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updateLinks="never"/>
  <mc:AlternateContent xmlns:mc="http://schemas.openxmlformats.org/markup-compatibility/2006">
    <mc:Choice Requires="x15">
      <x15ac:absPath xmlns:x15ac="http://schemas.microsoft.com/office/spreadsheetml/2010/11/ac" url="https://cceficiente-my.sharepoint.com/personal/maira_davila_colombiacompra_gov_co/Documents/ANCP-CCE/PLANES Y PROGRAMAS/PLAN ESTRATEGICO INSTITUCIONAL 2023-2026/2026/SEGUIMIENTOS TRIMESTRALES/PRIMER TRIMESTRE/"/>
    </mc:Choice>
  </mc:AlternateContent>
  <xr:revisionPtr revIDLastSave="1439" documentId="8_{A79B2769-14FA-4EDF-8A00-C82C7FB9602F}" xr6:coauthVersionLast="47" xr6:coauthVersionMax="47" xr10:uidLastSave="{766CF82D-86AA-4E66-8787-625BA1C7145B}"/>
  <workbookProtection workbookAlgorithmName="SHA-512" workbookHashValue="qynlfnV+hKzllOd5PkKGK1M3vI21zBvEJ998cjwtKG7n62xTPwcdR1f5Z7zLL4e26XBsQQSfK2aHAgjV+U5gvA==" workbookSaltValue="Ait835r9EQbrgboytKBi9A==" workbookSpinCount="100000" lockStructure="1"/>
  <bookViews>
    <workbookView xWindow="-120" yWindow="-120" windowWidth="20730" windowHeight="11040" firstSheet="1" activeTab="1" xr2:uid="{00000000-000D-0000-FFFF-FFFF00000000}"/>
  </bookViews>
  <sheets>
    <sheet name="Plan Estrategico Institucional" sheetId="3" state="hidden" r:id="rId1"/>
    <sheet name="Seguimiento PEI - 1T 2026" sheetId="8" r:id="rId2"/>
    <sheet name="Modificaciones" sheetId="9" state="hidden" r:id="rId3"/>
    <sheet name="Listas" sheetId="10" state="hidden" r:id="rId4"/>
  </sheets>
  <definedNames>
    <definedName name="_xlnm._FilterDatabase" localSheetId="0" hidden="1">'Plan Estrategico Institucional'!$A$3:$P$20</definedName>
    <definedName name="_xlnm._FilterDatabase" localSheetId="1" hidden="1">'Seguimiento PEI - 1T 2026'!$A$3:$BD$19</definedName>
    <definedName name="_xlnm.Print_Area" localSheetId="1">'Seguimiento PEI - 1T 2026'!$A$1:$BD$20</definedName>
    <definedName name="Modelo_Integrado_de_Planeación_y_Gestión">#REF!</definedName>
    <definedName name="Objetivos_de_Desarrollo_Sostenibles_ODS">#REF!</definedName>
    <definedName name="Organización_para_la_Cooperación_y_el_Desarrollo_Económicos_OCDE">#REF!</definedName>
    <definedName name="Plan_Marco_de_Implementación_PMI">#REF!</definedName>
    <definedName name="Plan_Nacional_de_Desarrollo_Colombia_Potencia_de_Vida_2022_2026_PND">#REF!</definedName>
    <definedName name="Política_Pública_CONPES">#REF!</definedName>
    <definedName name="Proyectos_de_inversión">#REF!</definedName>
    <definedName name="Recomendaciones_de_Transparencia_por_Colombia">#REF!</definedName>
    <definedName name="Trazador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8" i="8" l="1"/>
  <c r="BA6" i="8"/>
  <c r="BA5" i="8"/>
  <c r="BA4" i="8"/>
  <c r="BC15" i="8"/>
  <c r="AS13" i="8"/>
  <c r="AS15" i="8" l="1"/>
  <c r="N10" i="8"/>
  <c r="N9" i="8"/>
  <c r="F10" i="8"/>
  <c r="F9" i="8"/>
  <c r="G7" i="8"/>
  <c r="G15" i="8"/>
  <c r="BD15" i="8" s="1"/>
  <c r="Q16" i="9" l="1"/>
  <c r="P16" i="9"/>
  <c r="E16" i="9"/>
  <c r="A15" i="9"/>
  <c r="BD8" i="8"/>
  <c r="G11" i="8" l="1"/>
  <c r="AQ17" i="8"/>
  <c r="AQ5" i="8"/>
  <c r="AQ12" i="8" l="1"/>
  <c r="AQ10" i="8"/>
  <c r="AQ7" i="8"/>
  <c r="AQ4" i="8"/>
  <c r="AO14" i="8" l="1"/>
  <c r="AO13" i="8"/>
  <c r="AQ9" i="8" l="1"/>
  <c r="AR12" i="8" l="1"/>
  <c r="AM14" i="8"/>
  <c r="AM13" i="8"/>
  <c r="AR10" i="8" l="1"/>
  <c r="O8" i="9"/>
  <c r="N8" i="9"/>
  <c r="P7" i="9"/>
  <c r="L7" i="9"/>
  <c r="O6" i="9"/>
  <c r="G13" i="8" l="1"/>
  <c r="AI14" i="8"/>
  <c r="AQ14" i="8" s="1"/>
  <c r="AK14" i="8"/>
  <c r="AK13" i="8"/>
  <c r="AQ13" i="8" s="1"/>
  <c r="AK15" i="8"/>
  <c r="H15" i="3"/>
  <c r="U9" i="8" l="1"/>
  <c r="W9" i="8" s="1"/>
  <c r="W5" i="8"/>
  <c r="BC5" i="8" s="1"/>
  <c r="W6" i="8"/>
  <c r="W7" i="8"/>
  <c r="W8" i="8"/>
  <c r="X8" i="8" s="1"/>
  <c r="W10" i="8"/>
  <c r="W11" i="8"/>
  <c r="W13" i="8"/>
  <c r="W14" i="8"/>
  <c r="W15" i="8"/>
  <c r="W17" i="8"/>
  <c r="W18" i="8"/>
  <c r="W4" i="8"/>
  <c r="BC4" i="8" s="1"/>
  <c r="U12" i="8"/>
  <c r="W12" i="8" s="1"/>
  <c r="U16" i="8"/>
  <c r="W16" i="8" s="1"/>
  <c r="BC16" i="8" s="1"/>
  <c r="AR4" i="8"/>
  <c r="AR5" i="8"/>
  <c r="AH5" i="8"/>
  <c r="AH6" i="8"/>
  <c r="AH7" i="8"/>
  <c r="AH8" i="8"/>
  <c r="AH11" i="8"/>
  <c r="AH13" i="8"/>
  <c r="AH14" i="8"/>
  <c r="AH15" i="8"/>
  <c r="AH16" i="8"/>
  <c r="AH17" i="8"/>
  <c r="AH18" i="8"/>
  <c r="AH4" i="8"/>
  <c r="AG12" i="8"/>
  <c r="AH12" i="8" s="1"/>
  <c r="AG10" i="8"/>
  <c r="AH10" i="8" s="1"/>
  <c r="AG9" i="8"/>
  <c r="AH9" i="8" s="1"/>
  <c r="BB5" i="8"/>
  <c r="BB6" i="8"/>
  <c r="BA7" i="8"/>
  <c r="BB8" i="8"/>
  <c r="BA9" i="8"/>
  <c r="BB9" i="8" s="1"/>
  <c r="BA10" i="8"/>
  <c r="BA11" i="8"/>
  <c r="BB11" i="8" s="1"/>
  <c r="BA12" i="8"/>
  <c r="BB12" i="8" s="1"/>
  <c r="BA13" i="8"/>
  <c r="BB13" i="8" s="1"/>
  <c r="BA14" i="8"/>
  <c r="BA15" i="8"/>
  <c r="BB15" i="8" s="1"/>
  <c r="BA17" i="8"/>
  <c r="BB17" i="8" s="1"/>
  <c r="BA18" i="8"/>
  <c r="BB18" i="8" s="1"/>
  <c r="BB4" i="8"/>
  <c r="AQ6" i="8"/>
  <c r="AR6" i="8" s="1"/>
  <c r="AR7" i="8"/>
  <c r="AR8" i="8"/>
  <c r="AR9" i="8"/>
  <c r="AQ11" i="8"/>
  <c r="AR13" i="8"/>
  <c r="AR14" i="8"/>
  <c r="AQ15" i="8"/>
  <c r="AR15" i="8" s="1"/>
  <c r="AR17" i="8"/>
  <c r="AQ18" i="8"/>
  <c r="M14" i="8"/>
  <c r="G6" i="8"/>
  <c r="BB14" i="8" l="1"/>
  <c r="BC17" i="8"/>
  <c r="BD17" i="8" s="1"/>
  <c r="BB7" i="8"/>
  <c r="BC18" i="8"/>
  <c r="BD18" i="8" s="1"/>
  <c r="BC7" i="8"/>
  <c r="BD7" i="8" s="1"/>
  <c r="BC6" i="8"/>
  <c r="BD6" i="8" s="1"/>
  <c r="BC11" i="8"/>
  <c r="BD11" i="8" s="1"/>
  <c r="BC9" i="8"/>
  <c r="BD9" i="8" s="1"/>
  <c r="BC10" i="8"/>
  <c r="BD10" i="8" s="1"/>
  <c r="BB10" i="8"/>
  <c r="BC14" i="8"/>
  <c r="BD14" i="8" s="1"/>
  <c r="BC13" i="8"/>
  <c r="BD13" i="8" s="1"/>
  <c r="BC12" i="8"/>
  <c r="BD12" i="8" s="1"/>
  <c r="X15" i="8"/>
  <c r="BD4" i="8"/>
  <c r="X5" i="8"/>
  <c r="X16" i="8"/>
  <c r="BD16" i="8"/>
  <c r="X13" i="8"/>
  <c r="X6" i="8"/>
  <c r="X11" i="8"/>
  <c r="X9" i="8"/>
  <c r="X7" i="8"/>
  <c r="AH19" i="8"/>
  <c r="AR18" i="8"/>
  <c r="AR19" i="8" s="1"/>
  <c r="X12" i="8"/>
  <c r="H7" i="3"/>
  <c r="H6" i="3"/>
  <c r="G5" i="8" s="1"/>
  <c r="BD5" i="8" s="1"/>
  <c r="N16" i="3"/>
  <c r="BB19" i="8" l="1"/>
  <c r="BD19" i="8"/>
  <c r="X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Vargas</author>
    <author>ASUS</author>
  </authors>
  <commentList>
    <comment ref="E2" authorId="0" shapeId="0" xr:uid="{73411D39-3C49-406A-A957-E82D0A713910}">
      <text>
        <r>
          <rPr>
            <b/>
            <sz val="9"/>
            <color indexed="81"/>
            <rFont val="Tahoma"/>
            <family val="2"/>
          </rPr>
          <t>Mide el avance del (los) resultado(s) esperado(s).</t>
        </r>
      </text>
    </comment>
    <comment ref="G2" authorId="0" shapeId="0" xr:uid="{32B01CB6-55C6-4B7F-A81F-D02A51BA601F}">
      <text>
        <r>
          <rPr>
            <b/>
            <sz val="9"/>
            <color indexed="81"/>
            <rFont val="Tahoma"/>
            <family val="2"/>
          </rPr>
          <t>Valores o estado de los indicadores de resultado al inicio del proyecto.</t>
        </r>
      </text>
    </comment>
    <comment ref="H2" authorId="0" shapeId="0" xr:uid="{95318082-4962-411D-A39B-CE8CBA60B70B}">
      <text>
        <r>
          <rPr>
            <b/>
            <sz val="9"/>
            <color indexed="81"/>
            <rFont val="Tahoma"/>
            <family val="2"/>
          </rPr>
          <t>Valor o estado de los productos al final del periodo de gobierno.</t>
        </r>
      </text>
    </comment>
    <comment ref="H16" authorId="1" shapeId="0" xr:uid="{3E9212B9-8B0B-40A8-937C-73E6354452DB}">
      <text>
        <r>
          <rPr>
            <b/>
            <sz val="9"/>
            <color indexed="81"/>
            <rFont val="Tahoma"/>
            <family val="2"/>
          </rPr>
          <t>ASUS:</t>
        </r>
        <r>
          <rPr>
            <sz val="9"/>
            <color indexed="81"/>
            <rFont val="Tahoma"/>
            <family val="2"/>
          </rPr>
          <t xml:space="preserve">
SE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 Vargas</author>
    <author>tc={6A036CD7-C501-4D13-8000-F045C153510E}</author>
    <author>tc={D8891ACF-004E-4E78-A80E-4AAE43D45D08}</author>
    <author>tc={2285CE22-42FC-40DB-8991-B6874B87BFCB}</author>
    <author>tc={8BE7136D-608D-47B4-8519-F5B1D51A23E3}</author>
  </authors>
  <commentList>
    <comment ref="E2" authorId="0" shapeId="0" xr:uid="{E668C8D6-751F-4C71-9EB8-F5DA9312606C}">
      <text>
        <r>
          <rPr>
            <b/>
            <sz val="9"/>
            <color indexed="81"/>
            <rFont val="Tahoma"/>
            <family val="2"/>
          </rPr>
          <t>Mide el avance del (los) resultado(s) esperado(s).</t>
        </r>
      </text>
    </comment>
    <comment ref="G2" authorId="0" shapeId="0" xr:uid="{3076EA06-9961-4B9D-9F67-FEF037B8157A}">
      <text>
        <r>
          <rPr>
            <b/>
            <sz val="9"/>
            <color indexed="81"/>
            <rFont val="Tahoma"/>
            <family val="2"/>
          </rPr>
          <t>Valor o estado de los productos al final del periodo de gobierno.</t>
        </r>
      </text>
    </comment>
    <comment ref="W15" authorId="1" shapeId="0" xr:uid="{6A036CD7-C501-4D13-8000-F045C153510E}">
      <text>
        <t>[Comentario encadenado]
Su versión de Excel le permite leer este comentario encadenado; sin embargo, las ediciones que se apliquen se quitarán si el archivo se abre en una versión más reciente de Excel. Más información: https://go.microsoft.com/fwlink/?linkid=870924
Comentario:
    16 departamentos nuevos para la meta cuatrienio</t>
      </text>
    </comment>
    <comment ref="AG15" authorId="2" shapeId="0" xr:uid="{D8891ACF-004E-4E78-A80E-4AAE43D45D0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alcanzaron 10 departamentos nuevos para la meta cuatrienio</t>
      </text>
    </comment>
    <comment ref="AQ15" authorId="3" shapeId="0" xr:uid="{2285CE22-42FC-40DB-8991-B6874B87BFC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llevan 3 departamentos nuevos para la meta cuatrienio: 
Caldas
Norte de Santander
Quindío</t>
      </text>
    </comment>
    <comment ref="BC15" authorId="4" shapeId="0" xr:uid="{8BE7136D-608D-47B4-8519-F5B1D51A23E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cuatrienio de este indicador es independiente del avance anual. 
La meta cuatrienio de 33 corresponden a nuevos departamentos visitados durante los 4 años (es decir que se contabilizan una única vez)</t>
      </text>
    </comment>
  </commentList>
</comments>
</file>

<file path=xl/sharedStrings.xml><?xml version="1.0" encoding="utf-8"?>
<sst xmlns="http://schemas.openxmlformats.org/spreadsheetml/2006/main" count="541" uniqueCount="307">
  <si>
    <t xml:space="preserve">AGENCIA NACIONAL DE CONTRATACIÓN PÚBLICA - COLOMBIA COMPRA EFICIENTE - 
PLAN ESTRATEGICO INSTITUCIONAL
2023 -2026									</t>
  </si>
  <si>
    <t>OBJETIVO ESTRATÉGICO PROPUESTO</t>
  </si>
  <si>
    <t xml:space="preserve">DESCRIPCIÓN </t>
  </si>
  <si>
    <t xml:space="preserve">EJES ESTRATÉGICOS </t>
  </si>
  <si>
    <t xml:space="preserve">PRODUCTOS </t>
  </si>
  <si>
    <t xml:space="preserve">INDICADORES </t>
  </si>
  <si>
    <t>DESCRIPCIÓN DEL INDICADOR: SEÑALAR HITOS O ENTREGABLES DE CADA META POR AÑO</t>
  </si>
  <si>
    <t>LÍNEA BASE</t>
  </si>
  <si>
    <t xml:space="preserve">META CUATRIENIO </t>
  </si>
  <si>
    <t>UNIDAD DE MEDIDA</t>
  </si>
  <si>
    <t>RESPONSABLE</t>
  </si>
  <si>
    <t>DESAGREGACIÓN DE META CUATRIENIO</t>
  </si>
  <si>
    <t xml:space="preserve">OBSERVACIONES </t>
  </si>
  <si>
    <t>Son los propósitos o determinantes definidos por la entidad en el largo plazo, con lo cual se busca dar cumplimiento a las apuestas de transformación. Los objetivos sirven como articuladores de instrumentos de planeación (planes programas y proyectos) y del análisis prospectivo (propósito superior, misión, visión).</t>
  </si>
  <si>
    <t xml:space="preserve">Se describen los objetivos estratégicos </t>
  </si>
  <si>
    <t xml:space="preserve">Representan la concreción de campos de acción en que se desarrollan los objetivos estratégicos </t>
  </si>
  <si>
    <t xml:space="preserve">Son bienes o servicios de una entidad resultado del desarrollo de acciones programadas para dar cumplimiento a un objetivo; es decir, es la materialización de lo propuesto.  </t>
  </si>
  <si>
    <t>Tiene como propósito medir el avance del producto en relación con las metas propuestas. La información producida del indicador debe ser observable y verificable, de modo que permita generar un análisis cuantitativo o cualitativo de la situación, estado, evolución, progreso e intensidad de los procesos o actividades en ejecución</t>
  </si>
  <si>
    <t xml:space="preserve">Son resultados obtenidos en años anteriores, y se toman como punto de referencia para plantear las metas. </t>
  </si>
  <si>
    <t xml:space="preserve"> Cantidad de bienes y servicios suficientes para materializar el objetivo propuesto</t>
  </si>
  <si>
    <t xml:space="preserve">Expresa el resultado de medición del producto a medir. Tenga presente que debe acoplarse al producto y a la lectura analítica de los resultados que este arroje. Esto puede ser porcentaje, número, pesos, entre otras unidades de medición.  </t>
  </si>
  <si>
    <t>Responsables de recolectar la información del indicador, y generar los reportes para la medición y seguimiento del desempeño del área.</t>
  </si>
  <si>
    <t xml:space="preserve"> Cantidad de bienes y servicios suficientes para materializar el objetivo propuesta para el cuatrienio</t>
  </si>
  <si>
    <t>Aclaraciones adicionales que se requiera para la comprensión del producto y el indicador</t>
  </si>
  <si>
    <t>Establecer lineamientos técnicos, conceptuales o metodológicos para la consolidación y democratización del Sistema de Compra Pública, mediante la elaboración y difusión de instrumentos o herramientas normativos sostenibles, estratégicos o innovadores que promuevan la inclusión de todas las partes interesadas del Sistema de Compra Pública.</t>
  </si>
  <si>
    <t xml:space="preserve">El propósito es optimizar los procesos de compra y contratación pública y  fomentar la transparencia en el uso de los recursos públicos, para lo cual es esencial disponer instrumentos o herramientas técnicas y normativas adecuadas, las cuales deben incluir directrices específicas que fomenten la compra pública sostenible, estratégica e innovadora; lo que a su vez facilitará la adopción de buenas prácticas en materia de la política de compra y contratación.  En este sentido, se aporta a la democratización de la compra pública, en línea con las metas y enfoques del Gobierno Nacional, materializando la inclusión de actores de la economía popular y comunitaria en el Sistema de Compra Pública. </t>
  </si>
  <si>
    <t>Investigación y Desarrollo</t>
  </si>
  <si>
    <t>Un Modelo de Abastecimiento Estratégico actualizado que incorpore como propósito la democratización de la compra pública.</t>
  </si>
  <si>
    <t>Modelo de Abastecimiento Estratégico actualizado</t>
  </si>
  <si>
    <r>
      <rPr>
        <b/>
        <sz val="10"/>
        <rFont val="Verdana"/>
        <family val="2"/>
      </rPr>
      <t xml:space="preserve">Hito 1 </t>
    </r>
    <r>
      <rPr>
        <sz val="10"/>
        <rFont val="Verdana"/>
        <family val="2"/>
      </rPr>
      <t xml:space="preserve">(2024): Modelo de Abastecimiento Estratégico Actualizado (Versión 3.0)
</t>
    </r>
    <r>
      <rPr>
        <b/>
        <sz val="10"/>
        <rFont val="Verdana"/>
        <family val="2"/>
      </rPr>
      <t xml:space="preserve">Hito 2 </t>
    </r>
    <r>
      <rPr>
        <sz val="10"/>
        <rFont val="Verdana"/>
        <family val="2"/>
      </rPr>
      <t xml:space="preserve">(2025): Actualización del  Modelo de Abastecimiento Estratégico de acuerdo con la elaboración y difusión de instrumentos normativos sostenibles vigentes, estratégicos o innovadores que promuevan la inclusión de todas las partes interesadas en el Sistema
</t>
    </r>
    <r>
      <rPr>
        <b/>
        <sz val="10"/>
        <rFont val="Verdana"/>
        <family val="2"/>
      </rPr>
      <t xml:space="preserve">Hito 3 </t>
    </r>
    <r>
      <rPr>
        <sz val="10"/>
        <rFont val="Verdana"/>
        <family val="2"/>
      </rPr>
      <t>(2026): Actualización del  Modelo de Abastecimiento Estratégico de acuerdo con la elaboración y difusión de instrumentos normativos sostenibles vigentes, estratégicos o innovadores que promuevan la inclusión de todas las partes interesadas en el Sistema.</t>
    </r>
  </si>
  <si>
    <t xml:space="preserve">Número </t>
  </si>
  <si>
    <t>Subdirección de Estudios de Mercado y Abastecimiento Estratégico</t>
  </si>
  <si>
    <t>0.7</t>
  </si>
  <si>
    <t>0.2</t>
  </si>
  <si>
    <t>0.1</t>
  </si>
  <si>
    <t xml:space="preserve">Desde la Subdirección de Estudios de Mercado y Abastecimiento Estratégico, se plantea una actualización al Modelo de Abastecimiento Estratégico con el propósito de integrar la democratización de las compras públicas en Colombia. Esta actualización incluirá herramientas existentes en el marco jurídico y los instrumentos desarrollados por la agencia. Este esfuerzo contribuirá al objetivo estratégico de establecer lineamientos técnicos, conceptuales o metodológicos para consolidar y democratizar el Sistema de Compra Pública. La actualización del Modelo se alinea con la elaboración y difusión de instrumentos normativos sostenibles vigentes, estratégicos o innovadores que promuevan la inclusión de todas las partes interesadas en el Sistema.  La medición se realizará a través de un documento en cada vigencia que refleje el resultado de la actualización del Modelo. </t>
  </si>
  <si>
    <t xml:space="preserve">Fortalecimiento de Economías Populares y comunitarias </t>
  </si>
  <si>
    <t xml:space="preserve">Documentos de buenas prácticas contractuales </t>
  </si>
  <si>
    <t xml:space="preserve">Número de documentos elaborados </t>
  </si>
  <si>
    <t xml:space="preserve">Elaboración o actualización de manuales, guías y reglamentos normativos de acuerdo a las necesidades suscitadas de cada vigencia. </t>
  </si>
  <si>
    <t>Número</t>
  </si>
  <si>
    <r>
      <rPr>
        <b/>
        <sz val="10"/>
        <color rgb="FFFF0000"/>
        <rFont val="Verdana"/>
        <family val="2"/>
      </rPr>
      <t xml:space="preserve"> </t>
    </r>
    <r>
      <rPr>
        <b/>
        <sz val="10"/>
        <color theme="1"/>
        <rFont val="Verdana"/>
        <family val="2"/>
      </rPr>
      <t>Subdirección de Gestión Contractual</t>
    </r>
  </si>
  <si>
    <r>
      <t xml:space="preserve">Teniendo como referente el concepto de documentos de lineamientos del DNP, para el cumplimiento y despliegue de esta meta se tiene presente la elaboración y/o actualización de guías, manuales, y reglamentos que se expiden al interior de la subdirección; </t>
    </r>
    <r>
      <rPr>
        <b/>
        <sz val="10"/>
        <rFont val="Verdana"/>
        <family val="2"/>
      </rPr>
      <t>algunos de estos enfocados en promover la participación de actores de economía popular</t>
    </r>
    <r>
      <rPr>
        <sz val="10"/>
        <rFont val="Verdana"/>
        <family val="2"/>
      </rPr>
      <t xml:space="preserve"> </t>
    </r>
    <r>
      <rPr>
        <b/>
        <sz val="10"/>
        <rFont val="Verdana"/>
        <family val="2"/>
      </rPr>
      <t>dentro del sistema de contratación pública, y las demás líneas estratégicas como medio ambiente, entre otras</t>
    </r>
    <r>
      <rPr>
        <sz val="10"/>
        <rFont val="Verdana"/>
        <family val="2"/>
      </rPr>
      <t xml:space="preserve">. Así mismo, se tiene en cuenta para esta meta la proyección de boletines de relatorías donde se plasmen los conceptos y línea jurisprudencial más relevante en materia de contratación estatal. En cuanto a la medición del indicador, se hará a través del número de documentos entregados, es decir, la guía o manual elaborado o actualizado así como el número de boletines que se llegasen a expedir. </t>
    </r>
  </si>
  <si>
    <t xml:space="preserve">Documentos normativos </t>
  </si>
  <si>
    <r>
      <t xml:space="preserve">Número de documentos </t>
    </r>
    <r>
      <rPr>
        <sz val="10"/>
        <rFont val="Verdana"/>
        <family val="2"/>
      </rPr>
      <t>normativos elaborados</t>
    </r>
  </si>
  <si>
    <t>La expedición de nuevos documentos tipo esta asociada a la producción del cubo del gasto y los análisis a los planes de adquisiciones de las entidades que se suministran por parte de la Subdirección de Estudios de Mercado y Abastecimiento Estratégico de manera semestral. Así mismo, la actualización depende del análisis que se haga a la implementación del instrumentos contractual,  de las mesas de trabajo que se sostengan con los actores involucrados en el tema y de las normas que se expidan al respecto.</t>
  </si>
  <si>
    <t xml:space="preserve">El cumplimiento de esta meta esta asociado a la construcción de nuevos documentos tipo que estén enfocados en las nuevas dinámicas de vinculación de actores de economía popular a la contratación pública, o la actualización de los ya existentes, teniendo en cuenta las nuevas normas que se expidan en cumplimiento de las líneas de Gobierno. También, se incluye la participación de la Agencia en la elaboración de decretos y proyectos normativos a los que se la convoque por parte de otras oficinas, como Ministerios y Departamentos Administrativos. En cuanto a la medición del indicador, esta se tendrá como número de documentos entregados, pues la validación se hace a partir de la resolución que da vigencia a los documentos tipo que se expidan o actualicen. Y para el caso de la participación en decretos o proyectos normativos, de igual manera de tendrá como insumo el documentos que se envíe con el proyecto contenido. </t>
  </si>
  <si>
    <t xml:space="preserve">Promover la compra pública estratégica como factor del desarrollo económico, contribuyendo a la dinamización del desarrollo regional en diferentes sectores del mercado y de la economía popular, a través de mecanismos de agregación de demanda. </t>
  </si>
  <si>
    <t>Se busca desarrollar mecanismos de agregación de demanda que fortalezcan el desarrollo regional de encadenamientos productivos, y amplíen la participación de actores en el Sistema de Compra Pública. Esto se llevará a cabo mediante la promoción de la compra pública estratégica, innovadora y sostenible en los mecanismos desarrollados por la Agencia,  impulsando la inclusión de actores de la economía popular en el mercado, para generar  una mayor diversidad y alcance de la participación de estos agentes económicos.</t>
  </si>
  <si>
    <t>Mecanismos de Agregación de Demanda para la Economía Popular  estructurados</t>
  </si>
  <si>
    <t xml:space="preserve">Número de mecanismos de Agregación de Demanda estructurados para la Economía Popular </t>
  </si>
  <si>
    <t>Elaboración de mecanismos de agregación de demanda</t>
  </si>
  <si>
    <t>Subdirección de Negocios</t>
  </si>
  <si>
    <t xml:space="preserve">Previo a 2023 no existían en Colombia mecanismos de agregación de demanda enfocados a la economía popular, que fueron incorporados a través del Plan Nacional de Desarrollo 2022-2026. Por lo tanto, la línea de base es 0. Cuando nos referimos a "Estructurados" es contar con los documentos elaborados, aprobados y listos para publicar borrador en el SECOP. Se trata de la construcción del mecanismo de agregación de demanda, entendido esto como la disponibilidad de catálogos o sistemas dinámicos en los que actores de la economía popular puedan presentar sus ofertas.  </t>
  </si>
  <si>
    <t>Mecanismos de Agregación de Demanda</t>
  </si>
  <si>
    <t>Porcentaje de proveedores de Economía Popular que participa en los mecanismos puestos en operación a partir del 2023</t>
  </si>
  <si>
    <t>Proveedores de Economía Popular que participan en los mecanismos puestos en operación a partir del 2023</t>
  </si>
  <si>
    <t>Porcentaje (%)</t>
  </si>
  <si>
    <t>Se calculará la proporción de proveedores de la economía popular que cuentan con características de microempresas habilitadas, con respecto a la totalidad de proveedores habilitados a partir del año 2023.   El conteo de proveedores se hace a partir de los reportes construidos por Colombia Compra Eficiente a partir de los actos administrativos, anexos y demás herramientas que utilice la entidad para comunicar las listas de proveedores autorizados para vender en la Tienda Virtual del Estado Colombiano. Debido a que es una metodología propia no se emplean modelos regionales, sectoriales o internacionales y  dado que se calculará a partir del año 2023, no será retroactivo. El producto se medirá a través de los proveedores seleccionados en los mecanismos de agregación de demanda</t>
  </si>
  <si>
    <t>Consolidar un marco de gobernanza para la gestión del conocimiento e información del sistema de compras y contratación, fortaleciendo los procesos de innovación y desarrollo tecnológico con el fin de impulsar la transparencia y fomentar la participación de actores en el sistema electrónico de contratación pública.</t>
  </si>
  <si>
    <t>Se busca promover la transparencia en la compra y contratación pública a través de la implementación de una sólida Gobernanza de datos y el desarrollo de una plataforma de compras públicas propia mediante procesos innovadores. Esta plataforma tiene como objetivo la soberanía y autonomía de la información que permita mejorar la eficiencia, la disponibilidad de datos y la transaccionalidad en la compra y contratación pública, enfocándose prioritariamente en la participación de actores de la economía popular y comunitaria. Además, contempla el análisis de información sobre el sistema de compras públicas y sus diversos actores.</t>
  </si>
  <si>
    <t>Plataforma tecnológica que habilite mecanismos de agregacion de demanda por parte de las entidades estatales a actores de la economía popular - Mi Mercado Popular</t>
  </si>
  <si>
    <t xml:space="preserve">Porcentaje de cumplimiento del cronograma de trabajo del proyecto </t>
  </si>
  <si>
    <t>No aplica</t>
  </si>
  <si>
    <t>Subidrección de Información y Desarrollo Tecnológico</t>
  </si>
  <si>
    <t>Interoperabilidad SECOP con el Registro Único de Proponentes - RUP</t>
  </si>
  <si>
    <t>Número de Sistemas de compras públicas interoperable con el registro Único de Proponentes - RUP</t>
  </si>
  <si>
    <t>Solución tecnológica para la compra y contratación  pública</t>
  </si>
  <si>
    <t>Número de documentos funcionales y técnicos relacionados con el desarrollo de una nueva plataforma de compras publicas</t>
  </si>
  <si>
    <t>interinstitucional</t>
  </si>
  <si>
    <t>Desarrollo del modelo integral de Gobernanza de datos de la ANCP-CCE</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</si>
  <si>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politicas y estándares de datos y la definicion e implementacion de la estructura inicial de lo que seria la oficina de datos
Para </t>
    </r>
    <r>
      <rPr>
        <b/>
        <sz val="10"/>
        <color theme="1"/>
        <rFont val="Verdana"/>
        <family val="2"/>
      </rPr>
      <t>2025</t>
    </r>
    <r>
      <rPr>
        <sz val="10"/>
        <color theme="1"/>
        <rFont val="Verdana"/>
        <family val="2"/>
      </rPr>
      <t xml:space="preserve"> el hito contempla la terminacion del  plan táctico y operativo del modelo de gobierno de datos que incluye la gestion de datos, la implementacion de herramientas de analitica de datos y la consolidacion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Comite de Gobierno de Datos</t>
    </r>
  </si>
  <si>
    <t>Hoja de Ruta Gobierno de Datos</t>
  </si>
  <si>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politicas y estándares de datos y la definicion e implementacion de la estructura inicial de lo que seria la oficina de datos
Para 2025 el hito contempla la terminacion del  plan táctico y operativo del modelo de gobierno de datos que incluye la gestion de datos, la implementacion de herramientas de analitica de datos y la consolidacion de la oficina de datos
Para 2026 el hito será contar con un modelo maduro de gobierno de datos a la luz de las buenas prácticas, liderado por el Comite de Gobierno de Datos</t>
  </si>
  <si>
    <t>Fomentar la participación e inclusión de actores del Sistema de Compra Pública a través de mecanismos que promuevan la apropiación y difusión del conocimiento, fortalezcan sus capacidades, y mejoren el relacionamiento con la ciudadanía y grupos de valor.</t>
  </si>
  <si>
    <t xml:space="preserve">Esta encaminado a promover la participación e inclusión de diferentes actores en el Sistema de Compra Pública mediante la implementación de estrategias de capacitación, formación y asistencia técnica que les permitan mejorar su conocimiento y capacidades; y a su vez contribuya a mejorar la relación con la ciudadanía y otros grupos interesados. Se busca que más actores puedan participar de manera efectiva en procesos de compra y contratación pública,  y que la información y el conocimiento se compartan de manera más amplia y accesible, especialmente orientado a la inclusión de actores de la economía popular. </t>
  </si>
  <si>
    <t xml:space="preserve">Interinstitucional </t>
  </si>
  <si>
    <t xml:space="preserve">Servicio de capacitación y  formación </t>
  </si>
  <si>
    <t xml:space="preserve">Número de personas capacitadas </t>
  </si>
  <si>
    <t xml:space="preserve">Dirección General </t>
  </si>
  <si>
    <r>
      <rPr>
        <b/>
        <sz val="10"/>
        <rFont val="Verdana"/>
        <family val="2"/>
      </rPr>
      <t>Descripción del producto:</t>
    </r>
    <r>
      <rPr>
        <sz val="10"/>
        <rFont val="Verdana"/>
        <family val="2"/>
      </rPr>
      <t xml:space="preserve"> 
Sesiones desarrolladas  en el marco de la estrategia denominada "Ruta de la Democratización de la Compra Pública", la cuál se busca generar jornadas tanto de capacitación como de formación en diferentes temáticas del sistema de compra pública, bajo las modalidades (virtual y presencial) y dirigidas a los  tres públicos objetivos de la estrategia: proveedores (énfasis a los actores de la economía popular), funcionarios públicos (Entidades) y ciudadanía en general (Ciudadanía, Veedurías; Estudiantes etc...).
</t>
    </r>
    <r>
      <rPr>
        <b/>
        <sz val="10"/>
        <rFont val="Verdana"/>
        <family val="2"/>
      </rPr>
      <t xml:space="preserve">
Descripción del modo de medición del indicador:</t>
    </r>
    <r>
      <rPr>
        <sz val="10"/>
        <rFont val="Verdana"/>
        <family val="2"/>
      </rPr>
      <t xml:space="preserve"> Sumatoria de las personas capacitadas en cada una de las sesiones de capacitación y formación desarrolladas en el marco de la estrategia de capacitaciones "Ruta de la Democratización de la Compra Pública".</t>
    </r>
  </si>
  <si>
    <t>Servicio de capacitación y formación</t>
  </si>
  <si>
    <t>Número  de personas capacitadas de la económia popular y comunitaria</t>
  </si>
  <si>
    <r>
      <rPr>
        <b/>
        <sz val="10"/>
        <rFont val="Verdana"/>
        <family val="2"/>
      </rPr>
      <t>Descripción del producto:</t>
    </r>
    <r>
      <rPr>
        <sz val="10"/>
        <rFont val="Verdana"/>
        <family val="2"/>
      </rPr>
      <t xml:space="preserve"> Este es un producto secundario que surge de la meta inicialmente propuesta, denomina sesiones de capacitación  y/o formación  de la estrategia "Ruta de la Democratización de la Compra Pública" ,  en las diferentes  temáticas del sistema de compra pública con el enfoque a proveedores, bajo las modalidades (virtual y presencial) y están dirigidas  a la  de la económica popular, atendiendo a la necesidades  del Plan Nacional de Desarrollo de reconocer e impulsar la  a nuevos actores a hacer parte del sistema de compra pública . 
</t>
    </r>
    <r>
      <rPr>
        <b/>
        <sz val="10"/>
        <rFont val="Verdana"/>
        <family val="2"/>
      </rPr>
      <t xml:space="preserve">Descripción del modo de medición del indicador: </t>
    </r>
    <r>
      <rPr>
        <sz val="10"/>
        <rFont val="Verdana"/>
        <family val="2"/>
      </rPr>
      <t>Sumatoria de las personas identificadas como actores de la economía popular capacitadas  en cada una de las sesiones de capacitación y/o formación desarrolladas en el marco de la estrategia de capacitaciones "Ruta de la Democratización de la Compra Pública"</t>
    </r>
    <r>
      <rPr>
        <b/>
        <sz val="10"/>
        <rFont val="Verdana"/>
        <family val="2"/>
      </rPr>
      <t>.</t>
    </r>
  </si>
  <si>
    <t xml:space="preserve">Despliegue territorial de la estrategia de capacitaciones </t>
  </si>
  <si>
    <t xml:space="preserve">Número  de  Departamentos en que se han desarrollado eventos de  capacitación o formación  de manera presencial. </t>
  </si>
  <si>
    <t>Optimizar el modelo de operación de la Agencia con el propósito de promover sinergias al interior y con otras instituciones, que faciliten los procesos de toma de decisiones y el logro de resultados efectivos.</t>
  </si>
  <si>
    <t>Se pretende mejorar la forma en que opera la Agencia para crear colaboraciones y sinergias tanto dentro de la organización como con otras instituciones externas. El objetivo de esta optimización es hacer que los procesos de toma de decisiones sean más eficientes y que se logren los resultados  en el desempeño de las funciones de la Agencia. De igual forma, implementar acciones de innovación y mejora para los procesos que soportan la operación de la entidad.</t>
  </si>
  <si>
    <t>Propuesta de Rediseño institucional presentada ante el Comité de Rediseño</t>
  </si>
  <si>
    <t>Propuesta de rediseño presentada</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</si>
  <si>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elaorados, para un avance estimado del 24%. A junio del 2024 se deben tener elaborados los restantes 4 documentos, para un avance del 56%, alcanzando el 80% proyectado del Plan Estratégico para esa vigencia. </t>
  </si>
  <si>
    <t>Propuesta de rediseño de 2019</t>
  </si>
  <si>
    <t xml:space="preserve">Porcentaje </t>
  </si>
  <si>
    <t>Secretaría General</t>
  </si>
  <si>
    <t xml:space="preserve">Descripción del producto: La ANCP-CCE, a fin de cumplir con el mandato que le ha sido asignado legalmente en razón a su misionalidad y competencias, debe restructurar sus procesos; de la mano con un rediseño organizacional, en el marco del cual se modifique su estructura administrativa y, por ende, su planta de personal. Esta necesidad se encuentra alineada con otra de las bases del PND, como lo es la formalización del empleo en todas las entidades de la administración pública.
</t>
  </si>
  <si>
    <t>Sistema Integrado de Gestión</t>
  </si>
  <si>
    <t xml:space="preserve">Porcentaje del Sistema Integrado de gestión diseñado e implementado </t>
  </si>
  <si>
    <r>
      <rPr>
        <b/>
        <sz val="10"/>
        <rFont val="Verdana"/>
        <family val="2"/>
      </rPr>
      <t xml:space="preserve">Hito 1 (2024): </t>
    </r>
    <r>
      <rPr>
        <sz val="10"/>
        <rFont val="Verdana"/>
        <family val="2"/>
      </rPr>
      <t xml:space="preserve">(01) un Plan  de implementación del modelo en la Agencia 
                      (01) Documento de diagnóstico de operación de la entidad 
                      (01) Herramientas de construcción y seguimiento
</t>
    </r>
    <r>
      <rPr>
        <b/>
        <sz val="10"/>
        <rFont val="Verdana"/>
        <family val="2"/>
      </rPr>
      <t xml:space="preserve">Hito 2 (2025):  </t>
    </r>
    <r>
      <rPr>
        <sz val="10"/>
        <rFont val="Verdana"/>
        <family val="2"/>
      </rPr>
      <t>(01)</t>
    </r>
    <r>
      <rPr>
        <b/>
        <sz val="10"/>
        <rFont val="Verdana"/>
        <family val="2"/>
      </rPr>
      <t xml:space="preserve"> </t>
    </r>
    <r>
      <rPr>
        <sz val="10"/>
        <rFont val="Verdana"/>
        <family val="2"/>
      </rPr>
      <t xml:space="preserve">Estrategia de comunicación para la divulgación
                      (01) Manual de del Sistema Integrado de Gestión 
</t>
    </r>
    <r>
      <rPr>
        <b/>
        <sz val="10"/>
        <rFont val="Verdana"/>
        <family val="2"/>
      </rPr>
      <t xml:space="preserve">Hito 3 (2026):  </t>
    </r>
    <r>
      <rPr>
        <sz val="10"/>
        <rFont val="Verdana"/>
        <family val="2"/>
      </rPr>
      <t>(01)</t>
    </r>
    <r>
      <rPr>
        <b/>
        <sz val="10"/>
        <rFont val="Verdana"/>
        <family val="2"/>
      </rPr>
      <t xml:space="preserve"> </t>
    </r>
    <r>
      <rPr>
        <sz val="10"/>
        <rFont val="Verdana"/>
        <family val="2"/>
      </rPr>
      <t>Informe de seguimiento e implementación del modelo de operación</t>
    </r>
  </si>
  <si>
    <t xml:space="preserve">No aplica </t>
  </si>
  <si>
    <t>Dirección General</t>
  </si>
  <si>
    <t>Para el desarrollo del Sistema Integrado de Gestión, se debe contar con un equipo interdisciplinario enfocado al desarrollo del sistema.</t>
  </si>
  <si>
    <t>Insumos estratégicos de análisis o evaluación de los instrumentos que diseñe la ANCP-CCE en el marco del cumplimiento de sus objetivos estratégicos</t>
  </si>
  <si>
    <t xml:space="preserve">Número de insumos estratégicos desarrollados de análisis o evaluación de los instrumentos que diseñe la ANCP-CCE </t>
  </si>
  <si>
    <r>
      <rPr>
        <b/>
        <sz val="10"/>
        <rFont val="Verdana"/>
        <family val="2"/>
      </rPr>
      <t xml:space="preserve">Hito 1 (2024): </t>
    </r>
    <r>
      <rPr>
        <sz val="10"/>
        <rFont val="Verdana"/>
        <family val="2"/>
      </rPr>
      <t xml:space="preserve">Dos (2) documentos de análisis o evaluación de instrumentos desarrollados por las áreas misionales de la Agencia. 
</t>
    </r>
    <r>
      <rPr>
        <b/>
        <sz val="10"/>
        <rFont val="Verdana"/>
        <family val="2"/>
      </rPr>
      <t>Hito 2 (2025):</t>
    </r>
    <r>
      <rPr>
        <sz val="10"/>
        <rFont val="Verdana"/>
        <family val="2"/>
      </rPr>
      <t xml:space="preserve"> Dos (2) documentos de análisis o evaluación de instrumentos desarrollados por las áreas misionales de la Agencia. 
</t>
    </r>
    <r>
      <rPr>
        <b/>
        <sz val="10"/>
        <rFont val="Verdana"/>
        <family val="2"/>
      </rPr>
      <t xml:space="preserve">Hito 3 (2026): </t>
    </r>
    <r>
      <rPr>
        <sz val="10"/>
        <rFont val="Verdana"/>
        <family val="2"/>
      </rPr>
      <t xml:space="preserve">Dos (2) documentos de análisis o evaluación de instrumentos desarrollados por las áreas misionales de la Agencia. </t>
    </r>
  </si>
  <si>
    <t xml:space="preserve">La Subdirección de Estudios de Mercado y Abastecimiento Estratégico genera insumos estratégicos para que las dependencias y áreas de la Entidad tomen decisiones de política pública basadas en evidencia y multipliquen el impacto de sus actividades misionales en el sistema de compra pública. En el marco de los instrumentos que sean diseñados por las áreas misionales de la Entidad para atender los objetivos misionales estratégicos del PEI, la Subdirección de EMAE desarrollará insumos estratégicos en forma de análisis o evaluaciones de dichos instrumentos. El Modo de medición se realizará por medio del número de documentos de análisis o evaluación de los instrumentos diseñados por la ANCP-CCE en el marco del cumplimiento de sus objetivos estratégicos para cada vigencia. </t>
  </si>
  <si>
    <t>CONTROL DE SOLICITUD DE MODIFICACIONES, AJUSTES Y CAMBIOS
 PLAN ESTRATEGICO INSTITUCIONAL 2023 - 2026</t>
  </si>
  <si>
    <t>ÁREA RESPONSABLE</t>
  </si>
  <si>
    <t>FECHA DE SOLICITUD
DD/MM/AAAA</t>
  </si>
  <si>
    <t>PRODUCTO</t>
  </si>
  <si>
    <t>INDICADOR</t>
  </si>
  <si>
    <t>META CUATRIENIO</t>
  </si>
  <si>
    <t>DESAGREGACIÓN DE LA META CUATRIENIO</t>
  </si>
  <si>
    <t>JUSTIFICACIÓN DEL AJUSTE</t>
  </si>
  <si>
    <t>META CUATRIENIO (AJUSTADA)</t>
  </si>
  <si>
    <t>DESAGREGACIÓN DE LA META CUATRIENIO (AJUSTADA)</t>
  </si>
  <si>
    <t xml:space="preserve">VERSIÓN VIGENTE </t>
  </si>
  <si>
    <t>FECHA VERSIÓN</t>
  </si>
  <si>
    <t>Subdirección de Información y Desarrollo Técnologico</t>
  </si>
  <si>
    <r>
      <t>Debido a la terminación anticipada del convenio 381-2023, no es posible generar el total de la documentación comprometida en el indicador del PEI: “Número de documentos funcionales y técnicos relacionados con el desarrollo de una nueva plataforma de compras públicas”, para la vigencia 2024. Cabe mencionar que el entregable relacionado en el punto ii) “Documento que contenga la estrategia para el desarrollo del proyecto”, fue reportado en el RAE a corte de septiembre, sin embargo se solicita realizar la modificación del entregable i). Documento que contenga los resultados del diagnóstico de los solucionadores, las memorias de los Bootcamps realizado con solucionadores y la ruta
de trabajo con cada solucionador y que sea reemplazado por el entregable:</t>
    </r>
    <r>
      <rPr>
        <b/>
        <sz val="10"/>
        <color theme="1"/>
        <rFont val="Verdana"/>
        <family val="2"/>
      </rPr>
      <t xml:space="preserve">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t>
    </r>
    <r>
      <rPr>
        <sz val="10"/>
        <color theme="1"/>
        <rFont val="Verdana"/>
        <family val="2"/>
      </rPr>
      <t>. 
Vale la pena aclarar que no se está reduciendo la meta ni la programación, sino que se está reemplazando el entregable debido a la terminación del convenio.</t>
    </r>
  </si>
  <si>
    <t>N/A</t>
  </si>
  <si>
    <t>V2</t>
  </si>
  <si>
    <t>Número de sistema
de compras
públicas
interoperable con el
registro único de
proponentes – RUP</t>
  </si>
  <si>
    <t>El día 17 de octubre se recibió por parte de Confecámaras email dirigido a la Dirección General de la ANCP-CCE en el cual informaron las acciones que ellos deben adelantar en pro de dar cumplimiento al artículo 99 del PND, se inició a partir del 1 de noviembre de 2024 y tiene un cronograma previsto hasta el 8 de junio de 2025. En ese sentido, se hace necesario modificar las acciones previamente conceptualizadas en el marco de las reuniones que se habían sostenido con Confecámaras. 
Teniendo en cuenta que las acciones que la ANCP-CCE debe adelantar son posteriores a la liberación de los entregables de Confecámaras, este año no se lograría tener ningún entregable concreto referente a la actividad relacionada con el artículo 99 del PND, establecida en el Plan Estratégico Institucional, por lo cual se solicita modificar los hitos para los años 2024, 2025 y 2026 en relación con el entregable definido.</t>
  </si>
  <si>
    <t>Subdirección de Gestión Contractual</t>
  </si>
  <si>
    <t>Número de documentos normativos elaborados</t>
  </si>
  <si>
    <t>En el año 2023 se establecieron las metas del cuatrienio 2023-2026 para lo cual se contó con el histórico planteado en los años anteriores y la demanda de acompañamiento normativo que se tenía en el momento establecido en la ley 2294 de 2023. Lo anterior permitió plantear una meta de 2 documentos normativos para el 2024. 
En la ejecución del 2024 atendiendo la demanda de acompañamiento normativo se participó en la elaboración Decreto 147 del 7 de febrero de 2024 y en el Decreto 874 del 8 de julio de 2024, también dentro de la planeación se contempló la estructuración y actualización de los Documentos Tipo de consultoría de obra pública y Documentos Tipo de concurso de méritos para contratar la interventoría de obras públicas. Pero a solicitud de los grupos de valor del sector transporte tales como: el ministerio de Transporte, la ANDI, la Cámara Colombiana Infraestructura, Sociedad Colombiana de Ingenieros, entre otros requirieron estructurar y actualizar los 3 Documentos
Tipo de infraestructura de transporte en sus modalidades de mínima cuantía, licitación de obra pública y selección abreviada de menor cuantía. Por lo anterior la producción de
documentos normativos en el 2024 es de 7 documentos derivado de 2 participaciones de dos decretos reglamentarios y en la estructuración y actualización de 5 Documentos Tipo.</t>
  </si>
  <si>
    <t>En el año 2023 se estimó la elaboración de 4 documentos de lineamientos de buenas prácticas para ejecutar en el 2024, para lo cual se contó con el histórico planteado en los años anteriores y la actualización normativa en materia compras y contratación pública. En la ejecución del 2024 atendiendo la demanda actualización normativa de nuestros instrumentos
de buenas prácticas en materia de compras y contratación pública fue necesario actualizar los siguientes 7 documentos de buenas prácticas:
• Manual para el manejo de los Acuerdos Comerciales en Procesos de Contratación
• Guía para promover la participación de las MiPymes en los procesos de compra pública
• Manual de la modalidad de selección de mínima cuantía.
• Guía para elaborar el plan anual de adquisiciones.
• Guía de contratación pública sostenible y socialmente responsable
• Guía para Incentivar la Participación de Mujeres en el Sistema de Compras y Contratación
Pública
• Guía para el manejo de ofertas artificialmente bajas en Procesos de Contratación</t>
  </si>
  <si>
    <t>Dirección General - GI de Articulaciones</t>
  </si>
  <si>
    <r>
      <t xml:space="preserve">Los principales factores que permitieron alcanzar y superar la meta establecida en la vigencia 2024 fueron los siguientes:
1.	Ampliación de la oferta
2.	Flexibilidad en la participación
3.	Mayor visibilidad y alcance
4.	Mejora en la experiencia del usuario:
5.	Contenidos especializados
6.	Mayor cobertura territorial a nivel nacional
La modificación esta alineada con la realizada en el proyecto de inversión </t>
    </r>
    <r>
      <rPr>
        <i/>
        <sz val="10"/>
        <color theme="1"/>
        <rFont val="Verdana"/>
        <family val="2"/>
      </rPr>
      <t>Generación de principales insumos para democratizar la compra pública Nacional.</t>
    </r>
  </si>
  <si>
    <t>Se solicita ajustar la meta establecida para el cuatrienio 2023-2026, derivado del cambio en el ti´po de acumulación del indicador de PND, por lo cual se propone modificar el indicador en la Matriz de Indicadores del PND y, por ende, en el Plan Estratégico Institucional (PEI).
El ajuste propuesto viene dado por, principalmente dos factores: 
i) la incorporación de nuevos criterios diferenciales de selección y/o habilitación para la participación de más actores de la economía popular en los Mecanismos de Agregación de Demanda.
ii) la puesta en marcha del módulo Mi Mercado Popular de la Tienda Virtual del Estado Colombiano, en cual se encuentran Instrumentos de Agregación de Demanda que operan como Sistemas Dinámicos de Adquisición que, mediante el mecanismo de ventanas de ingreso, permite la inclusión constante de nuevos proveedores pertenecientes a la economía popular.</t>
  </si>
  <si>
    <t xml:space="preserve">Se solicita el aumento de la meta de 2025 y el cuatrienio derivado de la necesidad de fortalecer el apoyo a los partícipes del sistema de compras y contratación pública, toda vez que se ha identificado un creciente interés y demanda por parte de las entidades estatales, proveedores y organismos de control en contar con documentos normativos más detallados y especializados.
Adicionalmente, el incremento presupuestal asignado a este componente posibilita la elaboración de documentos con mejor alcance y calidad.
Ajuste alineado a las metas del Proyecto de Inversión "GENERACIÓN DE PRINCIPALES INSUMOS PARA DEMOCRATIZAR LA COMPRA PÚBLICA NACIONAL“ del producto "Documentos normativos". 	</t>
  </si>
  <si>
    <t>V3</t>
  </si>
  <si>
    <t xml:space="preserve">Se solicita el aumento de la meta de 2025 y el cuatrienio derivado de la necesidad de fortalecer el apoyo a los grupos de valor y garantizar una mayor cobertura en la difusión de lineamientos clave para la contratación pública.
Adicionalmente, el incremento presupuestal asignado en la vigencia 2025 para este componente posibilita la elaboración de un número mayor de documentos que faciliten su aplicación. 	
Además, dicho ajuste permite alinear las metas del PEI con las definidas en el Plan de Acción Institucional (PAI) de la vigencia 2025, específicamente para la actividad GC3 "Elaborar documentos de buenas prácticas contractuales" 	</t>
  </si>
  <si>
    <r>
      <t xml:space="preserve">Se solicita ajuste a los entregables programados para la vigencia 2025 teniendo en cuenta los productos resultantes de la contratación de la nueva plataforma de Compras Públicas.
Dicho ajuste se encuentra alineado con los entregables definidos para la vigencia 2025 en el marco del proyecto de inversión "GENERACIÓN DE EFECTIVIDAD Y TRANSPARENCIA EN LAS PLATAFORMAS DE COMPRA PÚBLICA NACIONAL"- del producto "Documentos de Lineamientos Técnicos"
</t>
    </r>
    <r>
      <rPr>
        <b/>
        <sz val="10"/>
        <color theme="1"/>
        <rFont val="Verdana"/>
        <family val="2"/>
      </rPr>
      <t xml:space="preserve">Entregables iniciales 2025: 
</t>
    </r>
    <r>
      <rPr>
        <sz val="10"/>
        <color theme="1"/>
        <rFont val="Verdana"/>
        <family val="2"/>
      </rPr>
      <t xml:space="preserve">1. Documento que contenga las evidencias en el desarrollo de la solución tecnológica para el reto seleccionado.
2. Documento que permita establecer el presupuesto y posibles oferentes del mercado 
</t>
    </r>
    <r>
      <rPr>
        <b/>
        <sz val="10"/>
        <color theme="1"/>
        <rFont val="Verdana"/>
        <family val="2"/>
      </rPr>
      <t xml:space="preserve">
Entregables ajustados 2025: </t>
    </r>
    <r>
      <rPr>
        <sz val="10"/>
        <color theme="1"/>
        <rFont val="Verdana"/>
        <family val="2"/>
      </rPr>
      <t xml:space="preserve">
1. Documento que evidencie el desarrollo del alcance definido (Informe de pruebas ciclo 2 - Aprobado) para la nueva plataforma.
2. Documento con el plan de uso y apropiación del alcance definido para la nueva plataforma.</t>
    </r>
  </si>
  <si>
    <t>Se solicita aumentar la meta de la vigencia 2025 y del cuatrienio sustentado en las acciones que viene desarrollando la Agencia en el marco de la Estrategia de la Ruta de la Democratización de las compras públicas a través del fortalecimiento del equipo técnico, optimización y mejoras de las herramientas tecnológicas,	y el aumento de la presencia institucional en las regiones. 
Aunado a lo anterior, este ajuste permite alinear las metas de este indicador con el indicador "Personas capacitadas“ del proyecto de inversión “GENERACIÓN DE PRINCIPALES INSUMOS PARA DEMOCRATIZAR LA COMPRA PÚBLICA NACIONAL”.</t>
  </si>
  <si>
    <t>V4</t>
  </si>
  <si>
    <t xml:space="preserve">Teniendo en cuenta que este indicador es el mismo del PND 2022-2026, y que mediante oficio No. 20253600096903 del 8 de abril de 2025, el Director de Seguimiento y Evaluación de Políticas Públicas del DNP emitió concepto favorable para la actualización de las metas del indicador para 2025 y 2026, se solicitó ajuste a este indicador en el PEI con el fin de alinear las metas y reportes. </t>
  </si>
  <si>
    <t>ombia C...</t>
  </si>
  <si>
    <t>REPORTE DE AVANCE 2023</t>
  </si>
  <si>
    <t>REPORTE DE AVANCE 2024</t>
  </si>
  <si>
    <t>REPORTE DE AVANCE 2025</t>
  </si>
  <si>
    <t>REPORTE DE AVANCE 2026</t>
  </si>
  <si>
    <t>AVANCE CUATRIENIO</t>
  </si>
  <si>
    <t>% DE CUMPLIMIENTO</t>
  </si>
  <si>
    <t>Reporte cuantitativo  1T-2023</t>
  </si>
  <si>
    <t>Resumen acciones cualitativas 1T-2023</t>
  </si>
  <si>
    <t>Reporte cuantitativo  2T-2023</t>
  </si>
  <si>
    <t>Resumen acciones cualitativas 2T-2023</t>
  </si>
  <si>
    <t>Reporte cuantitativo  3T-2023</t>
  </si>
  <si>
    <t>Resumen acciones cualitativas 3T-2023</t>
  </si>
  <si>
    <t>Reporte cuantitativo  4T-2023</t>
  </si>
  <si>
    <t>Resumen acciones cualitativas 4T-2023</t>
  </si>
  <si>
    <t>Avance total 2023</t>
  </si>
  <si>
    <t>% de cumplimiento 2023</t>
  </si>
  <si>
    <t>Reporte cuantitativo  1T-2024</t>
  </si>
  <si>
    <t>Resumen acciones cualitativas 1T-2024</t>
  </si>
  <si>
    <t>Reporte cuantitativo  2T-2024</t>
  </si>
  <si>
    <t>Resumen acciones cualitativas 2T-2024</t>
  </si>
  <si>
    <t>Reporte cuantitativo  3T-2024</t>
  </si>
  <si>
    <t>Resumen acciones cualitativas 3T-2024</t>
  </si>
  <si>
    <t>Reporte cuantitativo  4T-2024</t>
  </si>
  <si>
    <t>Resumen acciones cualitativas 4T-2024</t>
  </si>
  <si>
    <t>Avance total 2024</t>
  </si>
  <si>
    <t>% de cumplimiento 2024</t>
  </si>
  <si>
    <t>Reporte cuantitativo  1T-2025</t>
  </si>
  <si>
    <t>Resumen acciones cualitativas 1T-2025</t>
  </si>
  <si>
    <t>Reporte cuantitativo  2T-2025</t>
  </si>
  <si>
    <t>Resumen acciones cualitativas 2T-2025</t>
  </si>
  <si>
    <t>Reporte cuantitativo  3T-2025</t>
  </si>
  <si>
    <t>Resumen acciones cualitativa 3T-2025</t>
  </si>
  <si>
    <t>Reporte cuantitativo  4T-2025</t>
  </si>
  <si>
    <t>Resumen acciones cualitativa 4T-2025</t>
  </si>
  <si>
    <t>Avance total 2025</t>
  </si>
  <si>
    <t>% de cumplimiento 2025</t>
  </si>
  <si>
    <t>Reporte cuantitativo  1T-2026</t>
  </si>
  <si>
    <t>Resumen acciones cualitativas 1T-2026</t>
  </si>
  <si>
    <t>Reporte cuantitativo  2T-2026</t>
  </si>
  <si>
    <t>Resumen acciones cualitativas 2T-2026</t>
  </si>
  <si>
    <t>Reporte cuantitativo  3T-2026</t>
  </si>
  <si>
    <t>Resumen acciones cualitativas 3T-2026</t>
  </si>
  <si>
    <t>Reporte cuantitativo  4T-2026</t>
  </si>
  <si>
    <t>Resumen acciones cualitativas 4T-2026</t>
  </si>
  <si>
    <t>Avance total 2026</t>
  </si>
  <si>
    <t>% de cumplimiento 2026</t>
  </si>
  <si>
    <t>La Subdirección reporto la actualización del  Modelo de Abastecimiento Estratégico (MAE) en su versión 3.0</t>
  </si>
  <si>
    <t xml:space="preserve">Sin avances para el periodo, se avanza en la contratación del personal que dará continuidad a la actualización del MAE. </t>
  </si>
  <si>
    <t>La fecha de entrega no está prevista para este periodo, no obstante, el equipo de la Subdirección de EMAE a cargo viene realizando avances para el cumplimiento del entregable en el tercer trimestre. 
Se ha avanzado en la actualización de la Herramienta de Análisis de la Demanda y Análisis de la Oferta del MAE con capacidad de descarga. Este desarrollo se configura como una actualización que a su vez se implementará en el MAE, para generar su versión MAE 3.1</t>
  </si>
  <si>
    <t>Se presenta la actualización del Modelo de Abastecimiento Estratégico (MAE) a su versión 3.1, incorporando funcionalidades y herramientas que fortalezcan el enfoque de análisis de datos, la apropiación pedagógica del modelo y la democratización de la información. Se producen mejoras en las Herramientas de Árbol de Categorías y Cubo del Gasto, así mismo, las Herramientas de Análisis de Demanda y Análisis de Oferta con capacidad nueva de descarga de información.</t>
  </si>
  <si>
    <t>Durante la vigencia reportaron el cumplimiento a través de la elaboración de los siguientes Documentos de buenas prácticas contractuales:
Guía de contratación pública sostenible y socialmente responsables
Guía para el manejo de ofertas artificialmente bajas
para incentivar la contratación de mujeres
Manual de Acuerdos Comerciales en Procesos de Contratación 
Guía para promover la participación de las MIPYMES en los procesos de compra y contratación pública”.
Guía para elaborar el Plan Anual de Adquisiciones”
Manual de la modalidad de selección de mínima cuantía</t>
  </si>
  <si>
    <t>Se reporta como avance del indicador: 
1. Publicación para comentarios de la Guía de Lineamientos de Transparencia y Selección Objetiva para el departamento de la Guajira - Objetivo Sexto Constitucional de la Sentencia T-302 del 2017. 
2. Revisión para comentarios de la Guía para la contratación directa de convenios solidarios
3. Revisión para comentarios de la Guía para la elaboración de estudios del sector. 
4. Avance del 40% en la estructuración de la guía para la contratación con entidades sin ánimo de lucro y de reconocida idoneidad.</t>
  </si>
  <si>
    <t>Se avanzó en la publicación de los siguientes documentos: 
1. Guía de Lineamientos de Transparencia y Selección Objetiva para el departamento de la Guajira - Objetivo Sexto Constitucional de la Sentencia T-302 del 2017.
2. Guía para la celebración de convenios solidarios que busca promover la participación de organismos de acción comunal, entidades sin ánimo de lucro, cabildos indígenas y en general organismos de la acción civil en las compras y contratación pública.</t>
  </si>
  <si>
    <t xml:space="preserve">Se avanzó en la publicación de los siguientes documentos: 
1.  Se publicó la Guía de Estudios de Sector donde se presentan metodologías inclusivas que permiten establecer no solo el presupuesto del proceso de selección y el futuro contratista, sino que establezcan criterios de puntuación sostenibles y socialmente responsables. 
2.  Se publicó la Guía para entidades de Régimen Especial de Contratación donde se da lineamientos para estructurar procesos de selección que garanticen el cumplimiento de los principios de la función administrativa, la gestión fiscal y la transparencia.
</t>
  </si>
  <si>
    <t>La Subdirección reporto la elaboración de los siguientes Documentos normativos:
Resolución No. 725 de 2024
Resolución No. 726 de 2024
Resoluciones 463 del 2024
Resolución 464 del 2024 
Resolución 465 del 2024
Decreto reglamentario 147 del 2024
Decreto reglamentario 874 del 2024</t>
  </si>
  <si>
    <t>1. Para la generación de nuevos documentos tipo se realizaron mesas de trabajo con diferentes entidades del Gobierno Nacional con el fin de actualizar los documentos tipo del sector de infraestructura social. 
2. Se sostuvieron mesas técnicas con Ministerio de Ambiente para revisar el Documento tipo para la contratación del programa de esterilización quirúrgica gatos y perros de calle.
3. Se realizaron mesas de trabajo con el Departamento Nacional de Planeación cuyo objeto fue socializar el articulado y la exposición de motivos del proyecto normativo de Compras Públicas de Innovación.
4. Se atendieron mesas de trabajo con DNP, Ministerio de Hacienda y Crédito Público, y Presidencia de la Republica en la revisión del proyecto de decreto reglamentario del artículo 101 de la Ley 2294 de 2023.
5. Se publicó para comentarios en la plataforma SUCOP y en la pagina web de la entidad el proyecto de la Resolución “Por la cual se diseñan y organizan los Sistemas Dinámicos de Adquisición”. 
6. Se estructuró el Proyecto de Decreto “Por el cual se modifican los artículos 2.2.1.2.4.2.6., 2.2.1.2.4.2.7. y 2.2.1.2.4.2.8. de la Subsección 2 de la Sección 4 del Capítulo 2 del Título 1 de la Parte 2 del Libro 2 del Decreto 1082 de 2015, Único Reglamentario del Sector Administrativo de Planeación, y se adicionan otras disposiciones a esa misma”, el cual ya cuenta con observaciones por parte del Departamento Nacional de Planeación, CCI, el Ministerio de Trabajo y el Servicio Público del Empleo.</t>
  </si>
  <si>
    <t>Se expidió la Resolución 358 de junio del 2025 “Por la cual se diseñan y organizan los Sistemas Dinámicos de Adquisición”, de conformidad con el artículo 102 del Plan Nacional de Desarrollo.   
Asimismo se avanza en otras acciones como: 
-Mesas de trabajo con el Ministerio de Vivienda para tratar aspectos relacionados con los documentos tipo de infraestructura social.
-Mesas de trabajo con el Ministerio de Ambiente con relación a la Ley 2232 de 2023, específicamente sobre el reúso de plásticos (madera plástica) en procesos contractuales. 
- Se definió la base de datos de actores interesados en participar en la validación y construcción del proyecto de ley “Por el cual se dictan disposiciones para la Compra Pública de Innovación”.</t>
  </si>
  <si>
    <t>1. Se expidió la Resolución 539 de agosto del 2025 “Por la cual se adopta la versión -2- de los documentos tipo para los procesos de selección de licitación de obra pública del sector de infraestructura social y se deroga la Resolución 219 de 2021; se adoptan los documentos tipo complementarios para los procesos de licitación de obra pública de infraestructura social relacionados con los sectores de educación, salud, cultura, recreación y deporte – versión 2 y se derogan las Resoluciones 220, 392 y 454 de 2021; y se adoptan los documentos tipo complementarios para los procesos de licitación de obra pública de infraestructura social relacionados con los sectores institucional y vivienda”
2. Se expidió la Resolución 540 de agosto del 2025 “Por la cual se adoptan los documentos tipo para los procesos de selección abreviada de menor cuantía de obra pública de infraestructura social; y los documentos tipo complementarios para los procesos de selección abreviada de menor cuantía de obra pública de infraestructura social relacionados con los sectores educación, salud, cultura, recreación y deporte, institucional y vivienda”
3. Se expidió la Resolución 541 de agosto del 2025 “Por la cual se adoptan los documentos tipo para los procesos de mínima cuantía de obra pública de infraestructura social; y los documentos tipo complementarios para los procesos de mínima cuantía de obra pública de infraestructura social relacionados con los sectores educación, salud, cultura, recreación y deporte, institucional y vivienda”</t>
  </si>
  <si>
    <t>Durante la vigencia se estructuraron los siguientes Mecanismos de Agregación de Demanda para la Economía Popular:
IAD Consumibles de impresión
IAD Servicios Generales
IAD Alimentos No perecederos</t>
  </si>
  <si>
    <t>No se reporta avance cuantitativo con corte al 31 de marzo de 2025. No obstante, durante el periodo se avanzado en: 
1. Recepción de las observaciones al proceso del Instrumento de Agregación de Demanda para la Compraventa y/o Suministro de Alimentos Perecederos y No Perecederos para Consumo Humano, a través del módulo Mi Mercado Popular de la TVEC.
2. Apertura de ventanas de registro para los Instrumentos de Agregación de Demanda (IAD) en la plataforma Mi Mercado Popular.
3. Análisis de los insumos estadísticos y el comportamiento de la contratación en procesos hasta mínima cuantía en SECOP, para determinar la mejor opción entre las necesidades más recurrentes de las entidades, con lo cual se definirá el mecanismo de agregación de demanda que se estructurará para vinculación directa de actores de la economía popular.</t>
  </si>
  <si>
    <t>No se reporta avance cuantitativo a corte de 30 de junio. No obstante, se avanza en: 
1. Evaluación de ofertas del AMP para el suministro de alimentos perecederos y no perecederos para el consumo humano y su respectiva entrega. 
2.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t>
  </si>
  <si>
    <t>No se reporta avance cuantitativo,  a corte de 30 de septiembre. No obstante, se avanza en: 
1. Durante el mes de septiembre se realizó el informe de evaluación de ofertas y se dio inicio a la audiencia de adjudicación AMP para el suministro de alimentos perecederos y no perecederos para el consumo humano y su respectiva entrega; en el cual se contemplan 532 proponentes habilitados del lote 1, de los cuales 440 corresponden a ofertas de la economía popular y ACFC, y 20 proponentes habilitados del lote 2.
2. Se continua con el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t>
  </si>
  <si>
    <t>La subdirección mediante los diferentes IAD puestos en operación en el 2024, logró la vinculación de cuatrocientos cuarenta y nueve (449) proveedores, de los cuales ciento treinta y ocho (138)  pertenecen a la economía popular; así, sumados los proveedores de los instrumentos puestos en operación en el año 2023, se tiene un total de quinientos sesenta y seis (566) proveedores, de los cuales ciento sesenta y seis (166) corresponden a actores de la economía popular, representando esto el 29.33% de los proveedores habilitados en la Tienda Virtual del Estado Colombiano (TVEC) y en el módulo Mi Mercado Popular.</t>
  </si>
  <si>
    <t>No se reporta avance cuantitativo con corte al 31 de marzo de 2025. No obstante, durante el periodo se avanzado en:
1. Realización de mesas de gobierno empresarial con actores de la economía popular para el IAD de alimentos. 
2. Se recibieron, a través del módulo Mi Mercado Popular de la TVEC, las observaciones al proceso del Instrumento de Agregación de Demanda para la Compraventa y/o Suministro de Alimentos Perecederos y No Perecederos para Consumo Humano.
3. Se habilito la tercera ventana del IAD Consumibles de impresión, la segunda ventana del IAD Servicios generales y la segunda ventana del IAD Alimentos no perecederos y elementos de aseo personal.
4. En marzo fueron habilitados 19 nuevos proveedores en el IAD Dinámico de Servicios Generales de los cuales 10 son microempresas, correspondientes a la segunda ventana de ingreso de dicho mecanismo.
5. Se dio apertura a la segunda ventana de ingreso de nuevos proponentes al IAD/SDA de Software, donde proveedores nacionales pueden ofrecer productos de software y servicios complementarios. 
El 10 de marzo se envió la solicitud al DNP para el ajuste al indicador “ID 119 - Porcentaje de proveedores de economía popular que participan en los mecanismos puestos en operación a partir del 2023” del PND 2022-2026. Lo anterior, teniendo en cuenta que la Agencia desarrolló y puso en operación una nueva plataforma tecnológica de compras públicas, denominada Mi Mercado Popular, destinada exclusivamente a la vinculación y habilitación de actores de la economía popular en los Mecanismos de Agregación de Demanda, la cual representa una nueva fuente de información y de datos para el cálculo del indicador.</t>
  </si>
  <si>
    <t>No se reporta avance cuantitativo a corte de 30 de junio. No obstante, se avanza en: 
1. Evaluación de ofertas del AMP para el suministro de alimentos perecederos y no perecederos para el consumo humano y su respectiva entrega. 
2. Análisis de los insumos estadísticos y el comportamiento de la contratación en procesos hasta mínima cuantía en SECOP entre 2021 y 2024, con el fin de determinar la mejor opción entre las necesidades más recurrentes de las entidades, para definir el MAD para vinculación directa de actores de la economía popular.
3. Durante el mes de mayo se habilitaron 33 nuevos proveedores en el Instrumento de Agregación de Demanda Dinámico de Consumibles de Impresión, todos del segmento de microempresas y correspondientes a la tercera ventana de ingreso del mecanismo. 
Con relación a la solicitud de ajuste del indicador, el 08 de abril mediante el oficio No. 20253600096903, el Director de Seguimiento y Evaluación de Políticas Públicas del DNP emitió concepto favorable</t>
  </si>
  <si>
    <t>No se reporta avance cuantitativo,  a corte de 30 de septiembre dado que este indicador tiene periodicidad anual. No obstante, dse avanza en: 
1. Adjudicación del AMP para la compraventa o suministro de alimentos perecederos y no perecederos destinados al consumo humano así como su respectiva entrega, el avance se da en el inicio de la audiencia de adjudicación y suspensión de la misma para dar respuesta a las observaciones dadas por los oferentes en el transcurso de la misma audiencia, se programa su reanudación para el 10 de octubre, así como su respectiva entrega, conforme a las fases establecidas en el cronograma del proceso. en el proceso de este AMP se contemplan 532 proponentes habilitados del lote 1, de los cuales 440 corresponden a ofertas de la economía popular y ACFC, y 20 proponentes habilitados del lote 2.
2. Con relación al IAD/SDA de Alimentos no perecederos y elementos de aseo personal, que opera a través del módulo Mi Mercado Popular en la Tienda Virtual del Estado Colombiano, establece como parte de su funcionamiento la apertura periódica de ventanas de ingreso, durante este mes se definió la apertura de una ventana, en donde se espera el ingreso de microempresarios.
3. En la estructuración de la quinta generación del AMP de Servicios de Nube Pública se publicaron los documentos definitivos a los cuales se le hicieron más de 1300 observaciones desde las diferentes entidades y empresarios interesados.</t>
  </si>
  <si>
    <t>Plataforma tecnológica que habilite mecanismos de agregación de demanda por parte de las entidades estatales a actores de la economía popular - Mi Mercado Popular</t>
  </si>
  <si>
    <t>Subdirección de Información y Desarrollo Tecnológico</t>
  </si>
  <si>
    <t xml:space="preserve">Se puso en operación “Mi Mercado Popular”, módulo de la Tienda Virtual del Estado Colombiano (TVEC) </t>
  </si>
  <si>
    <t>A corte de marzo se han implementado las siguientes funcionalidades:
1. Incorporación de un nuevo estado para declaratoria de desierto
2. Se ajustó la plataforma para cargar documentos, que de manera simultánea queden publicados en el minisitio
3. Funcionalidad para la subsanación de documentos en cualquier estado.
Con estas funcionalidades se sigue consolidando la optimización de la plataforma para disponer de herramientas para gestionar compras en la economía popular.</t>
  </si>
  <si>
    <t xml:space="preserve">A corte de junio, se viene trabajando en la optimización de la plataforma, para disponer de una herramienta de gestión de compras en la economía popular. Esto mediante el desarrollo de actividades de soporte para corrección de defectos y de evolutivos con las nuevas funcionalidades que permiten el adecuado uso de la plataforma para realizar transacciones en los IAD habilitados hasta la fecha. 
Entre los ajustes efectuados en el periodo se encuentran:
1. Release 2.0.3, RFC 666, evolutivos: 
1.1 La validación del CDP debe realizarse durante la publicación del evento, permitan volver adjuntar, editar y validar siif. 
1.2. Implementar los ID para los ordenes de compra y eventos de cotización. 
1.3. Parametrizar la condición de registro obligatorio de todos los productos. 
1.4. Crear las funcionalidades necesarias para descargar el listado de proveedores con la toda la información. 
1.5. Crear las funcionalidades necesarias para descargar el listado de IAD y catálogos en los que se encuentra un proveedor. </t>
  </si>
  <si>
    <t xml:space="preserve">A corte de septiembre se cumplió con el 20% del total de la meta. 
Se implementaron las siguientes funcionalidades:
1. Release 2.0.5, RFC 695:
Despliegue de los siguientes evolutivos:
1.1. Interoperabilidad Rues Fase 1. 1.2. Implementar funcionalidad para consulta optimizada de Datos Abiertos. 1.3. Ampliación de caracteres para notas de rechazo, títulos, descripciones (INI-107) . 1.4. Cambiar los textos IAD por MAD. (INI-117) y 1.5. Cargue de archivos de forma individual en el registro proveedores en un IAD. (INI-122).
Solución de los Defectos:
1.6. Nombre del documento soporte para modificaciones . 1.7. Se borran las fechas al ingresar a la opción "Ver Eventos" .
Con estas funcionalidades se sigue consolidando la optimización de la plataforma para disponer de herramientas para gestionar compras en la economia popular. </t>
  </si>
  <si>
    <t>Conforme al hito establecido para la vigencia 2024, se entrego el plan de trabajo, establecido para dar el desarrollo de la interoperabilidad SECOP/RUP.</t>
  </si>
  <si>
    <t xml:space="preserve">Se ha adelantado reuniones de seguimiento con Confecámaras para el desarrollo base de la interoperabilidad, el cual está a cargo de Confecámaras. 
De manera complementaria desde la SIDT se está articulando un plan B para presentar a la Dirección General, mediante el cual cada Cámara de Comercio debería interoperar con CCE para que se reciban los datos requeridos para dar cumplimiento al artículo 99 del PND. </t>
  </si>
  <si>
    <t>A corte de 30 de junio se lleva un avance del 65% del proyecto relacionado con poner a disposición la consulta de manera gratuita y libre del RUP mediante la WEB de la ANCP-CCE u otro mecanismo público y gratuito que se disponga. A la fecha se cuenta con acceso al 90% de la información producto de la interoperabilidad y se lleva un avance del 6% en la generación de la consulta certificada que emitirá la Agencia</t>
  </si>
  <si>
    <t>Se avanzó conforme al cronograma de trabajo para el 3er trimestre; en este momento el proyecto esta al 80% de su ejecución, que conforme a la meta el avance corresponde a el 0,52%.
Se encuentra pendiente de validaciones jurídicas de las Subdirección contractual, las cuales podrían generar ajustes en el desarrollo. Posterior se lanzaría el desarrollo de manera conjunta con Confecámaras lo cual conlleva el plan de medios y comunicaciones. 
Con relación a la interoperabilidad para la consulta del RUP de manera gratuita y libre mediante la WEB de la ANCP-CCE u otro mecanismo público y gratuito que se disponga (Fase 1), la Agencia ha avanzado en:
1) se cuenta con un desarrollo al 99% en preproducción, con base en los requerimientos internos de la fase 1. Ya se ejecutó fase 1 de pruebas y se ajustaron resultados
2) Se solicitó a Confecámaras retroalimentación de los resultados de la interoperabilidad y se generaron comentarios que están siendo atendidos desde la perspectiva jurídica (para el 15 de octubre la subdirección contractual emitirá concepto relacionado con las observaciones de Confecámaras ). Posterior a ello se ajustaría el desarrollo según el concepto relacionado con privacidad de la información.
3) Se espera salir a producción a finales de octubre y de esa manera dar cumplimiento al articulo 99 del PND. Previo a salir a producción, se debe pasar a ambiente de producción y realizar el plan de comunicación con Confecámaras.
Para finales de noviembre Confecámaras entregará la 2a pate de la información requerida (Experiencia y códigos UNCPS). Esta información sería complementaria para generar mas valor a los grupos de interés . La salida a producción del release 2, se haría en diciembre.</t>
  </si>
  <si>
    <t>Se elaboraron los siguientes documentos en cumplimiento de la acción.
Proyecto para el diseño, desarrollo e implementación de la nueva plataforma para el Sistema Electrónico de Contratación Pública – SECOP
Documento que contenga la estrategia para el desarrollo del proyecto.</t>
  </si>
  <si>
    <t>Durante el periodo se consolidaron los documentos de estudios previos preliminares, proyecto de pliegos de condiciones y observaciones al proyecto del pliego de condiciones para el proceso de selección que tiene como objetivo el desarrollo de la nueva plataforma y la elaboración de los documentos de lineamientos técnicos asociados. Asimismo, se realizaron varias audiencias para socializar el proyecto y explicar los criterios de contratación del proceso cargado en SECOPII. También se llevó a cabo una reunión en la comisión cuarta del Senado con el mismo objetivo, a la cual asistió el Director de la Agencia.</t>
  </si>
  <si>
    <t>Debido al alto numero de observaciones que recibió el proceso de selección CCE-CM-001-2025 para la contratación de la nueva plataforma de compras públicas, la Agencia tomo la decisión de descartar el proceso el 06 de junio a través de la plataforma SECOPII, con el fin de revisar en detalle y ajustar el proceso teniendo en cuentas las observaciones recibidas. Para ello, se avanza en la realización de mesas de trabajo con diferentes actores, para construir y estructurar el nuevo proceso; en paralelo se han realizado actualizaciones a los documentos precontractuales. Asimismo, se adelanta solicitud de vigencias futuras ante el Ministerio de Hacienda y Crédito Público para que la ejecución del contrato pueda realizarse en vigencias 2025 y 2026 de manera continua</t>
  </si>
  <si>
    <t>A partir de la cancelación del proceso de selección desarrollado anteriormente, el equipo de la ANCP emprendió acciones orientadas a estructurar un nuevo proyecto, con un alcance y un plazo ampliados, que permita garantizar el adecuado cumplimiento de las metas propuestas. Dentro de las acciones gestionadas se encuentran: 
a.Trámite y aprobación de las vigencias futuras como respaldo financiero para soportar el nuevo alcance, asegurando la disponibilidad de recursos a lo largo de la ejecución del proyecto.
b.Desarrollo de mesas de trabajo con diferentes áreas de la organización, orientadas a precisar los objetivos, lineamientos y estructura del proyecto.
c.Elaboración, revisión y ajuste de los documentos técnicos requeridos para la estructuración de un eventual proceso de selección, asegurando su coherencia con las condiciones estratégicas definidas.
d.Preparación y lanzamiento de la consulta de mercado, como ejercicio previo de planeación que permitirá obtener información clave de los proveedores y del sector, con miras a fortalecer la toma de decisiones y la definición del proceso contractual.</t>
  </si>
  <si>
    <r>
      <t xml:space="preserve">Para </t>
    </r>
    <r>
      <rPr>
        <b/>
        <sz val="10"/>
        <color theme="1"/>
        <rFont val="Verdana"/>
        <family val="2"/>
      </rPr>
      <t>2023</t>
    </r>
    <r>
      <rPr>
        <sz val="10"/>
        <color theme="1"/>
        <rFont val="Verdana"/>
        <family val="2"/>
      </rPr>
      <t xml:space="preserve"> documento de evaluación del estado de madurez del gobierno de datos y la conceptualización de la estrategia de gobierno de datos.
Para </t>
    </r>
    <r>
      <rPr>
        <b/>
        <sz val="10"/>
        <color theme="1"/>
        <rFont val="Verdana"/>
        <family val="2"/>
      </rPr>
      <t>2024</t>
    </r>
    <r>
      <rPr>
        <sz val="10"/>
        <color theme="1"/>
        <rFont val="Verdana"/>
        <family val="2"/>
      </rPr>
      <t xml:space="preserve"> el hito será la fase 1 del desarrollo táctico y operativo que contenga roles y responsabilidades, políticas y estándares de datos y la definición e implementación de la estructura inicial de lo que seria la oficina de datos
Para </t>
    </r>
    <r>
      <rPr>
        <b/>
        <sz val="10"/>
        <color theme="1"/>
        <rFont val="Verdana"/>
        <family val="2"/>
      </rPr>
      <t>2025</t>
    </r>
    <r>
      <rPr>
        <sz val="10"/>
        <color theme="1"/>
        <rFont val="Verdana"/>
        <family val="2"/>
      </rPr>
      <t xml:space="preserve"> el hito contempla la terminación del  plan táctico y operativo del modelo de gobierno de datos que incluye la gestión de datos, la implementación de herramientas de analítica de datos y la consolidación de la oficina de datos
Para </t>
    </r>
    <r>
      <rPr>
        <b/>
        <sz val="10"/>
        <color theme="1"/>
        <rFont val="Verdana"/>
        <family val="2"/>
      </rPr>
      <t>2026</t>
    </r>
    <r>
      <rPr>
        <sz val="10"/>
        <color theme="1"/>
        <rFont val="Verdana"/>
        <family val="2"/>
      </rPr>
      <t xml:space="preserve"> el hito será contar con un modelo maduro de gobierno de datos a la luz de las buenas prácticas, liderado por el Comité de Gobierno de Datos</t>
    </r>
  </si>
  <si>
    <t>Producto #4: Desarrollo del modelo integral de Gobernanza de datos de la ANCP-CCE, el cual tiene un alcance transversal e integral sobre los componentes de datos de toda la Agencia.
Para 2023 documento de evaluación del estado de madurez del gobierno de datos y la conceptualización de la estrategia de gobierno de datos.
Para 2024 el hito será la fase 1 del desarrollo táctico y operativo que contenga roles y responsabilidades, políticas y estándares de datos y la definición e implementación de la estructura inicial de lo que seria la oficina de datos
Para 2025 el hito contempla la terminación del  plan táctico y operativo del modelo de gobierno de datos que incluye la gestión de datos, la implementación de herramientas de analítica de datos y la consolidación de la oficina de datos
Para 2026 el hito será contar con un modelo maduro de gobierno de datos a la luz de las buenas prácticas, liderado por el Comité de Gobierno de Datos</t>
  </si>
  <si>
    <t>Durante la vigencia se identificó la estructura funcional, roles, responsabilidades, lineamientos y políticas del Plan de Gobernanza de Datos, asociados a la implementación y ejecución del proyecto de Gobierno de Datos con el objetivo de definir el esquema para la toma de decisiones, los mecanismos de verificación, monitoreo, control y seguimiento.</t>
  </si>
  <si>
    <t xml:space="preserve">Se entregó un plan de trabajo que incluye los recursos requeridos para desarrollar el proyecto, sin embargo, a  la fecha no se ha comenzado la ejecución de actividades de gobernanza pues no se cuenta con la totalidad de los recursos y el personal para su desarrollo. </t>
  </si>
  <si>
    <t>Las acciones adelantadas han permitido iniciar la consolidación de los cimientos para un modelo de gestión de datos sólido en la ANCP-CCE, al identificar activos, definir estructuras y asignar roles claves para su gobernanza. La designación de responsables del dato va a fortalecer la calidad, trazabilidad y uso ético de la información de la entidad, facilitando su aprovechamiento estratégico. Los proyectos de automatización de documentos tipo, tanto en revisión como en clasificación, representan avances significativos en la supervisión contractual, al reducir la carga manual y generar datos estructurados valiosos para análisis avanzados. 
Estas herramientas fortalecen el control normativo y la transparencia, alineándose con los objetivos del Plan Nacional de Desarrollo y preparando a la entidad para implementar soluciones de analítica más sofisticadas</t>
  </si>
  <si>
    <t>Con la vinculación al equipo de trabajo del rol de Arquitecto de Datos desde el 20 de agosto, se ha venido dinamizando la ejecución de actividades clave en el marco de la Gestión de Datos.
- Se ha avanzado en el desarrollo de los productos del PNID relacionados con Datos Maestros, mediante la presentación de un plan de trabajo detallado, alineado con los plazos establecidos.
- Se dio inicio a la fase preliminar del proyecto de Reingeniería de la Bodega de Datos, centrada en el diagnóstico y levantamiento inicial.
- La incorporación de herramientas avanzadas de Analítica de Datos —como aplicaciones web, OCR, LLM, modelos de IA, consultas semánticas y automatización. 
Con lo anterior, se avanza en la transformación de la gestión de la información contractual, lo cual no sólo optimiza los procesos operativos, sino que fortalece la capacidad de respuesta de la Agencia.</t>
  </si>
  <si>
    <t>En la vigencia 2024 mediante los procesos de capacitación en las tres modalidades: presencial, e-learning y virtual se logró capacitar a un total de 50.302 personas.</t>
  </si>
  <si>
    <t xml:space="preserve">Durante el primer trimestre se capacitaron 2.590, 3.415 y 3.494, en los meses de enero, febrero y marzo respectivamente. </t>
  </si>
  <si>
    <t xml:space="preserve">Durante el segundo trimestre se capacitaron 4.525, 5945 y 5.699, en los meses de abril, mayo y junio respectivamente para un total de 16.169. </t>
  </si>
  <si>
    <t xml:space="preserve">Durante el tercer trimestre se capacitaron 5.391, 7.791 y 6.283 en los meses de julio, agosto y septiembre respectivamente para un total de 19.465. </t>
  </si>
  <si>
    <t>Número  de personas capacitadas de la economía popular y comunitaria</t>
  </si>
  <si>
    <t>Las capacitaciones se han centrado en brindar conocimientos básicos sobre los procesos de contratación y en cómo participar como proveedores. En la vigencia 2024, se identificaron 7.311 actores de la economía popular que participaron de las capacitaciones.</t>
  </si>
  <si>
    <t xml:space="preserve">En el marco de la ruta de la democratización de las compras públicas, se capacitaron 347, 395 y 344 personas durante los meses de enero, febrero y marzo respectivamente, pertenecientes a la economía popular. </t>
  </si>
  <si>
    <t xml:space="preserve">En el marco de la ruta de la democratización, se capacitaron 922, 1.474 y 925 personas de la economía popular durante los meses de abril mayo y junio.  </t>
  </si>
  <si>
    <t xml:space="preserve">Durante el tercer trimestre se capacitaron 1.046, 1.533 y 1.186 personas de la economía popular durante los meses de julio, agosto y septiembre respectivamente. </t>
  </si>
  <si>
    <t>Antioquia, Arauca, Atlántico, Bogotá D.C., Bolívar, Boyacá, Cauca, Cesar, Chocó, Cundinamarca, La Guajira, Magdalena, San Andrés, Providencia y Santa Catalina
Santander, Tolima y Valle del Cauca</t>
  </si>
  <si>
    <t xml:space="preserve">La estrategia hizo presencia en 22 departamentos del país por medio de eventos de capacitación en estos departamentos son: La Guajira; Magdalena; Atlántico; Bolívar; Córdoba; Sucre; Cesar; Antioquia; Risaralda; Valle del Cauca; Nariño; Putumayo; Vichada; Meta; Boyacá; Bogotá D.C.; Arauca; Cundinamarca; Huila; Tolima, Guaviare y Caquetá. </t>
  </si>
  <si>
    <t>Durante el primer trimestre se visitaron 4 departamentos:  Atlántico, Arauca, Santander y Norte de Santander.</t>
  </si>
  <si>
    <t>Durante el segundo trimestres visitaron 17 departamentos: 
Boyacá, Huila y Guaviare, Magdalena, Bolívar, Caquetá, Tolima, Sucre, Córdoba, Nariño, Bogotá, Quindío, Cesar, Valle del Cauca, Cauca, Chocó, y La Guajira</t>
  </si>
  <si>
    <t>Durante el tercer trimestre se visitaron 2 departamentos: 
- Antioquia en el mes de julio 
- Caldas en el mes de septiembre</t>
  </si>
  <si>
    <t xml:space="preserve">1. 2023: 20%  al recibo del documento de diagnóstico que debe contener la siguiente información: a) Caracterización institucional, b) Marco legal que suscita el fortalecimiento institucional, c) Análisis de factores externos, d) Análisis de factores internos, e) Análisis de la prestación de los servicios, f) Análisis presupuestal costo planta-contratos.
2. 2024: La fase de ARQUITECTURA INSTITUCIONAL contempla la elaboración de los siguientes 6 documentos a) Diseño Modelo de Operación por Procesos MOP, b) Diseño Estructura Administrativa alineada al MOP, c) Diseño Planta de Empleos – (Anexo Cargas Trabajo – Anexo Matriz costos), d) Diseño Funciones y perfiles – (Anexo Fichas del Manual de Funciones y Competencias Laborales – MEFCL, e) Elaboración de los proyectos de actos administrativos (Estructura Administrativa, Planta de Personal, y MEFCL) y f) Elaboración memorias justificativas, a cada uno de los cuales se les asigna un peso del 12% excepto a los actos administrativos del literal e, que tendrán un peso del 20%.
Se programa que a marzo 31 de 2024 se cuente con dos de los seis documentos elaborados, para un avance estimado del 24%. A junio del 2024 se deben tener elaborados los restantes 4 documentos, para un avance del 56%, alcanzando el 80% proyectado del Plan Estratégico para esa vigencia. </t>
  </si>
  <si>
    <t>Para la vigencia se elaboro la propuesta de rediseño representada por diseño de estructura administrativa, MOPC, y diseño de memorias justificativas. Lo anterior, Aporte a línea estratégica de optimizar el modelo de operación de la Agencia con el propósito de promover sinergias al interior y con otras instituciones, que faciliten los procesos de toma de decisiones y el logro de resultados efectivos.</t>
  </si>
  <si>
    <t>CUMPLIDO EN 2024</t>
  </si>
  <si>
    <t>En cumplimiento de este Indicador se reporto la elaboración del Documento de diagnóstico del modelo de operación de la entidad, del Plan de implementación del modelo, y de herramientas de construcción y seguimiento del SIG.</t>
  </si>
  <si>
    <t>Durante el primer trimestre se avanzó en:  
1. Elaboración y aprobación del plan de trabajo del SIG.
2. Elaboración de las herramientas transversales: 
- Matriz de comunicaciones, participación y consulta. 
- Matriz de Partes Interesadas y Grupos de Valor. 
- Matriz de identificación de productos y servicios. 
3. Aplicación de las herramientas a las dependencias y líderes de lo componentes del SIG.
4. Socialización del diseño del Sistema Integrado de Gestión, consolidación de la información de las herramientas enviadas por los enlaces de las dependencias y líderes de componentes y validación de estas mediante mesa de trabajo, el día 25 de marzo de 2025.</t>
  </si>
  <si>
    <t>Durante el trimestre se avanzó: 
1. Aprobación de las herramientas transversales: 
- Matriz de comunicaciones, participación y consulta.
- Matriz de Partes Interesadas y Grupos de Valor.
- Matriz de identificación de productos y servicios.
2. Consolidación, análisis de información, actualización y aprobación del Contexto de la ANCP-CCE
3. Se estableció la estrategia de comunicaciones del SIG con el fin de definir las actividades requeridas para la socialización,  la apropiación y la implementación del sistema integrado de gestión.</t>
  </si>
  <si>
    <t xml:space="preserve">Para el tercer trimestre no se tenían programadas actividades con relación al diseño e implementación del Sistema Integrado de gestión. </t>
  </si>
  <si>
    <t xml:space="preserve">Sin avances para el periodo, se avanza en la contratación del personal que desarrollará los insumos estratégicos. </t>
  </si>
  <si>
    <t>Los productos relacionados con este indicador se tienen previstos para entregar en el tercer y cuarto trimestre. No obstante, se han venido realizando avances sobre los mismos. Los documentos previstos a entregar son: 
1. Evaluación de impacto de los instrumentos de Agregación de Demanda -TVEC en la reducción del gasto público relativo de las entidades Estatales en Colombia.
2. Análisis de los instrumentos de agregación de demanda, y la concentración de la contratación.</t>
  </si>
  <si>
    <t>Se avanza en la elaboración del documento de análisis de impacto de los Instrumento de Agregación de Demanda (AMP, TVEC y Mi Mercado Popular), generando evidencia sobre eficiencia, cobertura e inclusión de dichos instrumentos como herramienta central de la compra pública, garantizando ahorro, acceso de Mipymes y actores de la economía popular.
Con dicho documento se presentan avances en: 
- Depuración y sistematización de órdenes en TVEC.
- Análisis de ahorro por categorías.
- Medición de cobertura institucional y territorial.
- Evaluación de participación de MiPymes y economía popular.</t>
  </si>
  <si>
    <t>Áreas</t>
  </si>
  <si>
    <t xml:space="preserve">Dirección General - GI de Planeación </t>
  </si>
  <si>
    <t xml:space="preserve">Secretaria General </t>
  </si>
  <si>
    <t>Durante el cuarto trimestre se capacitaron 11.530, 3.338 y 1.823 en los meses de octubre, noviembre y diciembre respectivamente, para un total de 16.691 en el trimestre, y un total en la vigencia de 61.824 personas capacitadas en el marco de la estrategia de la Ruta de la Democratización.</t>
  </si>
  <si>
    <t xml:space="preserve">Durante el cuarto trimestre se visitaron 3 departamentos, los cuales corresponden a: 
- San Andres y Providencia
- Vichada
- Cundinamarca
Asi las cosas,  en lo corrido de la vigencia se visitaron un total de 26 departamentos (contando a bogotá como uno por su extención). </t>
  </si>
  <si>
    <t xml:space="preserve">Durante el cuarto trimestre se capacitaron 1.620, 1.043 y 470, personas  de la economía popular durante los meses de octubre, noviembre y diciembre respectivamente. Para un total en el cuatrienio de 3.133; y un total en la vigencia de 11.305 personas de la economía popular en el marco de la Ruta de la Democratización. </t>
  </si>
  <si>
    <t xml:space="preserve">Indicador cumplido en el tercer trimestre de la vigencia. </t>
  </si>
  <si>
    <t>Durante el cuarto trimestre de la vigencia se entregaron los siguientes documentos: 
- Análisis de concentración en la Tienda Virtual del Estado Colombiano: Indicadores IHH y Gini 2018-2024.
- Análisis de los Mecanismos de Agregación de Demanda</t>
  </si>
  <si>
    <t>Cumplido en el tercer trimestre de la vigencia</t>
  </si>
  <si>
    <t xml:space="preserve">1. Se expidió el Decreto 1290 del 1 de diciembre de 2025 "Por el cual se modifica el Decreto 147 de 2024 que crea el Mecanismo Especial de Seguimiento y Evaluación de las Políticas Públicas – MESEPP para la superación del Estado de Cosas Inconstitucional en municipios del departamento de La Guajira y, se deroga el Decreto 100 de 2020". 
2. Se expidió la Resolución 952 de 2025 "Por la cual se adoptan los documentos tipo para los procesos de concurso de méritos, para contratar la consultoría de estudios de ingeniería de infraestructura social; que agrupa los sectores de educación, salud, cultura, recreación y deporte, institucional y vivienda".
3. Se expidió la Resolución 953 de 2025 "Por la cual se adopta la versión 2 de los documentos tipo transversales para los procesos de concurso de méritos para contratar la interventoría de obras públicas de infraestructura social, los documentos tipo complementarios para los procesos de concurso de méritos para contratar la interventoría de obra públicas de infraestructura social relacionados con el sector educación, salud, cultura, recreación y deporte, institucional y vivienda y se deroga la Resolución 798 del 29 de diciembre de 2023". </t>
  </si>
  <si>
    <t>Se avanzó en la publicación de los siguientes documentos: 
1.  Guía para la contratación con Entidades Privadas Sin Ánimo de Lucro y de Reconocida Idoneidad donde se determina la reconocida idoneidad de las ESAL, entendida de manera integral.
2.  Lineamientos Generales para la Expedición de Manuales de Contratación en la cual se brindan parámetros para que los manuales de contratación se elaboren conforme a la normatividad vigente y funcionen como un instrumento técnico para la gestión contractual de las entidades estatales, promoviendo eficiencia, transparencia, integridad, sostenibilidad y un uso estratégico y óptimo de los recursos públicos. 
3. Guía para la contratación de obra pública la cual aborda de manera integral las fases precontractuales, contractual y postcontractual, incorporando aspectos jurídicos, técnicos y financieros derivados de la normativa vigente, la jurisprudencia y los lineamientos de los organismos de control, así como buenas prácticas que contribuyen a la correcta ejecución y cierre del expediente contractual 
4.  Guía para la correcta implementación de los Documentos Tipo del sector Infraestructura de Transporte, como instrumentos de buenas prácticas orientados a apoyar a los actores del sistema de compra y contratación pública en la adecuada estructuración, ejecución y cierre de los procesos contractuales</t>
  </si>
  <si>
    <t>Con corte de 31 de diciembre se reporta un avance correspondiente al 15%, restante, el cual se cumple con el Manual del SIG aprobado mediante CIGD del 19 de diciembre de 2025. Así las cosas se llega a un acumulado del 30 % que corresponde a la meta del 2025.</t>
  </si>
  <si>
    <t xml:space="preserve">Durante el mes de diciembre se avanzó en la adjudicación de Mecanismo de Agregación de Demanda que son para incluir directamente a los actores de la economía popular, estos MAD son IAD/SDA papelería el cual cuanta con 15 proveedores y todos son de la economía popular, IAD-SDA medios alternativos el cual cuenta 68 proveedores la economía popular, de igual manera se continua con estructuración del Acuerdo Marco de Precios para la compraventa o suministro de alimentos perecederos y no perecederos destinados al consumo humano, así como su respectiva entrega, conforme a las fases establecidas en el cronograma del proceso.Por otra parte, no se habilitaron nuevos proveedores en el (IAD/SDA) de Software por catálogo, ni en consumibles de impresión, alimentos no perecederos y elementos de aseo personal, servicios generales. Se adjudicaron los (IAD/SDA) medios de comunicación solidarios, (IAD/SDA) compraventa o suministro y distribución de productos de papelería </t>
  </si>
  <si>
    <t>Se reporta avance cualitativo de dos (2) Mecanismo de Agregación de Demanda (MAD) estructurado para la economía popular: 
1. Se adjudico el Instrumento de Agregación de Demanda (IAD) , el MAD adjudicado es INSTRUMENTO DE AGREGACIÓN DE  DEMANDA/SISTEMA DINÁMICO DE ADQUISICIÓN – IAD/SDA – PARA LA COMPRAVENTA O 
SUMINISTRO Y DISTRIBUCION DE PAPELERIA POR PARTE DE LAS ENTIDADES A TRAVES DE MIPYME, este instrumentio recibió 23 ofertas de las cuales 15 quedarob adjudicadas como proveedores. 
2. Se adjudico el INSTRUMENTO DE AGREGACIÓN DE DEMANDA/SISTEMA DINÁMICO DE ADQUISICIÓN – IAD/SDA PARA LA CONTRATACIÓN DE 
SERVICIOS DE MEDIOS DE COMUNICACIÓN ALTERNATIVOS, COMUNITARIOS Y DIGITALES POR PARTE DE LAS ENTIDADES A TRAVES DE MIPYME Y ACTORES DE LA ECONOMÍA POPULAR el cual recibió 295 ofertas de oferentes de la economía popular y de los cuales quedaron adjudicados como proveedores 68.</t>
  </si>
  <si>
    <t xml:space="preserve">La Subdirección Contractual de CCE envió aprobación para el despliegue en producción de la aplicación y dar cumplimiento al artículo 99 del PND.
La aplicación está disponible en el Portal de Colombia Compra Eficiente en la sección de SECOP, para que las Entidades, Proveedores y usuarios en general, tengan acceso público y gratuito a la información consignada en el Registro Único de Proponentes – RUP.
El día 28 de noviembre de 2025 se llevó a cabo la sesión de cierre del proyecto entre Confecámaras y ANCP-CCE. 
Para finales de diciembre Confecámaras entregará la 2a pate de la información requerida (Experiencia y códigos UNCPS). Esta información sería complementaria para generar más valor a los grupos de interés. </t>
  </si>
  <si>
    <t>Para 2025 el hito contemplaba la fase II con el plan táctico y operativo del modelo de gobierno de datos que incluía entre otras cosas la consolidación de la oficina de datos.
Durante la presente vigencia, se trabajó en la estructuración del modelo de gobernanza de datos, del cual uno de sus elementos corresponde al gobierno de datos.
Para el cierre del año, queda propuesta conceptual validada por el subdirector de IDT, en la cual se detalla la estructura sugerida a ser implementada en 2026 por parte de la Agencia para el desarrollo de su modelo de gobierno de datos, dentro del cual está previsto conformar una oficina de datos, como un componente estratégico del gobierno de datos
Dado lo anterior, la SIDT ha estimado que el cumplimiento de ese hito tan solo se pudo ejecutar en un 25%, debido a que tan solo queda la propuesta conceptual mas no la consolidación de la oficina de datos, para lo cual será necesario en 2026 definir sus integrantes, oficializarla, operativizar y desarrollar su modelo de gestión que permita la consolidación de esta oficina en 2027
Teniedo en cuenta que el hito, como se mencionó incialmente estaba conformado por otros elemento, se carga excel en el que se presenta el resultado consolidado del indicador de gobernanza de datos.
La meta para 2025 era lograr un 25% consolidado de avance, alcanzandose un 18.75% como se observa en el cuadro anterior, lo que signfiica que del indicador total se alcanzó un 75% (18.75% de un total de 25%)</t>
  </si>
  <si>
    <t>El proceso relacionado con el diseño y desarrollo de la nueva plataforma de públicas al cierre de la vigencia no pudo ser contratado, toda vez que, cuando se publicó en SECOPII en el mes de marzo, recibió más de 600 comentarios, lo que exigió ajustes técnicos y contractuales y llevó a cerrar el proceso en junio de 2025. Posteriormente, la entidad inició una nueva estructuración con mayor alcance y plazo; sin embargo, y con el fin de definir algunos criterios técnicos y presupuestales, se realizó una nueva consulta al mercado la cual arrojó un mayor costo y un cronograma que excedía las vigencias 2025-2026, por lo hizo inviable adelantar el proceso en la vigencia.
Teniendo en cuenta lo anterior, mediante el Decreto 1484 del 31 de diciembre de 2025, el proyecto de inversión presentó una reducción de recursos, dentro de los cuales se encontraba el valor destinado para la contratación del diseño y desarrollo de la nueva plataforma de públicas, por lo cual, la meta del producto de "Documentos de Lineamientos Técnicos" se disminuyó de 2 a 0 para la vigencia 2025.</t>
  </si>
  <si>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</si>
  <si>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r>
      <t>Para</t>
    </r>
    <r>
      <rPr>
        <b/>
        <sz val="10"/>
        <color rgb="FF000000"/>
        <rFont val="Verdana"/>
        <family val="2"/>
      </rPr>
      <t xml:space="preserve"> 2023 </t>
    </r>
    <r>
      <rPr>
        <sz val="10"/>
        <color rgb="FF000000"/>
        <rFont val="Verdana"/>
        <family val="2"/>
      </rPr>
      <t xml:space="preserve">derivado del convenio con Innpulsa se debe obtener un documento que incluya la caracterización del reto para ser lanzado en 2024 y el plan de trabajo para siguientes vigencias.
Para </t>
    </r>
    <r>
      <rPr>
        <b/>
        <sz val="10"/>
        <color rgb="FF000000"/>
        <rFont val="Verdana"/>
        <family val="2"/>
      </rPr>
      <t>2024</t>
    </r>
    <r>
      <rPr>
        <sz val="10"/>
        <color rgb="FF000000"/>
        <rFont val="Verdana"/>
        <family val="2"/>
      </rPr>
      <t xml:space="preserve"> dos documentos). Documento de lineamiento técnico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t>
    </r>
    <r>
      <rPr>
        <b/>
        <sz val="10"/>
        <color rgb="FF000000"/>
        <rFont val="Verdana"/>
        <family val="2"/>
      </rPr>
      <t>2026</t>
    </r>
    <r>
      <rPr>
        <sz val="10"/>
        <color rgb="FF000000"/>
        <rFont val="Verdana"/>
        <family val="2"/>
      </rPr>
      <t xml:space="preserve"> Documento que contenga los términos de referencia para salir a contratar a un desarrollador para la plataforma integral de compras públicas.</t>
    </r>
  </si>
  <si>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técnico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2026 Documento que contenga los términos de referencia para salir a contratar a un desarrollador para la plataforma integral de compras públicas.</t>
  </si>
  <si>
    <t>Solución tecnológica que dé respuesta al reto de innovación publica para la conceptualización de una plataforma nueva e integrada para las compras públicas del Estado. Las metas han sido establecidas conforme a los entregables del convenio con Innpulsa y a lo que desde la SIDT se debe adelantar de cara a lanzar un proceso para la construcción de la nueva plataforma.
Para 2023 derivado del convenio con Innpulsa se debe obtener un documento que incluya la caracterización del reto para ser lanzado en 2024 y el plan de trabajo para siguientes vigencias.
Para 2024 dos documentos: i). Documento de lineamiento ténico que contenga los requerimientos técnicos y funcionales, asociados a los recursos necesarios en cuanto a infraestructura, base datos, aplicación y seguridad de la información para el diseño y construcción de la nueva plataforma de compras públicas
ii). Documento que contenga la estrategia para el desarrollo del proyecto.
Para 2026 Documento que contenga los términos de referencia para salir a contratar a un desarrollador para la plataforma integral de compras públicas.</t>
  </si>
  <si>
    <t>V5</t>
  </si>
  <si>
    <t xml:space="preserve">Se incremento la meta del indicador “Personas capacitadas” pasado de 45.000 a 61.000, lo anterior derivado del trabajo interinstitucional y el despliegue de estrategias de articulación, apropiación y comunicación, que permitió diversificar la oferta académica y fortalecer los canales de divulgación territorial. Este ajuste permite alinear estas metas con las del indicador "Personas Capacitadas" en el Proyecto de inversión GENERACIÓN DE PRINCIPALES INSUMOS PARA DEMOCRATIZAR LA COMPRA PÚBLICA NACIONAL, el cual fue actualizado el 31 de diciembre de 2025 en cumplimiento al Decreto 1484 del 31 de diciembre de 2025, expedido por el Ministerio de Hacienda y Crédito Público "Por el cual se reducen unas apropiaciones en el Presupuesto General de la Nación de la vigencia fiscal de 2025 y se dictan otras disposiciones". </t>
  </si>
  <si>
    <t>El proceso relacionado con el diseño y desarrollo de la nueva plataforma de públicas al cierre de la vigencia no pudo ser contratado, toda vez que, cuando se publicó en SECOPII en el mes de marzo, recibió más de 600 comentarios, lo que exigió ajustes técnicos y contractuales y llevó a cerrar el proceso en junio de 2025. Posteriormente, la entidad inició una nueva estructuración con mayor alcance y plazo; sin embargo, y con el fin de definir algunos criterios técnicos y presupuestales, se realizó una nueva consulta al mercado la cual arrojó un mayor costo y un cronograma que excedía las vigencias 2025-2026, por lo hizo inviable adelantar el proceso en la vigencia.
Teniendo en cuenta lo anterior, mediante el Decreto 1484 del 31 de diciembre de 2025, el proyecto de inversión presentó una reducción de recursos, dentro de los cuales se encontraba el valor destinado para la contratación del diseño y desarrollo de la nueva plataforma de públicas, por lo cual, la meta del producto de "Documentos de Lineamientos Técnicos" se disminuyó de 2 a 0 para la vigencia 2025. En ese sentido, y con el fin de alinear las metas de este indicador en el PEI con la meta del proyecto de inversión se aprobó la eliminación de la meta en la vigencia 2025.</t>
  </si>
  <si>
    <t>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los simuladores web con la economía popular</t>
  </si>
  <si>
    <t>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se tendra la  Integración de los simuladores web con la economía popular</t>
  </si>
  <si>
    <t>2024: Plan de trabajo a ejecutar con Confecámaras para la interoperabilidad con el RUP
2025: Disponibilidad la consulta de manera gratuita y libre del RUP mediante la WEB de la ANCP-CCE u otro mecanismo público y gratuito que se disponga.
2026: RFI de paso a producción del mantenimiento evolutivo</t>
  </si>
  <si>
    <t>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2026: RFI de paso a producción del mantenimiento evolutivo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t>
  </si>
  <si>
    <r>
      <rPr>
        <b/>
        <sz val="10"/>
        <rFont val="Verdana"/>
        <family val="2"/>
      </rPr>
      <t>La meta cuatrienio corresponde a los 32 departamentos y la ciudad de Bogota D.C. 
Descripción del producto:</t>
    </r>
    <r>
      <rPr>
        <sz val="10"/>
        <rFont val="Verdana"/>
        <family val="2"/>
      </rPr>
      <t xml:space="preserve"> Este producto representa la presencia territorial que la estrategia de la " Ruta de la Democratización de la Compra Pública" busca desarrollar con la finalidad de aportar a una verdadera democratización de la compra pública, al llegar a los actores de la economía popular de los diferentes territorios del país que han estado alejado y excluidos del sistema de compras públicas. De igual forma, generar espacios de aprendizaje presencial para los funcionarios públicos y ciudadanía en general. 
</t>
    </r>
    <r>
      <rPr>
        <b/>
        <sz val="10"/>
        <rFont val="Verdana"/>
        <family val="2"/>
      </rPr>
      <t xml:space="preserve">
Descripción del modo de medición del indicador: </t>
    </r>
    <r>
      <rPr>
        <sz val="10"/>
        <rFont val="Verdana"/>
        <family val="2"/>
      </rPr>
      <t xml:space="preserve">Sumatoria de los  departamentos en los que se realizará eventos de capacitación y/o formalización por medio de la estrategia de la          "Ruta de la Democratización de la Compra pública".  </t>
    </r>
  </si>
  <si>
    <t>Documentos de buenas prácticas contractuales</t>
  </si>
  <si>
    <t>Número de documentos elaborados</t>
  </si>
  <si>
    <t>V6</t>
  </si>
  <si>
    <t>Despliegue territorial de la estrategia de capacitaciones</t>
  </si>
  <si>
    <t>Número de Departamentos en que se han desarrollado eventos de capacitación o formación de manera presencial</t>
  </si>
  <si>
    <t xml:space="preserve">Se propone el ajuste de la meta de la vigencia 2026 pasando de 4 a 3 teniendo en cuenta la asignación presupuestal con la que cuenta la Subdirección en la vigencia 2026. Lo anterior, permite garantizar la calidad técnica de los documentos elaborados. 	</t>
  </si>
  <si>
    <t xml:space="preserve">Se solicita modificar la meta cuatrienio pasando de 32 a 33 departamentos, incorporando a Bogotá D.C, como una unidad territorial independiente, teniendo en cuenta su extensión territorial, su magnitud demográfica, institucional y económica, lo cual la equipara con otro departamento del país. 
Bogotá D.C., representa el mayor mercado de compras y contratación pública del país, tanto en número de procesos como en volumen de recursos, lo cual exige un despliegue operativo, logístico y técnico equiparable al requerido para un departamento completo o incluso superior. 
La meta cuatrienal se mide de manera independiente de las metas anuales, por lo cual el ajuste propuesto no implica un cambió en la meta de 2026. </t>
  </si>
  <si>
    <t>Número de mecanismos de Agregación de Demanda estructurados para la Economía Popular</t>
  </si>
  <si>
    <t>Mecanismos de Agregación de Demanda para la Economía Popular estructurados</t>
  </si>
  <si>
    <t>Teniendo en cuenta que a lo largo de la ejecución de las funciones de la Subdirección se evidenció un sobrecumplimiento respecto del indicador ya que las acciones desarrolladas han superado las metas que se proyectaron inicialmente en el plan, se opta por incrementar la meta de la vigencia 2026 y la meta cuatrienio en una (1) unidad, teniendo en cuenta la capacidad de gestión para el periodo 2026, y alineándose a su vez con las del Plan de Acción Institucional (ID: SN2 - Mecanismos de Agregación de Demanda Estructurados para la Economía Popular, con una meta de dos (2) para la vigencia 2026).</t>
  </si>
  <si>
    <t>Interoperabilidad SECOP con el RUP</t>
  </si>
  <si>
    <t>Número de sistemas de compras públicas interoperables con el Registro Único de proponentes - RUP</t>
  </si>
  <si>
    <t>Para la vigencia 2026 se tiene como entregable/hito la Puesta en marcha en producción del Directorio Único de Proveedores del Estado, sin embargo, la creación de este depende de los recursos institucionales con que cuente la Agencia, particularmente la Subdirección de EMAE y Confecámaras, dado que se requiere la participación activa de las dos entidades para su desarrollo, no obstante, dicho desarrollo no se encuentra dentro de las competencias de la SIDT, por lo cual solicita la modificación este hito para la vigencia 2026 y en cambio se propone realizar un mantenimiento evolutivo a la interoperabilidad existente entre el RUP y SECOP, que permita mejorar el acceso a la información contemplada en el RUP/RUES de forma gratuita y libre.
Asi las cosas, el nuevo entregable/hito para 2026 corresponde a RFI de paso a producción del mantenimiento evolutivo</t>
  </si>
  <si>
    <t>Porcentaje de cumplimiento del cronograma de trabajo del proyecto Mi Mercado Popular</t>
  </si>
  <si>
    <t>Para la vigencia 2026 se tiene como entregable/hito la Integración de Mi Mercado Popular a la nueva plataforma tecnológica de compras públicas, sin embargo, y teniendo en cuenta que actualmente la ANCP-CCE no cuenta con la nueva plataforma de compras públicas, no se podría realizar la integración con el aplicativo de Mi Mercado Popular. 
No obstante, y con el objetivo de ampliar la participación de las economías populares en el mercado de compras públicas, la ANCP-CCE pretende la integración simuladores WEB, a través de la implementación del Acuerdo Marco de Alimentos, que incluye los módulos de la operación secundaria, inscripción, habilitación de proveedores, presentación de ofertas y evaluación, lo anterior se da porque mi Mercado Popular aún no presenta nuevas transacciones ni nuevos catálogos.
En ese sentido, el nuevo entregable/hito para 2026 corresponde a la Integración de los simuladores web con la economía popular.</t>
  </si>
  <si>
    <t>En el 1T de la vigencia 2026 se han capacitado 2.806, 3.262 y 4.527 personas dentro de la estrategia Ruta de la Democratización de las Compras Públicas para los meses de enero, febrero y marzo respectivamente; para un total de 10.595. 
A continuación se desagregan por modalidad de capacitación implementada:
- E-learning (Escuela de Formación Virtual – EFV): 2.587
- Virtual (sesiones sincrónicas): 6.584
- Presencial: 1.424</t>
  </si>
  <si>
    <t xml:space="preserve">Durante el 1T de la vigencia 2026, la ANCP-CCE en el marco de la estrategia Ruta de la Democratización de las compras públicas, se visitaron los siguientes departamentos: Atlántico, Bolívar, Caquetá, Cauca, Cesar, Córdoba, Huila, Magdalena, Norte de Santander, Sucre, Tolima, Valle del Cauca, Casanare y Bogotá D.C.
De estos departamentos, 13 fueron visitados por primer vez en febrero, y 1 en marzo. 
</t>
  </si>
  <si>
    <t xml:space="preserve"> El Plan de Trabajo para la implementación y mantenimiento del Sistema Integrado de Gestión (SIG) para la vigencia 2026 constituye un instrumento fundamental para fortalecer la gestión institucional, asegurar el cumplimiento de los requisitos normativos y promover la mejora continua en los procesos de la Agencia. Su ejecución contribuye directamente al logro de los objetivos estratégicos y al fortalecimiento de la capacidad organizacional para generar resultados eficientes, transparentes y orientados al servicio ciudadano</t>
  </si>
  <si>
    <t xml:space="preserve">Con relación a la actualización del MAE en su versión 3.1.1.,se adelantaron mesas de trabajo con la SIDT para socializar el proyecto y articular los hitos del plan de trabajo con GAEC. Para el seguimiento, se adelantaron reuniones cada 15 dias con el fin de  revisar avances y resolver novedades. </t>
  </si>
  <si>
    <t>A la fecha no se presenta avance, toda vez que no se han generado documentos de análisis o evaluaciones que se realicen sobre los instrumentos que diseñe la ANCP-CCE. Estos se encuentran programados para el 2 trimestre de la vigencia.</t>
  </si>
  <si>
    <t>Durante el primer trimestre de la vigencia, la entidad avanza en los ajustes a los documentos precontractuales de los procesos a contratar asociadas a Sin embargo, es necesario aclarar que se solicitó al DNP una distribución de recursos con el fin de financiar el proyecto y se llevó a cabo una reunión de consejo directivo donde se expuso la necesidad, debido a que no ha sido asignado presupuesto adicional a la Agencia, que permita contratar el proceso sin afectar el presupuesto de la operación tecnológica de la entidad, siendo así, se llevará a cabo una reunión en el DNP para socializar el tema y tomar una decisión al respecto, que permita dar cumplimiento a la necesidad de la agencia.</t>
  </si>
  <si>
    <t xml:space="preserve">Durante el primer trimestre, al interior de la SIDT se realizó presentación para ser socializada ante el director y subdirectores, la cual consolida a groso modo en que consiste la gobernanza de datos y sus componentes (Estrategia de datos, Gobierno de datos y gestión de datos). 
Asimismo la presentación contiene la explicación del proceso de  implementación del plan táctico y operativo del gobierno de datos; asi como la propuesta de la conformación del comité de datos a nivel transversal identificando los roles requeridos. Lo anterior, con el fin de ser aprobados. 
La reunión para la socialización de estos temas se proyecta para el mes de abril. </t>
  </si>
  <si>
    <t>Desde el grupo de sistemas de información se esta desarrollando una plataforma de apoyo para el MAD (Mecanismo de Agregación de Demanda) de Alimentos, para lo cual, durante el este trimestre se avanzó en el despliegue de los modulos de registro de usuarios y el módulo de presentación de ofertas. Estos módulos permiten a los proveedores interesados en participar presentar la oferta que incluiran en el proceso licitatorio que está en curso. También se esta trabajando en la definición del módulo de evaluación y diseño de la operación secundaria.</t>
  </si>
  <si>
    <t>Para el año 2026 Confecamaras habilitará dentro del mecanismo de interoperabilidad nuevos campos que permiten complementar la información que se genera en la certificación del año 2025, como son: 
- Códigos UNSPC (Sistema decodificación de las Naciones Unidas para estandarizar productos y servicios)
- Información de experiencia de los proponentes. 
En ese sentido con la incorporación de estos datos a través del mantenimiento evolutivo que se realizará en 2026 se genera mayor valor, para los grupos de interes que consulten a través del mecanismo de interoperabilidad la información del RUP. 
Dado que este es un proyecto que se trabaja de manera conjunta con Confecámaras, quien provee los insumos necesarios para el desarrollo del mismo, se adelantó reunión el día 12 de febrero de 2026, en la cual Confecámaras manifestó que durante los cinco primeros meses se encuentran en temas relacionados con la renovación de matriculas mercantiles, actividad que les impide realizar ajustes y/o modificaciones a sus sistemas. En virtud de lo anterior dicha Entidad se comprometió a entregar los insumos requeridos por Colombia Compra Eficiente a 31 de julio de 2026, fecha desde la cual la Agencia iniciará el desarrollo del mantenimiento evolutivo, estableciendo como meta liberarlo en el cuarto trimestre.</t>
  </si>
  <si>
    <t>Durante el primer trimestre, se estableció el plan de trabajo para la elaboración de las guías de garantías en los procesos de contratación y procesos sancionatorios, así como sus respectivas tablas de contenido, dando inicio al proceso de construcción. Estas se conciben como instrumentos de buenas prácticas orientados a apoyar a los actores del Sistema de Compra y Contratación Pública en la adecuada apropiación, comprensión y aplicación de la normativa vigente.</t>
  </si>
  <si>
    <t>Se elaboró y expidió el Decreto 0287 del 16 de marzo  de 2026, “Por el cual se modifican los artículos 2.2.1.2.4.2.6., 2.2.1.2.4.2.7. y 2.2.1.2.4.2.8. del Decreto 1082 de 2015, Único Reglamentario del Sector Administrativo de Planeación”, con propósito de adoptar medidas afirmativas que incentiven la participación de 
con discapacidad en contratación pública.</t>
  </si>
  <si>
    <t>No se reporta avance cuantitativo con corte marzo 2026.
Sin embargo, se avanza en la estructuración del Acuerdo Marco de Precios de Alimentos perecederos y no perecederos para consumo humano, el cual se publicaron los documentos definitivos en la plataforma SECOP II.</t>
  </si>
  <si>
    <t xml:space="preserve">No se reporta avance cuantitativo con corte marzo 2026. Con corte al 31 de marzo, los mecanismos de agregación de demanda de la plataforma Mi Mercado Popular no registraron la habilitación de nuevos proveedores de la economía popular.
Los instrumentos de agregación de demanda (IAD/SDA) se mantuvieron activos, sin novedades en cuanto a la incorporación de nuevos proveedores en los IAD/SDA de consumibles, impresión, alimentos no perecederos, elementos de aseo personal, servicios generales y software por catálogo.
Durante el mes no se adjudicaron nuevos instrumentos de agregación de demanda. Sin embargo, se estructuró el Acuerdo Marco de Precios (AMP) de alimentos perecederos y no perecederos para consumo humano. </t>
  </si>
  <si>
    <t>En el marco de la estrategia Ruta de la Democratización de las Compras Públicas, en el 1T de la vigencia 2026 se reportan 1.411 personas capacitadas pertenecientes a la economía popular y comunitaria: 256, 586 y 569 para los meses de enero, febrero y marzo respectivamente. 
De este total se caraterizaron segun la modalidad de capacitación implementada: 
- E-learning: 492
- Virtual: 521
- Presencial: 398</t>
  </si>
  <si>
    <t>La Subdirección reportó los siguientes Insumos estratégicos:
Análisis de las dinámicas de la contratación de la Guajira
Análisis implementación de Documentos Tipo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</si>
</sst>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0.0%"/>
    <numFmt numFmtId="165" formatCode="0.00000"/>
  </numFmts>
  <fonts count="23" x14ac:knownFonts="1">
    <font>
      <sz val="11"/>
      <color theme="1"/>
      <name val="Calibri"/>
      <family val="2"/>
      <scheme val="minor"/>
    </font>
    <font>
      <b/>
      <sz val="11"/>
      <color theme="1"/>
      <name val="Calibri"/>
      <family val="2"/>
      <scheme val="minor"/>
    </font>
    <font>
      <b/>
      <sz val="9"/>
      <color indexed="81"/>
      <name val="Tahoma"/>
      <family val="2"/>
    </font>
    <font>
      <sz val="8"/>
      <name val="Calibri"/>
      <family val="2"/>
      <scheme val="minor"/>
    </font>
    <font>
      <sz val="11"/>
      <color theme="1"/>
      <name val="Calibri"/>
      <family val="2"/>
      <scheme val="minor"/>
    </font>
    <font>
      <sz val="9"/>
      <color indexed="81"/>
      <name val="Tahoma"/>
      <family val="2"/>
    </font>
    <font>
      <b/>
      <sz val="10"/>
      <color rgb="FF000000"/>
      <name val="Verdana"/>
      <family val="2"/>
    </font>
    <font>
      <sz val="10"/>
      <color rgb="FF000000"/>
      <name val="Verdana"/>
      <family val="2"/>
    </font>
    <font>
      <sz val="10"/>
      <color theme="1"/>
      <name val="Verdana"/>
      <family val="2"/>
    </font>
    <font>
      <b/>
      <sz val="10"/>
      <color theme="1"/>
      <name val="Verdana"/>
      <family val="2"/>
    </font>
    <font>
      <sz val="10"/>
      <name val="Verdana"/>
      <family val="2"/>
    </font>
    <font>
      <b/>
      <sz val="10"/>
      <name val="Verdana"/>
      <family val="2"/>
    </font>
    <font>
      <sz val="10"/>
      <color rgb="FFFF0000"/>
      <name val="Verdana"/>
      <family val="2"/>
    </font>
    <font>
      <b/>
      <sz val="12"/>
      <color theme="1"/>
      <name val="Verdana"/>
      <family val="2"/>
    </font>
    <font>
      <sz val="11"/>
      <color theme="1"/>
      <name val="Verdana"/>
      <family val="2"/>
    </font>
    <font>
      <b/>
      <sz val="10"/>
      <color rgb="FFFF0000"/>
      <name val="Verdana"/>
      <family val="2"/>
    </font>
    <font>
      <sz val="8"/>
      <color theme="1"/>
      <name val="Verdana"/>
      <family val="2"/>
    </font>
    <font>
      <b/>
      <sz val="11"/>
      <color theme="1"/>
      <name val="Verdana"/>
      <family val="2"/>
    </font>
    <font>
      <b/>
      <sz val="12"/>
      <color rgb="FF000000"/>
      <name val="Verdana"/>
      <family val="2"/>
    </font>
    <font>
      <b/>
      <sz val="12"/>
      <name val="Verdana"/>
      <family val="2"/>
    </font>
    <font>
      <sz val="9"/>
      <color rgb="FFFFFFFF"/>
      <name val="Segoe UI"/>
      <family val="2"/>
    </font>
    <font>
      <sz val="10"/>
      <color rgb="FF0D0D0D"/>
      <name val="Verdana"/>
      <family val="2"/>
    </font>
    <font>
      <i/>
      <sz val="10"/>
      <color theme="1"/>
      <name val="Verdana"/>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7" tint="0.39997558519241921"/>
        <bgColor indexed="64"/>
      </patternFill>
    </fill>
    <fill>
      <patternFill patternType="solid">
        <fgColor theme="8"/>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s>
  <cellStyleXfs count="3">
    <xf numFmtId="0" fontId="0" fillId="0" borderId="0"/>
    <xf numFmtId="9" fontId="4" fillId="0" borderId="0" applyFont="0" applyFill="0" applyBorder="0" applyAlignment="0" applyProtection="0"/>
    <xf numFmtId="44" fontId="4" fillId="0" borderId="0" applyFont="0" applyFill="0" applyBorder="0" applyAlignment="0" applyProtection="0"/>
  </cellStyleXfs>
  <cellXfs count="281">
    <xf numFmtId="0" fontId="0" fillId="0" borderId="0" xfId="0"/>
    <xf numFmtId="0" fontId="8" fillId="2" borderId="0" xfId="0" applyFont="1" applyFill="1"/>
    <xf numFmtId="0" fontId="8" fillId="2" borderId="0" xfId="0" applyFont="1" applyFill="1" applyAlignment="1">
      <alignment horizontal="center"/>
    </xf>
    <xf numFmtId="0" fontId="8" fillId="2" borderId="0" xfId="0" applyFont="1" applyFill="1" applyAlignment="1">
      <alignment horizontal="center" vertical="center" wrapText="1"/>
    </xf>
    <xf numFmtId="0" fontId="11" fillId="4" borderId="8" xfId="0" applyFont="1" applyFill="1" applyBorder="1" applyAlignment="1">
      <alignment horizontal="center" vertical="center"/>
    </xf>
    <xf numFmtId="0" fontId="14" fillId="2" borderId="0" xfId="0" applyFont="1" applyFill="1"/>
    <xf numFmtId="0" fontId="14" fillId="2" borderId="0" xfId="0" applyFont="1" applyFill="1" applyAlignment="1">
      <alignment vertical="center"/>
    </xf>
    <xf numFmtId="0" fontId="8" fillId="2" borderId="12" xfId="0" applyFont="1" applyFill="1" applyBorder="1" applyAlignment="1">
      <alignment horizontal="center" vertical="center" textRotation="90" wrapText="1"/>
    </xf>
    <xf numFmtId="0" fontId="8" fillId="2" borderId="2" xfId="0" applyFont="1" applyFill="1" applyBorder="1" applyAlignment="1">
      <alignment horizontal="center" vertical="top" textRotation="90" wrapText="1"/>
    </xf>
    <xf numFmtId="0" fontId="8" fillId="2" borderId="2" xfId="0" applyFont="1" applyFill="1" applyBorder="1" applyAlignment="1">
      <alignment horizontal="center" vertical="center" textRotation="90" wrapText="1"/>
    </xf>
    <xf numFmtId="0" fontId="10" fillId="2" borderId="2" xfId="0" applyFont="1" applyFill="1" applyBorder="1"/>
    <xf numFmtId="0" fontId="8" fillId="2" borderId="13" xfId="0" applyFont="1" applyFill="1" applyBorder="1" applyAlignment="1">
      <alignment horizontal="center" vertical="center" textRotation="90" wrapText="1"/>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10" fillId="3" borderId="11" xfId="0" applyFont="1" applyFill="1" applyBorder="1" applyAlignment="1">
      <alignment horizontal="justify" vertical="center" wrapText="1"/>
    </xf>
    <xf numFmtId="0" fontId="14" fillId="3" borderId="1" xfId="0" applyFont="1" applyFill="1" applyBorder="1" applyAlignment="1">
      <alignment horizontal="justify" vertical="center" wrapText="1"/>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0" fillId="5" borderId="1" xfId="0" applyFont="1" applyFill="1" applyBorder="1" applyAlignment="1">
      <alignment horizontal="justify" vertical="center"/>
    </xf>
    <xf numFmtId="0" fontId="6" fillId="5" borderId="1" xfId="0" applyFont="1" applyFill="1" applyBorder="1" applyAlignment="1">
      <alignment horizontal="center" vertical="center" wrapText="1"/>
    </xf>
    <xf numFmtId="0" fontId="10" fillId="5" borderId="11" xfId="0" applyFont="1" applyFill="1" applyBorder="1" applyAlignment="1">
      <alignment horizontal="justify" vertical="center" wrapText="1"/>
    </xf>
    <xf numFmtId="0" fontId="8" fillId="3" borderId="1" xfId="0" applyFont="1" applyFill="1" applyBorder="1" applyAlignment="1">
      <alignment horizontal="justify" vertical="center" wrapText="1"/>
    </xf>
    <xf numFmtId="9" fontId="8" fillId="3" borderId="1" xfId="1" applyFont="1" applyFill="1" applyBorder="1" applyAlignment="1">
      <alignment horizontal="center" vertical="center" wrapText="1"/>
    </xf>
    <xf numFmtId="0" fontId="8" fillId="3" borderId="11" xfId="0" applyFont="1" applyFill="1" applyBorder="1" applyAlignment="1">
      <alignment horizontal="justify" vertical="center" wrapText="1"/>
    </xf>
    <xf numFmtId="2" fontId="8" fillId="3" borderId="1" xfId="0" applyNumberFormat="1"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9" fontId="10"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0" fillId="3" borderId="8" xfId="0" applyFont="1" applyFill="1" applyBorder="1" applyAlignment="1">
      <alignment horizontal="justify" vertical="center" wrapText="1"/>
    </xf>
    <xf numFmtId="0" fontId="11" fillId="3" borderId="8" xfId="0" applyFont="1" applyFill="1" applyBorder="1" applyAlignment="1">
      <alignment horizontal="center" vertical="center" wrapText="1"/>
    </xf>
    <xf numFmtId="0" fontId="10" fillId="3" borderId="9" xfId="0" applyFont="1" applyFill="1" applyBorder="1" applyAlignment="1">
      <alignment horizontal="justify" vertical="center" wrapText="1"/>
    </xf>
    <xf numFmtId="0" fontId="8" fillId="2" borderId="0" xfId="0" applyFont="1" applyFill="1" applyAlignment="1">
      <alignment wrapText="1"/>
    </xf>
    <xf numFmtId="0" fontId="8" fillId="2" borderId="0" xfId="0" applyFont="1" applyFill="1" applyAlignment="1">
      <alignment horizontal="center" wrapText="1"/>
    </xf>
    <xf numFmtId="0" fontId="9" fillId="2" borderId="0" xfId="0" applyFont="1" applyFill="1" applyAlignment="1">
      <alignment horizontal="center" wrapText="1"/>
    </xf>
    <xf numFmtId="0" fontId="16" fillId="2" borderId="0" xfId="0" applyFont="1" applyFill="1" applyAlignment="1">
      <alignment horizontal="center" vertical="center" wrapText="1"/>
    </xf>
    <xf numFmtId="0" fontId="9" fillId="2" borderId="0" xfId="0" applyFont="1" applyFill="1" applyAlignment="1">
      <alignment horizontal="center"/>
    </xf>
    <xf numFmtId="0" fontId="8" fillId="2" borderId="0" xfId="0" applyFont="1" applyFill="1" applyAlignment="1">
      <alignment horizontal="center" vertical="center"/>
    </xf>
    <xf numFmtId="0" fontId="16" fillId="2" borderId="0" xfId="0" applyFont="1" applyFill="1" applyAlignment="1">
      <alignment horizontal="center" vertical="center"/>
    </xf>
    <xf numFmtId="0" fontId="13" fillId="0" borderId="0" xfId="0" applyFont="1" applyAlignment="1">
      <alignment vertical="center" wrapText="1"/>
    </xf>
    <xf numFmtId="1" fontId="8" fillId="5" borderId="1" xfId="0" applyNumberFormat="1" applyFont="1" applyFill="1" applyBorder="1" applyAlignment="1">
      <alignment horizontal="center" vertical="center" wrapText="1"/>
    </xf>
    <xf numFmtId="0" fontId="7" fillId="3" borderId="1" xfId="0" applyFont="1" applyFill="1" applyBorder="1" applyAlignment="1">
      <alignment horizontal="justify" vertical="center" wrapText="1"/>
    </xf>
    <xf numFmtId="0" fontId="8" fillId="2" borderId="14" xfId="0" applyFont="1" applyFill="1" applyBorder="1" applyAlignment="1">
      <alignment horizontal="center" vertical="center"/>
    </xf>
    <xf numFmtId="0" fontId="17" fillId="2" borderId="0" xfId="0" applyFont="1" applyFill="1"/>
    <xf numFmtId="0" fontId="17" fillId="2" borderId="0" xfId="0" applyFont="1" applyFill="1" applyAlignment="1">
      <alignment horizontal="center" vertical="center"/>
    </xf>
    <xf numFmtId="0" fontId="14" fillId="2" borderId="0" xfId="0" applyFont="1" applyFill="1" applyAlignment="1">
      <alignment horizontal="center" vertical="center"/>
    </xf>
    <xf numFmtId="0" fontId="8" fillId="2" borderId="14" xfId="0" applyFont="1" applyFill="1" applyBorder="1" applyAlignment="1">
      <alignment vertical="center" wrapText="1"/>
    </xf>
    <xf numFmtId="0" fontId="8" fillId="2" borderId="14" xfId="0" applyFont="1" applyFill="1" applyBorder="1"/>
    <xf numFmtId="0" fontId="8" fillId="2" borderId="0" xfId="0" applyFont="1" applyFill="1" applyAlignment="1">
      <alignment vertical="center"/>
    </xf>
    <xf numFmtId="0" fontId="10" fillId="3" borderId="1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0" fillId="3" borderId="14" xfId="0" applyFont="1" applyFill="1" applyBorder="1" applyAlignment="1">
      <alignment horizontal="justify" vertical="center" wrapText="1"/>
    </xf>
    <xf numFmtId="0" fontId="11"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10" fillId="5" borderId="14" xfId="0" applyFont="1" applyFill="1" applyBorder="1" applyAlignment="1">
      <alignment horizontal="justify" vertical="center"/>
    </xf>
    <xf numFmtId="0" fontId="6" fillId="5" borderId="14" xfId="0" applyFont="1" applyFill="1" applyBorder="1" applyAlignment="1">
      <alignment horizontal="center" vertical="center" wrapText="1"/>
    </xf>
    <xf numFmtId="0" fontId="10" fillId="5" borderId="14" xfId="0" applyFont="1" applyFill="1" applyBorder="1" applyAlignment="1">
      <alignment horizontal="justify" vertical="center" wrapText="1"/>
    </xf>
    <xf numFmtId="9" fontId="8" fillId="3" borderId="14" xfId="1" applyFont="1" applyFill="1" applyBorder="1" applyAlignment="1">
      <alignment horizontal="center" vertical="center" wrapText="1"/>
    </xf>
    <xf numFmtId="0" fontId="8" fillId="3" borderId="14" xfId="0" applyFont="1" applyFill="1" applyBorder="1" applyAlignment="1">
      <alignment horizontal="justify" vertical="center" wrapText="1"/>
    </xf>
    <xf numFmtId="2" fontId="8" fillId="3" borderId="14" xfId="0" applyNumberFormat="1" applyFont="1" applyFill="1" applyBorder="1" applyAlignment="1">
      <alignment horizontal="center" vertical="center" wrapText="1"/>
    </xf>
    <xf numFmtId="0" fontId="7" fillId="3" borderId="14" xfId="0" applyFont="1" applyFill="1" applyBorder="1" applyAlignment="1">
      <alignment horizontal="justify" vertical="center" wrapText="1"/>
    </xf>
    <xf numFmtId="0" fontId="9" fillId="5" borderId="14" xfId="0" applyFont="1" applyFill="1" applyBorder="1" applyAlignment="1">
      <alignment horizontal="center" vertical="center" wrapText="1"/>
    </xf>
    <xf numFmtId="1" fontId="8" fillId="5" borderId="14" xfId="0" applyNumberFormat="1" applyFont="1" applyFill="1" applyBorder="1" applyAlignment="1">
      <alignment horizontal="center" vertical="center" wrapText="1"/>
    </xf>
    <xf numFmtId="0" fontId="8" fillId="5" borderId="14" xfId="0" applyFont="1" applyFill="1" applyBorder="1" applyAlignment="1">
      <alignment horizontal="center" vertical="center"/>
    </xf>
    <xf numFmtId="9" fontId="10" fillId="3" borderId="14" xfId="0" applyNumberFormat="1" applyFont="1" applyFill="1" applyBorder="1" applyAlignment="1">
      <alignment horizontal="center" vertical="center" wrapText="1"/>
    </xf>
    <xf numFmtId="0" fontId="10" fillId="3" borderId="27"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10" fillId="3" borderId="27" xfId="0" applyFont="1" applyFill="1" applyBorder="1" applyAlignment="1">
      <alignment horizontal="justify" vertical="center" wrapText="1"/>
    </xf>
    <xf numFmtId="0" fontId="11" fillId="3" borderId="27" xfId="0" applyFont="1" applyFill="1" applyBorder="1" applyAlignment="1">
      <alignment horizontal="center" vertical="center" wrapText="1"/>
    </xf>
    <xf numFmtId="0" fontId="11" fillId="4" borderId="27" xfId="0" applyFont="1" applyFill="1" applyBorder="1" applyAlignment="1">
      <alignment horizontal="center" vertical="center"/>
    </xf>
    <xf numFmtId="0" fontId="10" fillId="3" borderId="25" xfId="0" applyFont="1" applyFill="1" applyBorder="1" applyAlignment="1">
      <alignment horizontal="justify" vertical="center" wrapText="1"/>
    </xf>
    <xf numFmtId="0" fontId="10" fillId="5" borderId="25" xfId="0" applyFont="1" applyFill="1" applyBorder="1" applyAlignment="1">
      <alignment horizontal="justify" vertical="center" wrapText="1"/>
    </xf>
    <xf numFmtId="0" fontId="8" fillId="3" borderId="25" xfId="0" applyFont="1" applyFill="1" applyBorder="1" applyAlignment="1">
      <alignment horizontal="justify" vertical="center" wrapText="1"/>
    </xf>
    <xf numFmtId="0" fontId="10" fillId="3" borderId="28" xfId="0" applyFont="1" applyFill="1" applyBorder="1" applyAlignment="1">
      <alignment horizontal="justify" vertical="center" wrapText="1"/>
    </xf>
    <xf numFmtId="0" fontId="8" fillId="3" borderId="14" xfId="0" applyFont="1" applyFill="1" applyBorder="1"/>
    <xf numFmtId="0" fontId="8" fillId="2" borderId="25" xfId="0" applyFont="1" applyFill="1" applyBorder="1"/>
    <xf numFmtId="0" fontId="8" fillId="3" borderId="27" xfId="0" applyFont="1" applyFill="1" applyBorder="1"/>
    <xf numFmtId="0" fontId="8" fillId="2" borderId="27" xfId="0" applyFont="1" applyFill="1" applyBorder="1"/>
    <xf numFmtId="0" fontId="8" fillId="2" borderId="28" xfId="0" applyFont="1" applyFill="1" applyBorder="1"/>
    <xf numFmtId="0" fontId="13" fillId="3" borderId="14" xfId="0" applyFont="1" applyFill="1" applyBorder="1" applyAlignment="1">
      <alignment horizontal="center" vertical="center" wrapText="1"/>
    </xf>
    <xf numFmtId="0" fontId="18" fillId="5" borderId="14" xfId="0" applyFont="1" applyFill="1" applyBorder="1" applyAlignment="1">
      <alignment horizontal="center" vertical="center" wrapText="1"/>
    </xf>
    <xf numFmtId="9" fontId="13" fillId="3" borderId="14" xfId="1"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14" xfId="0" applyFont="1" applyFill="1" applyBorder="1" applyAlignment="1">
      <alignment horizontal="center" vertical="center"/>
    </xf>
    <xf numFmtId="9" fontId="19" fillId="3" borderId="14" xfId="0" applyNumberFormat="1"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6" xfId="0" applyFont="1" applyFill="1" applyBorder="1" applyAlignment="1">
      <alignment horizontal="center" vertical="center" wrapText="1"/>
    </xf>
    <xf numFmtId="10" fontId="7" fillId="5" borderId="14" xfId="0" applyNumberFormat="1" applyFont="1" applyFill="1" applyBorder="1" applyAlignment="1">
      <alignment horizontal="center" vertical="center" wrapText="1"/>
    </xf>
    <xf numFmtId="9" fontId="13" fillId="8" borderId="31" xfId="1" applyFont="1" applyFill="1" applyBorder="1" applyAlignment="1">
      <alignment horizontal="center" vertical="center"/>
    </xf>
    <xf numFmtId="9" fontId="13" fillId="2" borderId="33" xfId="1" applyFont="1" applyFill="1" applyBorder="1" applyAlignment="1">
      <alignment horizontal="center" vertical="center"/>
    </xf>
    <xf numFmtId="0" fontId="11" fillId="3" borderId="37" xfId="0" applyFont="1" applyFill="1" applyBorder="1" applyAlignment="1">
      <alignment horizontal="center" vertical="center" wrapText="1"/>
    </xf>
    <xf numFmtId="0" fontId="8" fillId="3" borderId="15" xfId="0" applyFont="1" applyFill="1" applyBorder="1"/>
    <xf numFmtId="0" fontId="8" fillId="3" borderId="29" xfId="0" applyFont="1" applyFill="1" applyBorder="1"/>
    <xf numFmtId="0" fontId="9" fillId="8" borderId="32" xfId="0" applyFont="1" applyFill="1" applyBorder="1" applyAlignment="1">
      <alignment horizontal="center" vertical="center" wrapText="1"/>
    </xf>
    <xf numFmtId="0" fontId="9" fillId="7" borderId="33" xfId="0" applyFont="1" applyFill="1" applyBorder="1" applyAlignment="1">
      <alignment horizontal="center" vertical="center"/>
    </xf>
    <xf numFmtId="0" fontId="11" fillId="7" borderId="17" xfId="0" applyFont="1" applyFill="1" applyBorder="1" applyAlignment="1">
      <alignment horizontal="center" vertical="center" wrapText="1"/>
    </xf>
    <xf numFmtId="9" fontId="9" fillId="8" borderId="33" xfId="1" applyFont="1" applyFill="1" applyBorder="1" applyAlignment="1">
      <alignment horizontal="center" vertical="center"/>
    </xf>
    <xf numFmtId="9" fontId="17" fillId="2" borderId="0" xfId="1" applyFont="1" applyFill="1" applyAlignment="1">
      <alignment horizontal="center" vertical="center"/>
    </xf>
    <xf numFmtId="9" fontId="9" fillId="8" borderId="38" xfId="1" applyFont="1" applyFill="1" applyBorder="1" applyAlignment="1">
      <alignment horizontal="center" vertical="center"/>
    </xf>
    <xf numFmtId="9" fontId="17" fillId="2" borderId="17" xfId="1" applyFont="1" applyFill="1" applyBorder="1" applyAlignment="1">
      <alignment horizontal="center" vertical="center"/>
    </xf>
    <xf numFmtId="9" fontId="9" fillId="7" borderId="33" xfId="1" applyFont="1" applyFill="1" applyBorder="1" applyAlignment="1">
      <alignment horizontal="center" vertical="center"/>
    </xf>
    <xf numFmtId="0" fontId="11" fillId="7" borderId="18" xfId="0" applyFont="1" applyFill="1" applyBorder="1" applyAlignment="1">
      <alignment vertical="center" wrapText="1"/>
    </xf>
    <xf numFmtId="0" fontId="9" fillId="7" borderId="39" xfId="0" applyFont="1" applyFill="1" applyBorder="1" applyAlignment="1">
      <alignment horizontal="center" vertical="center"/>
    </xf>
    <xf numFmtId="1" fontId="9" fillId="7" borderId="39" xfId="1" applyNumberFormat="1" applyFont="1" applyFill="1" applyBorder="1" applyAlignment="1">
      <alignment horizontal="center" vertical="center"/>
    </xf>
    <xf numFmtId="10" fontId="9" fillId="7" borderId="39" xfId="1" applyNumberFormat="1" applyFont="1" applyFill="1" applyBorder="1" applyAlignment="1">
      <alignment horizontal="center" vertical="center"/>
    </xf>
    <xf numFmtId="9" fontId="9" fillId="7" borderId="39" xfId="0" applyNumberFormat="1" applyFont="1" applyFill="1" applyBorder="1" applyAlignment="1">
      <alignment horizontal="center" vertical="center"/>
    </xf>
    <xf numFmtId="2" fontId="9" fillId="7" borderId="39" xfId="0" applyNumberFormat="1" applyFont="1" applyFill="1" applyBorder="1" applyAlignment="1">
      <alignment horizontal="center" vertical="center"/>
    </xf>
    <xf numFmtId="9" fontId="9" fillId="7" borderId="39" xfId="1" applyFont="1" applyFill="1" applyBorder="1" applyAlignment="1">
      <alignment horizontal="center" vertical="center"/>
    </xf>
    <xf numFmtId="1" fontId="9" fillId="7" borderId="40" xfId="0" applyNumberFormat="1" applyFont="1" applyFill="1" applyBorder="1" applyAlignment="1">
      <alignment horizontal="center" vertical="center"/>
    </xf>
    <xf numFmtId="0" fontId="9" fillId="8" borderId="17" xfId="0" applyFont="1" applyFill="1" applyBorder="1" applyAlignment="1">
      <alignment horizontal="center" vertical="center" wrapText="1"/>
    </xf>
    <xf numFmtId="0" fontId="9" fillId="7" borderId="34" xfId="0" applyFont="1" applyFill="1" applyBorder="1" applyAlignment="1">
      <alignment horizontal="center" vertical="center"/>
    </xf>
    <xf numFmtId="0" fontId="9" fillId="8" borderId="20" xfId="0" applyFont="1" applyFill="1" applyBorder="1" applyAlignment="1">
      <alignment horizontal="center" vertical="center" wrapText="1"/>
    </xf>
    <xf numFmtId="0" fontId="11" fillId="7" borderId="17" xfId="0" applyFont="1" applyFill="1" applyBorder="1" applyAlignment="1">
      <alignment vertical="center" wrapText="1"/>
    </xf>
    <xf numFmtId="0" fontId="9" fillId="7" borderId="32"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29" xfId="0" applyFont="1" applyFill="1" applyBorder="1" applyAlignment="1">
      <alignment horizontal="center" vertical="center"/>
    </xf>
    <xf numFmtId="9" fontId="8" fillId="3" borderId="15" xfId="0" applyNumberFormat="1" applyFont="1" applyFill="1" applyBorder="1" applyAlignment="1">
      <alignment horizontal="center" vertical="center"/>
    </xf>
    <xf numFmtId="0" fontId="9" fillId="3" borderId="15" xfId="0" applyFont="1" applyFill="1" applyBorder="1" applyAlignment="1">
      <alignment horizontal="center" vertical="center"/>
    </xf>
    <xf numFmtId="2" fontId="13" fillId="2" borderId="33" xfId="1" applyNumberFormat="1" applyFont="1" applyFill="1" applyBorder="1" applyAlignment="1">
      <alignment horizontal="center" vertical="center"/>
    </xf>
    <xf numFmtId="0" fontId="8" fillId="3" borderId="14" xfId="0" applyFont="1" applyFill="1" applyBorder="1" applyAlignment="1">
      <alignment horizontal="center" vertical="center"/>
    </xf>
    <xf numFmtId="0" fontId="8" fillId="3" borderId="27" xfId="0" applyFont="1" applyFill="1" applyBorder="1" applyAlignment="1">
      <alignment horizontal="center" vertical="center"/>
    </xf>
    <xf numFmtId="9" fontId="8" fillId="3" borderId="14" xfId="0" applyNumberFormat="1" applyFont="1" applyFill="1" applyBorder="1" applyAlignment="1">
      <alignment horizontal="center" vertical="center"/>
    </xf>
    <xf numFmtId="0" fontId="8" fillId="2" borderId="25" xfId="0" applyFont="1" applyFill="1" applyBorder="1" applyAlignment="1">
      <alignment horizontal="center" vertical="center" wrapText="1"/>
    </xf>
    <xf numFmtId="0" fontId="14" fillId="2" borderId="0" xfId="0" applyFont="1" applyFill="1" applyAlignment="1">
      <alignment horizontal="center" vertical="center" wrapText="1"/>
    </xf>
    <xf numFmtId="0" fontId="8" fillId="2" borderId="28" xfId="0" applyFont="1" applyFill="1" applyBorder="1" applyAlignment="1">
      <alignment horizontal="center" vertical="center" wrapText="1"/>
    </xf>
    <xf numFmtId="10" fontId="8" fillId="3" borderId="14" xfId="0" applyNumberFormat="1" applyFont="1" applyFill="1" applyBorder="1" applyAlignment="1">
      <alignment horizontal="center" vertical="center"/>
    </xf>
    <xf numFmtId="0" fontId="10" fillId="2" borderId="25" xfId="0" applyFont="1" applyFill="1" applyBorder="1" applyAlignment="1">
      <alignment horizontal="center" vertical="center" wrapText="1"/>
    </xf>
    <xf numFmtId="0" fontId="8" fillId="2" borderId="25" xfId="0" applyFont="1" applyFill="1" applyBorder="1" applyAlignment="1">
      <alignment vertical="center" wrapText="1"/>
    </xf>
    <xf numFmtId="10" fontId="9" fillId="7" borderId="33" xfId="1" applyNumberFormat="1" applyFont="1" applyFill="1" applyBorder="1" applyAlignment="1">
      <alignment horizontal="center" vertical="center"/>
    </xf>
    <xf numFmtId="9" fontId="17" fillId="2" borderId="0" xfId="0" applyNumberFormat="1" applyFont="1" applyFill="1" applyAlignment="1">
      <alignment horizontal="center" vertical="center"/>
    </xf>
    <xf numFmtId="164" fontId="17" fillId="2" borderId="0" xfId="1" applyNumberFormat="1" applyFont="1" applyFill="1" applyAlignment="1">
      <alignment horizontal="center" vertical="center"/>
    </xf>
    <xf numFmtId="10" fontId="17" fillId="2" borderId="0" xfId="1" applyNumberFormat="1" applyFont="1" applyFill="1" applyAlignment="1">
      <alignment horizontal="center" vertical="center"/>
    </xf>
    <xf numFmtId="9" fontId="8" fillId="3" borderId="14" xfId="1" applyFont="1" applyFill="1" applyBorder="1" applyAlignment="1">
      <alignment horizontal="center" vertical="center"/>
    </xf>
    <xf numFmtId="9" fontId="18" fillId="5" borderId="14" xfId="2" applyNumberFormat="1" applyFont="1" applyFill="1" applyBorder="1" applyAlignment="1">
      <alignment horizontal="center" vertical="center" wrapText="1"/>
    </xf>
    <xf numFmtId="9" fontId="10" fillId="3" borderId="14" xfId="1" applyFont="1" applyFill="1" applyBorder="1" applyAlignment="1">
      <alignment horizontal="center" vertical="center" wrapText="1"/>
    </xf>
    <xf numFmtId="10" fontId="9" fillId="7" borderId="33" xfId="0" applyNumberFormat="1" applyFont="1" applyFill="1" applyBorder="1" applyAlignment="1">
      <alignment horizontal="center" vertical="center"/>
    </xf>
    <xf numFmtId="1" fontId="13" fillId="5" borderId="14" xfId="0" applyNumberFormat="1" applyFont="1" applyFill="1" applyBorder="1" applyAlignment="1">
      <alignment horizontal="center" vertical="center" wrapText="1"/>
    </xf>
    <xf numFmtId="0" fontId="20" fillId="0" borderId="0" xfId="0" applyFont="1"/>
    <xf numFmtId="0" fontId="8" fillId="2" borderId="16" xfId="0" applyFont="1" applyFill="1" applyBorder="1" applyAlignment="1">
      <alignment horizontal="center" vertical="center"/>
    </xf>
    <xf numFmtId="9" fontId="14" fillId="2" borderId="0" xfId="0" applyNumberFormat="1" applyFont="1" applyFill="1" applyAlignment="1">
      <alignment horizontal="center" vertical="center"/>
    </xf>
    <xf numFmtId="10" fontId="14" fillId="2" borderId="0" xfId="0" applyNumberFormat="1" applyFont="1" applyFill="1" applyAlignment="1">
      <alignment horizontal="center" vertical="center"/>
    </xf>
    <xf numFmtId="14" fontId="8" fillId="2" borderId="14" xfId="0" applyNumberFormat="1" applyFont="1" applyFill="1" applyBorder="1" applyAlignment="1">
      <alignment horizontal="center" vertical="center"/>
    </xf>
    <xf numFmtId="0" fontId="21" fillId="2" borderId="14" xfId="0" applyFont="1" applyFill="1" applyBorder="1" applyAlignment="1">
      <alignment horizontal="center" vertical="center" wrapText="1" readingOrder="1"/>
    </xf>
    <xf numFmtId="0" fontId="7" fillId="2" borderId="14" xfId="0" applyFont="1" applyFill="1" applyBorder="1" applyAlignment="1">
      <alignment horizontal="center" vertical="center" wrapText="1" readingOrder="1"/>
    </xf>
    <xf numFmtId="0" fontId="11" fillId="0" borderId="18" xfId="0" applyFont="1" applyBorder="1" applyAlignment="1">
      <alignment horizontal="center" wrapText="1"/>
    </xf>
    <xf numFmtId="0" fontId="9" fillId="9" borderId="27" xfId="0" applyFont="1" applyFill="1" applyBorder="1" applyAlignment="1">
      <alignment horizontal="center" vertical="center" wrapText="1"/>
    </xf>
    <xf numFmtId="0" fontId="9" fillId="9" borderId="27" xfId="0" applyFont="1" applyFill="1" applyBorder="1" applyAlignment="1">
      <alignment horizontal="center" vertical="center"/>
    </xf>
    <xf numFmtId="0" fontId="21" fillId="2" borderId="14" xfId="0" applyFont="1" applyFill="1" applyBorder="1" applyAlignment="1">
      <alignment horizontal="left" vertical="center" wrapText="1" readingOrder="1"/>
    </xf>
    <xf numFmtId="0" fontId="8" fillId="0" borderId="0" xfId="0" applyFont="1"/>
    <xf numFmtId="0" fontId="8" fillId="0" borderId="14" xfId="0" applyFont="1" applyBorder="1"/>
    <xf numFmtId="0" fontId="8" fillId="0" borderId="14" xfId="0" applyFont="1" applyBorder="1" applyAlignment="1">
      <alignment horizontal="center" vertical="center"/>
    </xf>
    <xf numFmtId="0" fontId="9" fillId="2" borderId="14" xfId="0" applyFont="1" applyFill="1" applyBorder="1" applyAlignment="1">
      <alignment horizontal="center" vertical="center"/>
    </xf>
    <xf numFmtId="9" fontId="8" fillId="2" borderId="14" xfId="0" applyNumberFormat="1" applyFont="1" applyFill="1" applyBorder="1" applyAlignment="1">
      <alignment horizontal="center" vertical="center"/>
    </xf>
    <xf numFmtId="9" fontId="9" fillId="2" borderId="14" xfId="0" applyNumberFormat="1" applyFont="1" applyFill="1" applyBorder="1" applyAlignment="1">
      <alignment horizontal="center" vertical="center"/>
    </xf>
    <xf numFmtId="0" fontId="8" fillId="0" borderId="0" xfId="0" applyFont="1" applyAlignment="1">
      <alignment horizontal="center" vertical="center"/>
    </xf>
    <xf numFmtId="10" fontId="8" fillId="2" borderId="14" xfId="0" applyNumberFormat="1" applyFont="1" applyFill="1" applyBorder="1" applyAlignment="1">
      <alignment horizontal="center" vertical="center"/>
    </xf>
    <xf numFmtId="17" fontId="8" fillId="2" borderId="16" xfId="0" applyNumberFormat="1" applyFont="1" applyFill="1" applyBorder="1" applyAlignment="1">
      <alignment horizontal="center" vertical="center"/>
    </xf>
    <xf numFmtId="0" fontId="10" fillId="2" borderId="16" xfId="0" applyFont="1" applyFill="1" applyBorder="1" applyAlignment="1">
      <alignment horizontal="center" vertical="center" wrapText="1"/>
    </xf>
    <xf numFmtId="17" fontId="8" fillId="2" borderId="14" xfId="0" applyNumberFormat="1" applyFont="1" applyFill="1" applyBorder="1" applyAlignment="1">
      <alignment horizontal="center" vertical="center"/>
    </xf>
    <xf numFmtId="0" fontId="9" fillId="2" borderId="16" xfId="0" applyFont="1" applyFill="1" applyBorder="1" applyAlignment="1">
      <alignment horizontal="center" vertical="center"/>
    </xf>
    <xf numFmtId="0" fontId="9" fillId="0" borderId="14" xfId="0" applyFont="1" applyBorder="1" applyAlignment="1">
      <alignment horizontal="center" vertical="center"/>
    </xf>
    <xf numFmtId="17" fontId="8" fillId="0" borderId="14" xfId="0" applyNumberFormat="1" applyFont="1" applyBorder="1" applyAlignment="1">
      <alignment horizontal="center" vertical="center"/>
    </xf>
    <xf numFmtId="9" fontId="8" fillId="0" borderId="14" xfId="0" applyNumberFormat="1" applyFont="1" applyBorder="1" applyAlignment="1">
      <alignment horizontal="center" vertical="center"/>
    </xf>
    <xf numFmtId="10" fontId="8" fillId="0" borderId="14" xfId="0" applyNumberFormat="1" applyFont="1" applyBorder="1" applyAlignment="1">
      <alignment horizontal="center" vertical="center"/>
    </xf>
    <xf numFmtId="9" fontId="9" fillId="0" borderId="14" xfId="0" applyNumberFormat="1" applyFont="1" applyBorder="1" applyAlignment="1">
      <alignment horizontal="center" vertical="center"/>
    </xf>
    <xf numFmtId="10" fontId="9" fillId="0" borderId="14" xfId="0" applyNumberFormat="1" applyFont="1" applyBorder="1" applyAlignment="1">
      <alignment horizontal="center" vertical="center"/>
    </xf>
    <xf numFmtId="9" fontId="9" fillId="2" borderId="16" xfId="0" applyNumberFormat="1" applyFont="1" applyFill="1" applyBorder="1" applyAlignment="1">
      <alignment horizontal="center" vertical="center"/>
    </xf>
    <xf numFmtId="0" fontId="1" fillId="0" borderId="0" xfId="0" applyFont="1" applyAlignment="1">
      <alignment horizontal="center"/>
    </xf>
    <xf numFmtId="0" fontId="8" fillId="2" borderId="16" xfId="0" applyFont="1" applyFill="1" applyBorder="1" applyAlignment="1">
      <alignment horizontal="justify" vertical="center" wrapText="1"/>
    </xf>
    <xf numFmtId="0" fontId="7" fillId="2" borderId="14" xfId="0" applyFont="1" applyFill="1" applyBorder="1" applyAlignment="1">
      <alignment horizontal="justify" vertical="center" wrapText="1" readingOrder="1"/>
    </xf>
    <xf numFmtId="0" fontId="8" fillId="2" borderId="14" xfId="0" applyFont="1" applyFill="1" applyBorder="1" applyAlignment="1">
      <alignment horizontal="justify" vertical="center" wrapText="1"/>
    </xf>
    <xf numFmtId="0" fontId="9" fillId="2" borderId="14" xfId="0" applyFont="1" applyFill="1" applyBorder="1" applyAlignment="1">
      <alignment horizontal="justify" vertical="center"/>
    </xf>
    <xf numFmtId="0" fontId="8" fillId="2" borderId="27"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8" fillId="0" borderId="14" xfId="0" applyFont="1" applyBorder="1" applyAlignment="1">
      <alignment horizontal="justify" vertical="center" wrapText="1"/>
    </xf>
    <xf numFmtId="1" fontId="20" fillId="0" borderId="0" xfId="0" applyNumberFormat="1" applyFont="1" applyAlignment="1">
      <alignment horizontal="center" vertical="center"/>
    </xf>
    <xf numFmtId="10" fontId="9" fillId="8" borderId="33" xfId="1" applyNumberFormat="1" applyFont="1" applyFill="1" applyBorder="1" applyAlignment="1">
      <alignment horizontal="center" vertical="center"/>
    </xf>
    <xf numFmtId="0" fontId="8" fillId="2" borderId="14" xfId="0" applyFont="1" applyFill="1" applyBorder="1" applyAlignment="1">
      <alignment wrapText="1"/>
    </xf>
    <xf numFmtId="0" fontId="8" fillId="2" borderId="27" xfId="0" applyFont="1" applyFill="1" applyBorder="1" applyAlignment="1">
      <alignment vertical="center" wrapText="1"/>
    </xf>
    <xf numFmtId="9" fontId="10" fillId="3" borderId="14" xfId="0" applyNumberFormat="1" applyFont="1" applyFill="1" applyBorder="1" applyAlignment="1">
      <alignment horizontal="center" vertical="center"/>
    </xf>
    <xf numFmtId="0" fontId="10" fillId="3" borderId="14" xfId="0" applyFont="1" applyFill="1" applyBorder="1" applyAlignment="1">
      <alignment horizontal="center" vertical="center"/>
    </xf>
    <xf numFmtId="10" fontId="8" fillId="3" borderId="14" xfId="0" applyNumberFormat="1" applyFont="1" applyFill="1" applyBorder="1" applyAlignment="1">
      <alignment horizontal="center" vertical="center" wrapText="1"/>
    </xf>
    <xf numFmtId="0" fontId="8" fillId="2" borderId="25" xfId="0" applyFont="1" applyFill="1" applyBorder="1" applyAlignment="1">
      <alignment horizontal="left" vertical="center" wrapText="1"/>
    </xf>
    <xf numFmtId="0" fontId="8" fillId="2" borderId="25" xfId="0" applyFont="1" applyFill="1" applyBorder="1" applyAlignment="1">
      <alignment vertical="center"/>
    </xf>
    <xf numFmtId="0" fontId="8" fillId="2" borderId="28" xfId="0" applyFont="1" applyFill="1" applyBorder="1" applyAlignment="1">
      <alignment vertical="center" wrapText="1"/>
    </xf>
    <xf numFmtId="0" fontId="8" fillId="2" borderId="25" xfId="0" applyFont="1" applyFill="1" applyBorder="1" applyAlignment="1">
      <alignment wrapText="1"/>
    </xf>
    <xf numFmtId="0" fontId="8" fillId="2" borderId="25" xfId="0" applyFont="1" applyFill="1" applyBorder="1" applyAlignment="1">
      <alignment horizontal="justify" vertical="center" wrapText="1"/>
    </xf>
    <xf numFmtId="9" fontId="9" fillId="7" borderId="33" xfId="0" applyNumberFormat="1" applyFont="1" applyFill="1" applyBorder="1" applyAlignment="1">
      <alignment horizontal="center" vertical="center"/>
    </xf>
    <xf numFmtId="14" fontId="8" fillId="0" borderId="14" xfId="0" applyNumberFormat="1" applyFont="1" applyBorder="1" applyAlignment="1">
      <alignment horizontal="center" vertical="center"/>
    </xf>
    <xf numFmtId="3" fontId="8" fillId="0" borderId="14" xfId="0" applyNumberFormat="1" applyFont="1" applyBorder="1" applyAlignment="1">
      <alignment horizontal="center" vertical="center"/>
    </xf>
    <xf numFmtId="0" fontId="8" fillId="0" borderId="14" xfId="0" applyFont="1" applyBorder="1" applyAlignment="1">
      <alignment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xf>
    <xf numFmtId="0" fontId="8" fillId="0" borderId="0" xfId="0" applyFont="1" applyAlignment="1">
      <alignment horizontal="justify" vertical="center" wrapText="1"/>
    </xf>
    <xf numFmtId="3" fontId="8" fillId="3" borderId="15" xfId="0" applyNumberFormat="1" applyFont="1" applyFill="1" applyBorder="1" applyAlignment="1">
      <alignment horizontal="center" vertical="center"/>
    </xf>
    <xf numFmtId="3" fontId="9" fillId="7" borderId="33" xfId="0" applyNumberFormat="1" applyFont="1" applyFill="1" applyBorder="1" applyAlignment="1">
      <alignment horizontal="center" vertical="center"/>
    </xf>
    <xf numFmtId="3" fontId="13" fillId="2" borderId="33" xfId="1" applyNumberFormat="1" applyFont="1" applyFill="1" applyBorder="1" applyAlignment="1">
      <alignment horizontal="center" vertical="center"/>
    </xf>
    <xf numFmtId="3" fontId="9" fillId="7" borderId="39" xfId="0" applyNumberFormat="1" applyFont="1" applyFill="1" applyBorder="1" applyAlignment="1">
      <alignment horizontal="center" vertical="center"/>
    </xf>
    <xf numFmtId="10" fontId="8" fillId="3" borderId="15" xfId="0" applyNumberFormat="1" applyFont="1" applyFill="1" applyBorder="1" applyAlignment="1">
      <alignment horizontal="center" vertical="center"/>
    </xf>
    <xf numFmtId="0" fontId="8" fillId="2" borderId="14" xfId="0" applyFont="1" applyFill="1" applyBorder="1" applyAlignment="1">
      <alignment horizontal="justify" wrapText="1"/>
    </xf>
    <xf numFmtId="1" fontId="13" fillId="2" borderId="33" xfId="1" applyNumberFormat="1" applyFont="1" applyFill="1" applyBorder="1" applyAlignment="1">
      <alignment horizontal="center" vertical="center"/>
    </xf>
    <xf numFmtId="0" fontId="8" fillId="2" borderId="14" xfId="0" applyFont="1" applyFill="1" applyBorder="1" applyAlignment="1">
      <alignment horizontal="left" vertical="center"/>
    </xf>
    <xf numFmtId="9" fontId="14" fillId="2" borderId="0" xfId="1" applyFont="1" applyFill="1" applyAlignment="1">
      <alignment horizontal="center" vertical="center"/>
    </xf>
    <xf numFmtId="3" fontId="10" fillId="3" borderId="15" xfId="0" applyNumberFormat="1" applyFont="1" applyFill="1" applyBorder="1" applyAlignment="1">
      <alignment horizontal="center" vertical="center"/>
    </xf>
    <xf numFmtId="165" fontId="8" fillId="3" borderId="15" xfId="0" applyNumberFormat="1" applyFont="1" applyFill="1" applyBorder="1" applyAlignment="1">
      <alignment horizontal="center" vertical="center"/>
    </xf>
    <xf numFmtId="10" fontId="17" fillId="2" borderId="17" xfId="1" applyNumberFormat="1" applyFont="1" applyFill="1" applyBorder="1" applyAlignment="1">
      <alignment horizontal="center" vertical="center"/>
    </xf>
    <xf numFmtId="0" fontId="10" fillId="3" borderId="1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3" fillId="0" borderId="0" xfId="0" applyFont="1" applyAlignment="1">
      <alignment horizontal="center" vertical="center" wrapText="1"/>
    </xf>
    <xf numFmtId="0" fontId="11" fillId="4" borderId="21"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2"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2"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9" fillId="8" borderId="30" xfId="0" applyFont="1" applyFill="1" applyBorder="1" applyAlignment="1">
      <alignment horizontal="center" vertical="center"/>
    </xf>
    <xf numFmtId="0" fontId="9" fillId="8" borderId="31" xfId="0" applyFont="1" applyFill="1" applyBorder="1" applyAlignment="1">
      <alignment horizontal="center" vertical="center"/>
    </xf>
    <xf numFmtId="0" fontId="13" fillId="0" borderId="3" xfId="0" applyFont="1" applyBorder="1" applyAlignment="1">
      <alignment horizontal="center" vertical="center" wrapText="1"/>
    </xf>
    <xf numFmtId="10" fontId="7" fillId="5" borderId="1" xfId="0" applyNumberFormat="1" applyFont="1" applyFill="1" applyBorder="1" applyAlignment="1">
      <alignment horizontal="center" vertical="center" wrapText="1"/>
    </xf>
    <xf numFmtId="0" fontId="10" fillId="5" borderId="11" xfId="0" applyFont="1" applyFill="1" applyBorder="1" applyAlignment="1">
      <alignment horizontal="justify" vertical="center" wrapText="1"/>
    </xf>
    <xf numFmtId="0" fontId="7"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8" xfId="0" applyFont="1" applyFill="1" applyBorder="1" applyAlignment="1">
      <alignment horizontal="center" vertical="center"/>
    </xf>
    <xf numFmtId="0" fontId="8" fillId="2" borderId="2" xfId="0" applyFont="1" applyFill="1" applyBorder="1" applyAlignment="1">
      <alignment horizontal="center" vertical="center" textRotation="90" wrapText="1"/>
    </xf>
    <xf numFmtId="0" fontId="10" fillId="3" borderId="7" xfId="0"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7" xfId="0" applyFont="1" applyFill="1" applyBorder="1" applyAlignment="1">
      <alignment horizontal="center" vertical="center"/>
    </xf>
    <xf numFmtId="0" fontId="10" fillId="3" borderId="8" xfId="0" applyFont="1" applyFill="1" applyBorder="1" applyAlignment="1">
      <alignment horizontal="center" vertical="center" wrapText="1"/>
    </xf>
    <xf numFmtId="9" fontId="7" fillId="5" borderId="1" xfId="0" applyNumberFormat="1" applyFont="1" applyFill="1" applyBorder="1" applyAlignment="1">
      <alignment horizontal="center" vertical="center" wrapText="1"/>
    </xf>
    <xf numFmtId="0" fontId="9" fillId="9" borderId="22"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9" fillId="9" borderId="22" xfId="0" applyFont="1" applyFill="1" applyBorder="1" applyAlignment="1">
      <alignment horizontal="center" vertical="center"/>
    </xf>
    <xf numFmtId="0" fontId="9" fillId="9" borderId="27" xfId="0" applyFont="1" applyFill="1" applyBorder="1" applyAlignment="1">
      <alignment horizontal="center" vertical="center"/>
    </xf>
  </cellXfs>
  <cellStyles count="3">
    <cellStyle name="Moneda" xfId="2" builtinId="4"/>
    <cellStyle name="Normal" xfId="0" builtinId="0"/>
    <cellStyle name="Porcentaje" xfId="1" builtinId="5"/>
  </cellStyles>
  <dxfs count="0"/>
  <tableStyles count="0" defaultTableStyle="TableStyleMedium2" defaultPivotStyle="PivotStyleLight16"/>
  <colors>
    <mruColors>
      <color rgb="FF3366CC"/>
      <color rgb="FF6699FF"/>
      <color rgb="FFFF9999"/>
      <color rgb="FFCCECFF"/>
      <color rgb="FFFFCCFF"/>
      <color rgb="FF99FF66"/>
      <color rgb="FFCCCCFF"/>
      <color rgb="FFF6E8F8"/>
      <color rgb="FFEED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81643</xdr:colOff>
      <xdr:row>0</xdr:row>
      <xdr:rowOff>149679</xdr:rowOff>
    </xdr:from>
    <xdr:to>
      <xdr:col>1</xdr:col>
      <xdr:colOff>444029</xdr:colOff>
      <xdr:row>0</xdr:row>
      <xdr:rowOff>1379674</xdr:rowOff>
    </xdr:to>
    <xdr:pic>
      <xdr:nvPicPr>
        <xdr:cNvPr id="2" name="Imagen 1" descr="Imagen que contiene Logotipo&#10;&#10;Descripción generada automáticamente">
          <a:extLst>
            <a:ext uri="{FF2B5EF4-FFF2-40B4-BE49-F238E27FC236}">
              <a16:creationId xmlns:a16="http://schemas.microsoft.com/office/drawing/2014/main" id="{29DA0E63-94C1-4BC5-890F-43DD3851D71C}"/>
            </a:ext>
          </a:extLst>
        </xdr:cNvPr>
        <xdr:cNvPicPr>
          <a:picLocks noChangeAspect="1"/>
        </xdr:cNvPicPr>
      </xdr:nvPicPr>
      <xdr:blipFill>
        <a:blip xmlns:r="http://schemas.openxmlformats.org/officeDocument/2006/relationships" r:embed="rId1"/>
        <a:stretch>
          <a:fillRect/>
        </a:stretch>
      </xdr:blipFill>
      <xdr:spPr>
        <a:xfrm>
          <a:off x="81643" y="149679"/>
          <a:ext cx="2866100" cy="1229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307861</xdr:colOff>
      <xdr:row>0</xdr:row>
      <xdr:rowOff>244931</xdr:rowOff>
    </xdr:from>
    <xdr:to>
      <xdr:col>1</xdr:col>
      <xdr:colOff>321467</xdr:colOff>
      <xdr:row>0</xdr:row>
      <xdr:rowOff>1342221</xdr:rowOff>
    </xdr:to>
    <xdr:pic>
      <xdr:nvPicPr>
        <xdr:cNvPr id="2" name="Imagen 1" descr="Imagen que contiene Logotipo&#10;&#10;Descripción generada automáticamente">
          <a:extLst>
            <a:ext uri="{FF2B5EF4-FFF2-40B4-BE49-F238E27FC236}">
              <a16:creationId xmlns:a16="http://schemas.microsoft.com/office/drawing/2014/main" id="{5978CC87-35B9-4D87-B405-66D3804B81A0}"/>
            </a:ext>
          </a:extLst>
        </xdr:cNvPr>
        <xdr:cNvPicPr>
          <a:picLocks noChangeAspect="1"/>
        </xdr:cNvPicPr>
      </xdr:nvPicPr>
      <xdr:blipFill>
        <a:blip xmlns:r="http://schemas.openxmlformats.org/officeDocument/2006/relationships" r:embed="rId1"/>
        <a:stretch>
          <a:fillRect/>
        </a:stretch>
      </xdr:blipFill>
      <xdr:spPr>
        <a:xfrm>
          <a:off x="307861" y="244931"/>
          <a:ext cx="2513919" cy="1097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123824</xdr:colOff>
      <xdr:row>0</xdr:row>
      <xdr:rowOff>76200</xdr:rowOff>
    </xdr:from>
    <xdr:to>
      <xdr:col>0</xdr:col>
      <xdr:colOff>2333625</xdr:colOff>
      <xdr:row>0</xdr:row>
      <xdr:rowOff>940905</xdr:rowOff>
    </xdr:to>
    <xdr:pic>
      <xdr:nvPicPr>
        <xdr:cNvPr id="2" name="Imagen 1" descr="Imagen que contiene Logotipo&#10;&#10;Descripción generada automáticamente">
          <a:extLst>
            <a:ext uri="{FF2B5EF4-FFF2-40B4-BE49-F238E27FC236}">
              <a16:creationId xmlns:a16="http://schemas.microsoft.com/office/drawing/2014/main" id="{67C46052-CDBD-4EAD-9B42-DAE947C69BD0}"/>
            </a:ext>
          </a:extLst>
        </xdr:cNvPr>
        <xdr:cNvPicPr>
          <a:picLocks noChangeAspect="1"/>
        </xdr:cNvPicPr>
      </xdr:nvPicPr>
      <xdr:blipFill>
        <a:blip xmlns:r="http://schemas.openxmlformats.org/officeDocument/2006/relationships" r:embed="rId1"/>
        <a:stretch>
          <a:fillRect/>
        </a:stretch>
      </xdr:blipFill>
      <xdr:spPr>
        <a:xfrm>
          <a:off x="123824" y="76200"/>
          <a:ext cx="2209801" cy="8647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ira Alejandra Davila Villaquiran" id="{03EA911A-7EAD-425E-8E6F-A64560CD5617}" userId="S::maira.davila@colombiacompra.gov.co::79a3309f-f09e-4161-be31-a5b870dc5b0d"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15" dT="2025-07-17T23:53:33.90" personId="{03EA911A-7EAD-425E-8E6F-A64560CD5617}" id="{6A036CD7-C501-4D13-8000-F045C153510E}">
    <text>16 departamentos nuevos para la meta cuatrienio</text>
  </threadedComment>
  <threadedComment ref="AG15" dT="2025-07-17T23:53:12.68" personId="{03EA911A-7EAD-425E-8E6F-A64560CD5617}" id="{D8891ACF-004E-4E78-A80E-4AAE43D45D08}">
    <text>Se alcanzaron 10 departamentos nuevos para la meta cuatrienio</text>
  </threadedComment>
  <threadedComment ref="AQ15" dT="2025-07-17T23:52:48.91" personId="{03EA911A-7EAD-425E-8E6F-A64560CD5617}" id="{2285CE22-42FC-40DB-8991-B6874B87BFCB}">
    <text>Se llevan 3 departamentos nuevos para la meta cuatrienio: 
Caldas
Norte de Santander
Quindío</text>
  </threadedComment>
  <threadedComment ref="BC15" dT="2025-07-17T23:52:29.02" personId="{03EA911A-7EAD-425E-8E6F-A64560CD5617}" id="{8BE7136D-608D-47B4-8519-F5B1D51A23E3}">
    <text>El avance cuatrienio de este indicador es independiente del avance anual. 
La meta cuatrienio de 33 corresponden a nuevos departamentos visitados durante los 4 años (es decir que se contabilizan una única vez)</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4E296-DCB4-AD4D-BA51-1D6C06C32775}">
  <sheetPr filterMode="1">
    <pageSetUpPr fitToPage="1"/>
  </sheetPr>
  <dimension ref="A1:P24"/>
  <sheetViews>
    <sheetView zoomScale="70" zoomScaleNormal="70" workbookViewId="0">
      <pane ySplit="3" topLeftCell="A15" activePane="bottomLeft" state="frozen"/>
      <selection activeCell="I8" sqref="I8"/>
      <selection pane="bottomLeft" activeCell="F11" sqref="F11"/>
    </sheetView>
  </sheetViews>
  <sheetFormatPr baseColWidth="10" defaultColWidth="11.42578125" defaultRowHeight="39" customHeight="1" x14ac:dyDescent="0.2"/>
  <cols>
    <col min="1" max="1" width="37.5703125" style="1" customWidth="1"/>
    <col min="2" max="2" width="32.85546875" style="1" customWidth="1"/>
    <col min="3" max="3" width="28.28515625" style="40" customWidth="1"/>
    <col min="4" max="4" width="35.85546875" style="2" customWidth="1"/>
    <col min="5" max="5" width="28.85546875" style="2" customWidth="1"/>
    <col min="6" max="6" width="69.28515625" style="2" customWidth="1"/>
    <col min="7" max="7" width="20.42578125" style="2" hidden="1" customWidth="1"/>
    <col min="8" max="9" width="20.42578125" style="2" customWidth="1"/>
    <col min="10" max="10" width="28.85546875" style="43" customWidth="1"/>
    <col min="11" max="14" width="12.85546875" style="44" customWidth="1"/>
    <col min="15" max="15" width="80.28515625" style="45" customWidth="1"/>
    <col min="16" max="16" width="61.5703125" style="1" customWidth="1"/>
    <col min="17" max="16384" width="11.42578125" style="5"/>
  </cols>
  <sheetData>
    <row r="1" spans="1:16" ht="124.5" customHeight="1" thickBot="1" x14ac:dyDescent="0.25">
      <c r="A1" s="245" t="s">
        <v>0</v>
      </c>
      <c r="B1" s="245"/>
      <c r="C1" s="245"/>
      <c r="D1" s="245"/>
      <c r="E1" s="245"/>
      <c r="F1" s="245"/>
      <c r="G1" s="245"/>
      <c r="H1" s="245"/>
      <c r="I1" s="245"/>
      <c r="J1" s="245"/>
      <c r="K1" s="245"/>
      <c r="L1" s="245"/>
      <c r="M1" s="245"/>
      <c r="N1" s="245"/>
      <c r="O1" s="245"/>
      <c r="P1" s="46"/>
    </row>
    <row r="2" spans="1:16" s="6" customFormat="1" ht="39" customHeight="1" x14ac:dyDescent="0.25">
      <c r="A2" s="267" t="s">
        <v>1</v>
      </c>
      <c r="B2" s="259" t="s">
        <v>2</v>
      </c>
      <c r="C2" s="264" t="s">
        <v>3</v>
      </c>
      <c r="D2" s="259" t="s">
        <v>4</v>
      </c>
      <c r="E2" s="259" t="s">
        <v>5</v>
      </c>
      <c r="F2" s="264" t="s">
        <v>6</v>
      </c>
      <c r="G2" s="259" t="s">
        <v>7</v>
      </c>
      <c r="H2" s="264" t="s">
        <v>8</v>
      </c>
      <c r="I2" s="264" t="s">
        <v>9</v>
      </c>
      <c r="J2" s="264" t="s">
        <v>10</v>
      </c>
      <c r="K2" s="264" t="s">
        <v>11</v>
      </c>
      <c r="L2" s="264"/>
      <c r="M2" s="264"/>
      <c r="N2" s="264"/>
      <c r="O2" s="257" t="s">
        <v>12</v>
      </c>
    </row>
    <row r="3" spans="1:16" s="6" customFormat="1" ht="40.5" customHeight="1" thickBot="1" x14ac:dyDescent="0.3">
      <c r="A3" s="268"/>
      <c r="B3" s="260"/>
      <c r="C3" s="265"/>
      <c r="D3" s="260"/>
      <c r="E3" s="260"/>
      <c r="F3" s="265"/>
      <c r="G3" s="260"/>
      <c r="H3" s="265"/>
      <c r="I3" s="265"/>
      <c r="J3" s="265"/>
      <c r="K3" s="4">
        <v>2023</v>
      </c>
      <c r="L3" s="4">
        <v>2024</v>
      </c>
      <c r="M3" s="4">
        <v>2025</v>
      </c>
      <c r="N3" s="4">
        <v>2026</v>
      </c>
      <c r="O3" s="258"/>
    </row>
    <row r="4" spans="1:16" ht="123" hidden="1" customHeight="1" x14ac:dyDescent="0.2">
      <c r="A4" s="7" t="s">
        <v>13</v>
      </c>
      <c r="B4" s="8" t="s">
        <v>14</v>
      </c>
      <c r="C4" s="9" t="s">
        <v>15</v>
      </c>
      <c r="D4" s="9" t="s">
        <v>16</v>
      </c>
      <c r="E4" s="9" t="s">
        <v>17</v>
      </c>
      <c r="F4" s="10"/>
      <c r="G4" s="9" t="s">
        <v>18</v>
      </c>
      <c r="H4" s="9" t="s">
        <v>19</v>
      </c>
      <c r="I4" s="9" t="s">
        <v>20</v>
      </c>
      <c r="J4" s="9" t="s">
        <v>21</v>
      </c>
      <c r="K4" s="261" t="s">
        <v>22</v>
      </c>
      <c r="L4" s="261"/>
      <c r="M4" s="261"/>
      <c r="N4" s="261"/>
      <c r="O4" s="11" t="s">
        <v>23</v>
      </c>
    </row>
    <row r="5" spans="1:16" ht="168" hidden="1" customHeight="1" x14ac:dyDescent="0.2">
      <c r="A5" s="252" t="s">
        <v>24</v>
      </c>
      <c r="B5" s="253" t="s">
        <v>25</v>
      </c>
      <c r="C5" s="13" t="s">
        <v>26</v>
      </c>
      <c r="D5" s="13" t="s">
        <v>27</v>
      </c>
      <c r="E5" s="13" t="s">
        <v>28</v>
      </c>
      <c r="F5" s="14" t="s">
        <v>29</v>
      </c>
      <c r="G5" s="12">
        <v>1</v>
      </c>
      <c r="H5" s="13">
        <v>1</v>
      </c>
      <c r="I5" s="12" t="s">
        <v>30</v>
      </c>
      <c r="J5" s="15" t="s">
        <v>31</v>
      </c>
      <c r="K5" s="13">
        <v>0</v>
      </c>
      <c r="L5" s="13" t="s">
        <v>32</v>
      </c>
      <c r="M5" s="13" t="s">
        <v>33</v>
      </c>
      <c r="N5" s="13" t="s">
        <v>34</v>
      </c>
      <c r="O5" s="16" t="s">
        <v>35</v>
      </c>
    </row>
    <row r="6" spans="1:16" ht="163.5" hidden="1" customHeight="1" x14ac:dyDescent="0.2">
      <c r="A6" s="252"/>
      <c r="B6" s="253"/>
      <c r="C6" s="255" t="s">
        <v>36</v>
      </c>
      <c r="D6" s="13" t="s">
        <v>37</v>
      </c>
      <c r="E6" s="13" t="s">
        <v>38</v>
      </c>
      <c r="F6" s="17" t="s">
        <v>39</v>
      </c>
      <c r="G6" s="13">
        <v>4</v>
      </c>
      <c r="H6" s="13">
        <f>SUM(K6:N6)</f>
        <v>22</v>
      </c>
      <c r="I6" s="13" t="s">
        <v>40</v>
      </c>
      <c r="J6" s="18" t="s">
        <v>41</v>
      </c>
      <c r="K6" s="13">
        <v>4</v>
      </c>
      <c r="L6" s="13">
        <v>7</v>
      </c>
      <c r="M6" s="13">
        <v>8</v>
      </c>
      <c r="N6" s="13">
        <v>3</v>
      </c>
      <c r="O6" s="16" t="s">
        <v>42</v>
      </c>
    </row>
    <row r="7" spans="1:16" ht="163.5" hidden="1" customHeight="1" x14ac:dyDescent="0.2">
      <c r="A7" s="252"/>
      <c r="B7" s="253"/>
      <c r="C7" s="255"/>
      <c r="D7" s="13" t="s">
        <v>43</v>
      </c>
      <c r="E7" s="13" t="s">
        <v>44</v>
      </c>
      <c r="F7" s="17" t="s">
        <v>45</v>
      </c>
      <c r="G7" s="13">
        <v>2</v>
      </c>
      <c r="H7" s="13">
        <f>SUM(K7:N7)</f>
        <v>20</v>
      </c>
      <c r="I7" s="13" t="s">
        <v>40</v>
      </c>
      <c r="J7" s="18" t="s">
        <v>41</v>
      </c>
      <c r="K7" s="13">
        <v>4</v>
      </c>
      <c r="L7" s="13">
        <v>7</v>
      </c>
      <c r="M7" s="13">
        <v>7</v>
      </c>
      <c r="N7" s="13">
        <v>2</v>
      </c>
      <c r="O7" s="16" t="s">
        <v>46</v>
      </c>
    </row>
    <row r="8" spans="1:16" ht="132.75" hidden="1" customHeight="1" x14ac:dyDescent="0.2">
      <c r="A8" s="254" t="s">
        <v>47</v>
      </c>
      <c r="B8" s="251" t="s">
        <v>48</v>
      </c>
      <c r="C8" s="256" t="s">
        <v>36</v>
      </c>
      <c r="D8" s="20" t="s">
        <v>49</v>
      </c>
      <c r="E8" s="21" t="s">
        <v>50</v>
      </c>
      <c r="F8" s="22" t="s">
        <v>51</v>
      </c>
      <c r="G8" s="21">
        <v>0</v>
      </c>
      <c r="H8" s="21">
        <v>7</v>
      </c>
      <c r="I8" s="21" t="s">
        <v>30</v>
      </c>
      <c r="J8" s="23" t="s">
        <v>52</v>
      </c>
      <c r="K8" s="21">
        <v>3</v>
      </c>
      <c r="L8" s="21">
        <v>1</v>
      </c>
      <c r="M8" s="21">
        <v>1</v>
      </c>
      <c r="N8" s="21">
        <v>2</v>
      </c>
      <c r="O8" s="24" t="s">
        <v>53</v>
      </c>
    </row>
    <row r="9" spans="1:16" ht="75.75" hidden="1" customHeight="1" x14ac:dyDescent="0.2">
      <c r="A9" s="254"/>
      <c r="B9" s="251"/>
      <c r="C9" s="256"/>
      <c r="D9" s="250" t="s">
        <v>54</v>
      </c>
      <c r="E9" s="251" t="s">
        <v>55</v>
      </c>
      <c r="F9" s="263" t="s">
        <v>56</v>
      </c>
      <c r="G9" s="248">
        <v>0</v>
      </c>
      <c r="H9" s="270">
        <v>0.32</v>
      </c>
      <c r="I9" s="248" t="s">
        <v>57</v>
      </c>
      <c r="J9" s="249" t="s">
        <v>52</v>
      </c>
      <c r="K9" s="246">
        <v>0.23799999999999999</v>
      </c>
      <c r="L9" s="246">
        <v>0.28000000000000003</v>
      </c>
      <c r="M9" s="246">
        <v>0.31</v>
      </c>
      <c r="N9" s="246">
        <v>0.32</v>
      </c>
      <c r="O9" s="247" t="s">
        <v>58</v>
      </c>
    </row>
    <row r="10" spans="1:16" ht="60" hidden="1" customHeight="1" x14ac:dyDescent="0.2">
      <c r="A10" s="254"/>
      <c r="B10" s="251"/>
      <c r="C10" s="256"/>
      <c r="D10" s="250"/>
      <c r="E10" s="251"/>
      <c r="F10" s="263"/>
      <c r="G10" s="248"/>
      <c r="H10" s="270"/>
      <c r="I10" s="248"/>
      <c r="J10" s="249"/>
      <c r="K10" s="246"/>
      <c r="L10" s="246"/>
      <c r="M10" s="246"/>
      <c r="N10" s="246"/>
      <c r="O10" s="247"/>
    </row>
    <row r="11" spans="1:16" ht="270" hidden="1" customHeight="1" x14ac:dyDescent="0.2">
      <c r="A11" s="252" t="s">
        <v>59</v>
      </c>
      <c r="B11" s="253" t="s">
        <v>60</v>
      </c>
      <c r="C11" s="13" t="s">
        <v>36</v>
      </c>
      <c r="D11" s="13" t="s">
        <v>61</v>
      </c>
      <c r="E11" s="12" t="s">
        <v>62</v>
      </c>
      <c r="F11" s="14" t="s">
        <v>272</v>
      </c>
      <c r="G11" s="13" t="s">
        <v>63</v>
      </c>
      <c r="H11" s="26">
        <v>1</v>
      </c>
      <c r="I11" s="13" t="s">
        <v>57</v>
      </c>
      <c r="J11" s="18" t="s">
        <v>64</v>
      </c>
      <c r="K11" s="26">
        <v>0.2</v>
      </c>
      <c r="L11" s="26">
        <v>0.4</v>
      </c>
      <c r="M11" s="26">
        <v>0.2</v>
      </c>
      <c r="N11" s="26">
        <v>0.2</v>
      </c>
      <c r="O11" s="27" t="s">
        <v>273</v>
      </c>
    </row>
    <row r="12" spans="1:16" ht="170.25" hidden="1" customHeight="1" x14ac:dyDescent="0.2">
      <c r="A12" s="252"/>
      <c r="B12" s="253"/>
      <c r="C12" s="255" t="s">
        <v>26</v>
      </c>
      <c r="D12" s="13" t="s">
        <v>65</v>
      </c>
      <c r="E12" s="12" t="s">
        <v>66</v>
      </c>
      <c r="F12" s="25" t="s">
        <v>274</v>
      </c>
      <c r="G12" s="13" t="s">
        <v>63</v>
      </c>
      <c r="H12" s="13">
        <v>1</v>
      </c>
      <c r="I12" s="13" t="s">
        <v>40</v>
      </c>
      <c r="J12" s="18" t="s">
        <v>64</v>
      </c>
      <c r="K12" s="28">
        <v>0</v>
      </c>
      <c r="L12" s="28">
        <v>0.2</v>
      </c>
      <c r="M12" s="28">
        <v>0.65</v>
      </c>
      <c r="N12" s="28">
        <v>1</v>
      </c>
      <c r="O12" s="27" t="s">
        <v>275</v>
      </c>
    </row>
    <row r="13" spans="1:16" ht="279" hidden="1" customHeight="1" x14ac:dyDescent="0.2">
      <c r="A13" s="252"/>
      <c r="B13" s="253"/>
      <c r="C13" s="255"/>
      <c r="D13" s="13" t="s">
        <v>67</v>
      </c>
      <c r="E13" s="13" t="s">
        <v>68</v>
      </c>
      <c r="F13" s="48" t="s">
        <v>265</v>
      </c>
      <c r="G13" s="13" t="s">
        <v>63</v>
      </c>
      <c r="H13" s="13">
        <v>5</v>
      </c>
      <c r="I13" s="13" t="s">
        <v>40</v>
      </c>
      <c r="J13" s="18" t="s">
        <v>64</v>
      </c>
      <c r="K13" s="13">
        <v>2</v>
      </c>
      <c r="L13" s="13">
        <v>2</v>
      </c>
      <c r="M13" s="13">
        <v>0</v>
      </c>
      <c r="N13" s="13">
        <v>1</v>
      </c>
      <c r="O13" s="27" t="s">
        <v>268</v>
      </c>
    </row>
    <row r="14" spans="1:16" ht="240" hidden="1" customHeight="1" x14ac:dyDescent="0.2">
      <c r="A14" s="252"/>
      <c r="B14" s="253"/>
      <c r="C14" s="13" t="s">
        <v>69</v>
      </c>
      <c r="D14" s="13" t="s">
        <v>70</v>
      </c>
      <c r="E14" s="13" t="s">
        <v>62</v>
      </c>
      <c r="F14" s="25" t="s">
        <v>71</v>
      </c>
      <c r="G14" s="12" t="s">
        <v>72</v>
      </c>
      <c r="H14" s="26">
        <v>1</v>
      </c>
      <c r="I14" s="13" t="s">
        <v>57</v>
      </c>
      <c r="J14" s="18" t="s">
        <v>64</v>
      </c>
      <c r="K14" s="26">
        <v>0.3</v>
      </c>
      <c r="L14" s="26">
        <v>0.25</v>
      </c>
      <c r="M14" s="26">
        <v>0.25</v>
      </c>
      <c r="N14" s="26">
        <v>0.2</v>
      </c>
      <c r="O14" s="27" t="s">
        <v>73</v>
      </c>
    </row>
    <row r="15" spans="1:16" ht="150" customHeight="1" x14ac:dyDescent="0.2">
      <c r="A15" s="266" t="s">
        <v>74</v>
      </c>
      <c r="B15" s="251" t="s">
        <v>75</v>
      </c>
      <c r="C15" s="19" t="s">
        <v>76</v>
      </c>
      <c r="D15" s="19" t="s">
        <v>77</v>
      </c>
      <c r="E15" s="19" t="s">
        <v>78</v>
      </c>
      <c r="F15" s="22"/>
      <c r="G15" s="29">
        <v>40200</v>
      </c>
      <c r="H15" s="47">
        <f>K15+L15+M15+N15</f>
        <v>170000</v>
      </c>
      <c r="I15" s="19" t="s">
        <v>40</v>
      </c>
      <c r="J15" s="30" t="s">
        <v>79</v>
      </c>
      <c r="K15" s="47">
        <v>30000</v>
      </c>
      <c r="L15" s="47">
        <v>49000</v>
      </c>
      <c r="M15" s="47">
        <v>61000</v>
      </c>
      <c r="N15" s="47">
        <v>30000</v>
      </c>
      <c r="O15" s="24" t="s">
        <v>80</v>
      </c>
    </row>
    <row r="16" spans="1:16" ht="141.75" customHeight="1" x14ac:dyDescent="0.2">
      <c r="A16" s="266"/>
      <c r="B16" s="251"/>
      <c r="C16" s="256" t="s">
        <v>36</v>
      </c>
      <c r="D16" s="19" t="s">
        <v>81</v>
      </c>
      <c r="E16" s="19" t="s">
        <v>82</v>
      </c>
      <c r="F16" s="22"/>
      <c r="G16" s="19" t="s">
        <v>63</v>
      </c>
      <c r="H16" s="31">
        <v>20000</v>
      </c>
      <c r="I16" s="19" t="s">
        <v>40</v>
      </c>
      <c r="J16" s="30" t="s">
        <v>79</v>
      </c>
      <c r="K16" s="31" t="s">
        <v>63</v>
      </c>
      <c r="L16" s="31">
        <v>6000</v>
      </c>
      <c r="M16" s="31">
        <v>8000</v>
      </c>
      <c r="N16" s="31">
        <f>(N15*20%)</f>
        <v>6000</v>
      </c>
      <c r="O16" s="24" t="s">
        <v>83</v>
      </c>
    </row>
    <row r="17" spans="1:15" ht="191.25" customHeight="1" x14ac:dyDescent="0.2">
      <c r="A17" s="266"/>
      <c r="B17" s="251"/>
      <c r="C17" s="256"/>
      <c r="D17" s="19" t="s">
        <v>84</v>
      </c>
      <c r="E17" s="19" t="s">
        <v>85</v>
      </c>
      <c r="F17" s="22"/>
      <c r="G17" s="19" t="s">
        <v>63</v>
      </c>
      <c r="H17" s="19">
        <v>33</v>
      </c>
      <c r="I17" s="19" t="s">
        <v>40</v>
      </c>
      <c r="J17" s="30" t="s">
        <v>79</v>
      </c>
      <c r="K17" s="19">
        <v>14</v>
      </c>
      <c r="L17" s="19">
        <v>20</v>
      </c>
      <c r="M17" s="19">
        <v>25</v>
      </c>
      <c r="N17" s="19">
        <v>15</v>
      </c>
      <c r="O17" s="24" t="s">
        <v>276</v>
      </c>
    </row>
    <row r="18" spans="1:15" ht="268.5" hidden="1" customHeight="1" x14ac:dyDescent="0.2">
      <c r="A18" s="252" t="s">
        <v>86</v>
      </c>
      <c r="B18" s="253" t="s">
        <v>87</v>
      </c>
      <c r="C18" s="13" t="s">
        <v>76</v>
      </c>
      <c r="D18" s="12" t="s">
        <v>88</v>
      </c>
      <c r="E18" s="12" t="s">
        <v>89</v>
      </c>
      <c r="F18" s="14" t="s">
        <v>90</v>
      </c>
      <c r="G18" s="12" t="s">
        <v>91</v>
      </c>
      <c r="H18" s="32">
        <v>1</v>
      </c>
      <c r="I18" s="12" t="s">
        <v>92</v>
      </c>
      <c r="J18" s="15" t="s">
        <v>93</v>
      </c>
      <c r="K18" s="32">
        <v>0.2</v>
      </c>
      <c r="L18" s="32">
        <v>0.8</v>
      </c>
      <c r="M18" s="33"/>
      <c r="N18" s="33"/>
      <c r="O18" s="16" t="s">
        <v>94</v>
      </c>
    </row>
    <row r="19" spans="1:15" ht="96" customHeight="1" x14ac:dyDescent="0.2">
      <c r="A19" s="252"/>
      <c r="B19" s="253"/>
      <c r="C19" s="13" t="s">
        <v>76</v>
      </c>
      <c r="D19" s="12" t="s">
        <v>95</v>
      </c>
      <c r="E19" s="12" t="s">
        <v>96</v>
      </c>
      <c r="F19" s="14" t="s">
        <v>97</v>
      </c>
      <c r="G19" s="12" t="s">
        <v>98</v>
      </c>
      <c r="H19" s="32">
        <v>1</v>
      </c>
      <c r="I19" s="12" t="s">
        <v>92</v>
      </c>
      <c r="J19" s="15" t="s">
        <v>99</v>
      </c>
      <c r="K19" s="12" t="s">
        <v>63</v>
      </c>
      <c r="L19" s="32">
        <v>0.3</v>
      </c>
      <c r="M19" s="32">
        <v>0.3</v>
      </c>
      <c r="N19" s="32">
        <v>0.4</v>
      </c>
      <c r="O19" s="16" t="s">
        <v>100</v>
      </c>
    </row>
    <row r="20" spans="1:15" ht="135" hidden="1" customHeight="1" thickBot="1" x14ac:dyDescent="0.25">
      <c r="A20" s="262"/>
      <c r="B20" s="269"/>
      <c r="C20" s="35" t="s">
        <v>76</v>
      </c>
      <c r="D20" s="35" t="s">
        <v>101</v>
      </c>
      <c r="E20" s="35" t="s">
        <v>102</v>
      </c>
      <c r="F20" s="36" t="s">
        <v>103</v>
      </c>
      <c r="G20" s="35">
        <v>0</v>
      </c>
      <c r="H20" s="35">
        <v>6</v>
      </c>
      <c r="I20" s="34" t="s">
        <v>40</v>
      </c>
      <c r="J20" s="37" t="s">
        <v>31</v>
      </c>
      <c r="K20" s="35">
        <v>0</v>
      </c>
      <c r="L20" s="35">
        <v>2</v>
      </c>
      <c r="M20" s="35">
        <v>2</v>
      </c>
      <c r="N20" s="35">
        <v>2</v>
      </c>
      <c r="O20" s="38" t="s">
        <v>104</v>
      </c>
    </row>
    <row r="21" spans="1:15" ht="39" customHeight="1" x14ac:dyDescent="0.2">
      <c r="A21" s="39"/>
      <c r="B21" s="39"/>
      <c r="D21" s="40"/>
      <c r="E21" s="40"/>
      <c r="F21" s="40"/>
      <c r="G21" s="40"/>
      <c r="H21" s="40"/>
      <c r="I21" s="40"/>
      <c r="J21" s="41"/>
      <c r="K21" s="3"/>
      <c r="L21" s="3"/>
      <c r="M21" s="3"/>
      <c r="N21" s="3"/>
      <c r="O21" s="42"/>
    </row>
    <row r="22" spans="1:15" ht="39" customHeight="1" x14ac:dyDescent="0.2">
      <c r="A22" s="39"/>
      <c r="B22" s="39"/>
      <c r="D22" s="40"/>
      <c r="E22" s="40"/>
      <c r="F22" s="40"/>
      <c r="G22" s="40"/>
      <c r="H22" s="40"/>
      <c r="I22" s="40"/>
      <c r="J22" s="41"/>
      <c r="K22" s="3"/>
      <c r="L22" s="3"/>
      <c r="M22" s="3"/>
      <c r="N22" s="3"/>
      <c r="O22" s="42"/>
    </row>
    <row r="23" spans="1:15" ht="39" customHeight="1" x14ac:dyDescent="0.2">
      <c r="A23" s="39"/>
      <c r="B23" s="39"/>
      <c r="D23" s="40"/>
      <c r="E23" s="40"/>
      <c r="F23" s="40"/>
      <c r="G23" s="40"/>
      <c r="H23" s="40"/>
      <c r="I23" s="40"/>
      <c r="J23" s="41"/>
      <c r="K23" s="3"/>
      <c r="L23" s="3"/>
      <c r="M23" s="3"/>
      <c r="N23" s="3"/>
      <c r="O23" s="42"/>
    </row>
    <row r="24" spans="1:15" ht="39" customHeight="1" x14ac:dyDescent="0.2">
      <c r="A24" s="39"/>
      <c r="B24" s="39"/>
      <c r="D24" s="40"/>
      <c r="E24" s="40"/>
      <c r="F24" s="40"/>
      <c r="G24" s="40"/>
      <c r="H24" s="40"/>
      <c r="I24" s="40"/>
      <c r="J24" s="41"/>
      <c r="K24" s="3"/>
      <c r="L24" s="3"/>
      <c r="M24" s="3"/>
      <c r="N24" s="3"/>
      <c r="O24" s="42"/>
    </row>
  </sheetData>
  <sheetProtection formatCells="0" formatColumns="0" formatRows="0" insertColumns="0" insertRows="0" insertHyperlinks="0" deleteColumns="0" deleteRows="0" sort="0" autoFilter="0" pivotTables="0"/>
  <autoFilter ref="A3:P20" xr:uid="{ED44E296-DCB4-AD4D-BA51-1D6C06C32775}">
    <filterColumn colId="9">
      <filters>
        <filter val="Dirección General"/>
      </filters>
    </filterColumn>
  </autoFilter>
  <mergeCells count="40">
    <mergeCell ref="A18:A20"/>
    <mergeCell ref="F9:F10"/>
    <mergeCell ref="K2:N2"/>
    <mergeCell ref="J2:J3"/>
    <mergeCell ref="H2:H3"/>
    <mergeCell ref="I2:I3"/>
    <mergeCell ref="F2:F3"/>
    <mergeCell ref="A15:A17"/>
    <mergeCell ref="C2:C3"/>
    <mergeCell ref="A2:A3"/>
    <mergeCell ref="B2:B3"/>
    <mergeCell ref="C12:C13"/>
    <mergeCell ref="C8:C10"/>
    <mergeCell ref="B18:B20"/>
    <mergeCell ref="G9:G10"/>
    <mergeCell ref="H9:H10"/>
    <mergeCell ref="C16:C17"/>
    <mergeCell ref="B15:B17"/>
    <mergeCell ref="B11:B14"/>
    <mergeCell ref="B8:B10"/>
    <mergeCell ref="O2:O3"/>
    <mergeCell ref="G2:G3"/>
    <mergeCell ref="E2:E3"/>
    <mergeCell ref="K4:N4"/>
    <mergeCell ref="D2:D3"/>
    <mergeCell ref="A11:A14"/>
    <mergeCell ref="B5:B7"/>
    <mergeCell ref="A5:A7"/>
    <mergeCell ref="A8:A10"/>
    <mergeCell ref="C6:C7"/>
    <mergeCell ref="A1:O1"/>
    <mergeCell ref="N9:N10"/>
    <mergeCell ref="O9:O10"/>
    <mergeCell ref="I9:I10"/>
    <mergeCell ref="J9:J10"/>
    <mergeCell ref="K9:K10"/>
    <mergeCell ref="L9:L10"/>
    <mergeCell ref="M9:M10"/>
    <mergeCell ref="D9:D10"/>
    <mergeCell ref="E9:E10"/>
  </mergeCells>
  <phoneticPr fontId="3" type="noConversion"/>
  <dataValidations count="1">
    <dataValidation allowBlank="1" showInputMessage="1" showErrorMessage="1" sqref="E12:F12" xr:uid="{0255F4F4-184A-42D5-BB54-2F7F091C7EEF}"/>
  </dataValidations>
  <pageMargins left="0.7" right="0.7" top="0.75" bottom="0.75" header="0.3" footer="0.3"/>
  <pageSetup scale="24"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BCAF-23BF-4E11-87AB-CA3E20D58361}">
  <sheetPr>
    <pageSetUpPr fitToPage="1"/>
  </sheetPr>
  <dimension ref="A1:BD25"/>
  <sheetViews>
    <sheetView tabSelected="1" view="pageBreakPreview" topLeftCell="W1" zoomScale="70" zoomScaleNormal="80" zoomScaleSheetLayoutView="70" workbookViewId="0">
      <pane ySplit="3" topLeftCell="A4" activePane="bottomLeft" state="frozen"/>
      <selection activeCell="F8" sqref="F8"/>
      <selection pane="bottomLeft" activeCell="AG4" sqref="AG4"/>
    </sheetView>
  </sheetViews>
  <sheetFormatPr baseColWidth="10" defaultColWidth="11.42578125" defaultRowHeight="39" customHeight="1" x14ac:dyDescent="0.2"/>
  <cols>
    <col min="1" max="1" width="37.5703125" style="1" customWidth="1"/>
    <col min="2" max="2" width="32.85546875" style="1" customWidth="1"/>
    <col min="3" max="3" width="28.28515625" style="40" customWidth="1"/>
    <col min="4" max="4" width="35.85546875" style="2" customWidth="1"/>
    <col min="5" max="5" width="28.85546875" style="2" customWidth="1"/>
    <col min="6" max="6" width="69.28515625" style="2" customWidth="1"/>
    <col min="7" max="8" width="20.42578125" style="2" customWidth="1"/>
    <col min="9" max="9" width="28.85546875" style="43" customWidth="1"/>
    <col min="10" max="13" width="12.85546875" style="44" customWidth="1"/>
    <col min="14" max="14" width="80.28515625" style="45" customWidth="1"/>
    <col min="15" max="15" width="25.7109375" style="5" hidden="1" customWidth="1"/>
    <col min="16" max="16" width="50.7109375" style="5" hidden="1" customWidth="1"/>
    <col min="17" max="17" width="25.7109375" style="5" hidden="1" customWidth="1"/>
    <col min="18" max="18" width="50.7109375" style="5" hidden="1" customWidth="1"/>
    <col min="19" max="19" width="25.7109375" style="5" hidden="1" customWidth="1"/>
    <col min="20" max="20" width="50.7109375" style="5" hidden="1" customWidth="1"/>
    <col min="21" max="21" width="25.7109375" style="52" hidden="1" customWidth="1"/>
    <col min="22" max="22" width="50.7109375" style="5" hidden="1" customWidth="1"/>
    <col min="23" max="24" width="25.7109375" style="50" customWidth="1"/>
    <col min="25" max="25" width="25.7109375" style="5" hidden="1" customWidth="1"/>
    <col min="26" max="26" width="50.7109375" style="5" hidden="1" customWidth="1"/>
    <col min="27" max="27" width="25.7109375" style="5" hidden="1" customWidth="1"/>
    <col min="28" max="28" width="50.7109375" style="5" hidden="1" customWidth="1"/>
    <col min="29" max="29" width="25.7109375" style="5" hidden="1" customWidth="1"/>
    <col min="30" max="30" width="50.7109375" style="5" hidden="1" customWidth="1"/>
    <col min="31" max="31" width="25.7109375" style="52" hidden="1" customWidth="1"/>
    <col min="32" max="32" width="50.7109375" style="136" hidden="1" customWidth="1"/>
    <col min="33" max="34" width="25.7109375" style="5" customWidth="1"/>
    <col min="35" max="35" width="25.7109375" style="52" hidden="1" customWidth="1"/>
    <col min="36" max="36" width="70.5703125" style="52" hidden="1" customWidth="1"/>
    <col min="37" max="37" width="25.7109375" style="52" hidden="1" customWidth="1"/>
    <col min="38" max="38" width="65.140625" style="52" hidden="1" customWidth="1"/>
    <col min="39" max="39" width="25.7109375" style="5" hidden="1" customWidth="1"/>
    <col min="40" max="40" width="57.85546875" style="5" hidden="1" customWidth="1"/>
    <col min="41" max="41" width="25.7109375" style="52" hidden="1" customWidth="1"/>
    <col min="42" max="42" width="74" style="5" hidden="1" customWidth="1"/>
    <col min="43" max="44" width="25.7109375" style="51" customWidth="1"/>
    <col min="45" max="45" width="25.7109375" style="52" hidden="1" customWidth="1"/>
    <col min="46" max="46" width="59.140625" style="5" customWidth="1"/>
    <col min="47" max="47" width="25.7109375" style="5" hidden="1" customWidth="1"/>
    <col min="48" max="48" width="50.7109375" style="5" hidden="1" customWidth="1"/>
    <col min="49" max="49" width="25.7109375" style="5" hidden="1" customWidth="1"/>
    <col min="50" max="50" width="50.7109375" style="5" hidden="1" customWidth="1"/>
    <col min="51" max="51" width="25.7109375" style="5" hidden="1" customWidth="1"/>
    <col min="52" max="52" width="50.7109375" style="5" hidden="1" customWidth="1"/>
    <col min="53" max="54" width="25.7109375" style="5" customWidth="1"/>
    <col min="55" max="56" width="27" style="5" customWidth="1"/>
    <col min="57" max="16384" width="11.42578125" style="5"/>
  </cols>
  <sheetData>
    <row r="1" spans="1:56" ht="124.5" customHeight="1" thickBot="1" x14ac:dyDescent="0.25">
      <c r="A1" s="221" t="s">
        <v>0</v>
      </c>
      <c r="B1" s="221"/>
      <c r="C1" s="221"/>
      <c r="D1" s="221"/>
      <c r="E1" s="221"/>
      <c r="F1" s="221"/>
      <c r="G1" s="221"/>
      <c r="H1" s="221"/>
      <c r="I1" s="221"/>
      <c r="J1" s="221"/>
      <c r="K1" s="221"/>
      <c r="L1" s="221"/>
      <c r="M1" s="221"/>
      <c r="N1" s="221"/>
      <c r="AQ1" s="188"/>
      <c r="BC1" s="150" t="s">
        <v>137</v>
      </c>
    </row>
    <row r="2" spans="1:56" s="55" customFormat="1" ht="42.75" customHeight="1" thickBot="1" x14ac:dyDescent="0.3">
      <c r="A2" s="222" t="s">
        <v>1</v>
      </c>
      <c r="B2" s="224" t="s">
        <v>2</v>
      </c>
      <c r="C2" s="226" t="s">
        <v>3</v>
      </c>
      <c r="D2" s="224" t="s">
        <v>4</v>
      </c>
      <c r="E2" s="224" t="s">
        <v>5</v>
      </c>
      <c r="F2" s="226" t="s">
        <v>6</v>
      </c>
      <c r="G2" s="226" t="s">
        <v>8</v>
      </c>
      <c r="H2" s="226" t="s">
        <v>9</v>
      </c>
      <c r="I2" s="226" t="s">
        <v>10</v>
      </c>
      <c r="J2" s="226" t="s">
        <v>11</v>
      </c>
      <c r="K2" s="226"/>
      <c r="L2" s="226"/>
      <c r="M2" s="226"/>
      <c r="N2" s="239" t="s">
        <v>12</v>
      </c>
      <c r="O2" s="228" t="s">
        <v>138</v>
      </c>
      <c r="P2" s="229"/>
      <c r="Q2" s="229"/>
      <c r="R2" s="229"/>
      <c r="S2" s="229"/>
      <c r="T2" s="229"/>
      <c r="U2" s="229"/>
      <c r="V2" s="229"/>
      <c r="W2" s="229"/>
      <c r="X2" s="230"/>
      <c r="Y2" s="228" t="s">
        <v>139</v>
      </c>
      <c r="Z2" s="229"/>
      <c r="AA2" s="229"/>
      <c r="AB2" s="229"/>
      <c r="AC2" s="229"/>
      <c r="AD2" s="229"/>
      <c r="AE2" s="229"/>
      <c r="AF2" s="229"/>
      <c r="AG2" s="229"/>
      <c r="AH2" s="230"/>
      <c r="AI2" s="228" t="s">
        <v>140</v>
      </c>
      <c r="AJ2" s="229"/>
      <c r="AK2" s="229"/>
      <c r="AL2" s="229"/>
      <c r="AM2" s="229"/>
      <c r="AN2" s="229"/>
      <c r="AO2" s="229"/>
      <c r="AP2" s="229"/>
      <c r="AQ2" s="229"/>
      <c r="AR2" s="230"/>
      <c r="AS2" s="228" t="s">
        <v>141</v>
      </c>
      <c r="AT2" s="229"/>
      <c r="AU2" s="229"/>
      <c r="AV2" s="229"/>
      <c r="AW2" s="229"/>
      <c r="AX2" s="229"/>
      <c r="AY2" s="229"/>
      <c r="AZ2" s="229"/>
      <c r="BA2" s="229"/>
      <c r="BB2" s="230"/>
      <c r="BC2" s="241" t="s">
        <v>142</v>
      </c>
      <c r="BD2" s="243" t="s">
        <v>143</v>
      </c>
    </row>
    <row r="3" spans="1:56" s="55" customFormat="1" ht="33" customHeight="1" thickBot="1" x14ac:dyDescent="0.3">
      <c r="A3" s="223"/>
      <c r="B3" s="225"/>
      <c r="C3" s="227"/>
      <c r="D3" s="225"/>
      <c r="E3" s="225"/>
      <c r="F3" s="227"/>
      <c r="G3" s="227"/>
      <c r="H3" s="227"/>
      <c r="I3" s="227"/>
      <c r="J3" s="80">
        <v>2023</v>
      </c>
      <c r="K3" s="80">
        <v>2024</v>
      </c>
      <c r="L3" s="80">
        <v>2025</v>
      </c>
      <c r="M3" s="80">
        <v>2026</v>
      </c>
      <c r="N3" s="240"/>
      <c r="O3" s="97" t="s">
        <v>144</v>
      </c>
      <c r="P3" s="98" t="s">
        <v>145</v>
      </c>
      <c r="Q3" s="97" t="s">
        <v>146</v>
      </c>
      <c r="R3" s="98" t="s">
        <v>147</v>
      </c>
      <c r="S3" s="97" t="s">
        <v>148</v>
      </c>
      <c r="T3" s="98" t="s">
        <v>149</v>
      </c>
      <c r="U3" s="97" t="s">
        <v>150</v>
      </c>
      <c r="V3" s="99" t="s">
        <v>151</v>
      </c>
      <c r="W3" s="108" t="s">
        <v>152</v>
      </c>
      <c r="X3" s="106" t="s">
        <v>153</v>
      </c>
      <c r="Y3" s="103" t="s">
        <v>154</v>
      </c>
      <c r="Z3" s="98" t="s">
        <v>155</v>
      </c>
      <c r="AA3" s="97" t="s">
        <v>156</v>
      </c>
      <c r="AB3" s="98" t="s">
        <v>157</v>
      </c>
      <c r="AC3" s="97" t="s">
        <v>158</v>
      </c>
      <c r="AD3" s="98" t="s">
        <v>159</v>
      </c>
      <c r="AE3" s="97" t="s">
        <v>160</v>
      </c>
      <c r="AF3" s="99" t="s">
        <v>161</v>
      </c>
      <c r="AG3" s="114" t="s">
        <v>162</v>
      </c>
      <c r="AH3" s="122" t="s">
        <v>163</v>
      </c>
      <c r="AI3" s="103" t="s">
        <v>164</v>
      </c>
      <c r="AJ3" s="98" t="s">
        <v>165</v>
      </c>
      <c r="AK3" s="97" t="s">
        <v>166</v>
      </c>
      <c r="AL3" s="98" t="s">
        <v>167</v>
      </c>
      <c r="AM3" s="97" t="s">
        <v>168</v>
      </c>
      <c r="AN3" s="98" t="s">
        <v>169</v>
      </c>
      <c r="AO3" s="97" t="s">
        <v>170</v>
      </c>
      <c r="AP3" s="99" t="s">
        <v>171</v>
      </c>
      <c r="AQ3" s="108" t="s">
        <v>172</v>
      </c>
      <c r="AR3" s="122" t="s">
        <v>173</v>
      </c>
      <c r="AS3" s="103" t="s">
        <v>174</v>
      </c>
      <c r="AT3" s="98" t="s">
        <v>175</v>
      </c>
      <c r="AU3" s="97" t="s">
        <v>176</v>
      </c>
      <c r="AV3" s="98" t="s">
        <v>177</v>
      </c>
      <c r="AW3" s="97" t="s">
        <v>178</v>
      </c>
      <c r="AX3" s="98" t="s">
        <v>179</v>
      </c>
      <c r="AY3" s="97" t="s">
        <v>180</v>
      </c>
      <c r="AZ3" s="99" t="s">
        <v>181</v>
      </c>
      <c r="BA3" s="125" t="s">
        <v>182</v>
      </c>
      <c r="BB3" s="124" t="s">
        <v>183</v>
      </c>
      <c r="BC3" s="242"/>
      <c r="BD3" s="244"/>
    </row>
    <row r="4" spans="1:56" s="1" customFormat="1" ht="168" customHeight="1" x14ac:dyDescent="0.2">
      <c r="A4" s="234" t="s">
        <v>24</v>
      </c>
      <c r="B4" s="219" t="s">
        <v>25</v>
      </c>
      <c r="C4" s="57" t="s">
        <v>26</v>
      </c>
      <c r="D4" s="57" t="s">
        <v>27</v>
      </c>
      <c r="E4" s="57" t="s">
        <v>28</v>
      </c>
      <c r="F4" s="58" t="s">
        <v>29</v>
      </c>
      <c r="G4" s="90">
        <v>1</v>
      </c>
      <c r="H4" s="56" t="s">
        <v>30</v>
      </c>
      <c r="I4" s="59" t="s">
        <v>31</v>
      </c>
      <c r="J4" s="57">
        <v>0</v>
      </c>
      <c r="K4" s="57">
        <v>0.7</v>
      </c>
      <c r="L4" s="57">
        <v>0.2</v>
      </c>
      <c r="M4" s="57">
        <v>0.1</v>
      </c>
      <c r="N4" s="81" t="s">
        <v>35</v>
      </c>
      <c r="O4" s="85"/>
      <c r="P4" s="54"/>
      <c r="Q4" s="85"/>
      <c r="R4" s="54"/>
      <c r="S4" s="85"/>
      <c r="T4" s="54"/>
      <c r="U4" s="132">
        <v>0</v>
      </c>
      <c r="V4" s="86"/>
      <c r="W4" s="107">
        <f>U4</f>
        <v>0</v>
      </c>
      <c r="X4" s="109"/>
      <c r="Y4" s="104"/>
      <c r="Z4" s="54"/>
      <c r="AA4" s="85"/>
      <c r="AB4" s="54"/>
      <c r="AC4" s="85"/>
      <c r="AD4" s="54"/>
      <c r="AE4" s="132">
        <v>0.7</v>
      </c>
      <c r="AF4" s="135" t="s">
        <v>184</v>
      </c>
      <c r="AG4" s="115">
        <v>0.7</v>
      </c>
      <c r="AH4" s="109">
        <f>AG4/K4</f>
        <v>1</v>
      </c>
      <c r="AI4" s="127">
        <v>0</v>
      </c>
      <c r="AJ4" s="183" t="s">
        <v>185</v>
      </c>
      <c r="AK4" s="132">
        <v>0</v>
      </c>
      <c r="AL4" s="183" t="s">
        <v>186</v>
      </c>
      <c r="AM4" s="132">
        <v>0.2</v>
      </c>
      <c r="AN4" s="53" t="s">
        <v>187</v>
      </c>
      <c r="AO4" s="132" t="s">
        <v>119</v>
      </c>
      <c r="AP4" s="196" t="s">
        <v>254</v>
      </c>
      <c r="AQ4" s="107">
        <f>AI4+AK4+AM4</f>
        <v>0.2</v>
      </c>
      <c r="AR4" s="109">
        <f>AQ4/L4</f>
        <v>1</v>
      </c>
      <c r="AS4" s="127">
        <v>2.5000000000000001E-2</v>
      </c>
      <c r="AT4" s="183" t="s">
        <v>295</v>
      </c>
      <c r="AU4" s="85"/>
      <c r="AV4" s="54"/>
      <c r="AW4" s="85"/>
      <c r="AX4" s="54"/>
      <c r="AY4" s="85"/>
      <c r="AZ4" s="86"/>
      <c r="BA4" s="126">
        <f>AS4+AU4+AW4+AY4</f>
        <v>2.5000000000000001E-2</v>
      </c>
      <c r="BB4" s="109">
        <f>BA4/M4</f>
        <v>0.25</v>
      </c>
      <c r="BC4" s="131">
        <f>W4+AG4+AQ4+BA4</f>
        <v>0.92499999999999993</v>
      </c>
      <c r="BD4" s="101">
        <f t="shared" ref="BD4:BD18" si="0">BC4/G4</f>
        <v>0.92499999999999993</v>
      </c>
    </row>
    <row r="5" spans="1:56" s="1" customFormat="1" ht="295.5" customHeight="1" x14ac:dyDescent="0.2">
      <c r="A5" s="234"/>
      <c r="B5" s="219"/>
      <c r="C5" s="220" t="s">
        <v>36</v>
      </c>
      <c r="D5" s="57" t="s">
        <v>37</v>
      </c>
      <c r="E5" s="57" t="s">
        <v>38</v>
      </c>
      <c r="F5" s="69" t="s">
        <v>39</v>
      </c>
      <c r="G5" s="90">
        <f>'Plan Estrategico Institucional'!H6</f>
        <v>22</v>
      </c>
      <c r="H5" s="57" t="s">
        <v>40</v>
      </c>
      <c r="I5" s="60" t="s">
        <v>41</v>
      </c>
      <c r="J5" s="57">
        <v>4</v>
      </c>
      <c r="K5" s="57">
        <v>7</v>
      </c>
      <c r="L5" s="57">
        <v>8</v>
      </c>
      <c r="M5" s="57">
        <v>3</v>
      </c>
      <c r="N5" s="81" t="s">
        <v>42</v>
      </c>
      <c r="O5" s="85"/>
      <c r="P5" s="54"/>
      <c r="Q5" s="85"/>
      <c r="R5" s="54"/>
      <c r="S5" s="85"/>
      <c r="T5" s="54"/>
      <c r="U5" s="132">
        <v>5</v>
      </c>
      <c r="V5" s="86"/>
      <c r="W5" s="107">
        <f t="shared" ref="W5:W18" si="1">U5</f>
        <v>5</v>
      </c>
      <c r="X5" s="109">
        <f t="shared" ref="X5:X16" si="2">W5/J5</f>
        <v>1.25</v>
      </c>
      <c r="Y5" s="104"/>
      <c r="Z5" s="54"/>
      <c r="AA5" s="85"/>
      <c r="AB5" s="54"/>
      <c r="AC5" s="85"/>
      <c r="AD5" s="54"/>
      <c r="AE5" s="132">
        <v>7</v>
      </c>
      <c r="AF5" s="135" t="s">
        <v>188</v>
      </c>
      <c r="AG5" s="115">
        <v>7</v>
      </c>
      <c r="AH5" s="109">
        <f t="shared" ref="AH5:AH18" si="3">AG5/K5</f>
        <v>1</v>
      </c>
      <c r="AI5" s="127">
        <v>0</v>
      </c>
      <c r="AJ5" s="183" t="s">
        <v>189</v>
      </c>
      <c r="AK5" s="132">
        <v>2</v>
      </c>
      <c r="AL5" s="183" t="s">
        <v>190</v>
      </c>
      <c r="AM5" s="132">
        <v>2</v>
      </c>
      <c r="AN5" s="183" t="s">
        <v>191</v>
      </c>
      <c r="AO5" s="132">
        <v>4</v>
      </c>
      <c r="AP5" s="199" t="s">
        <v>258</v>
      </c>
      <c r="AQ5" s="107">
        <f>AI5+AK5+AM5+AO5</f>
        <v>8</v>
      </c>
      <c r="AR5" s="109">
        <f>AQ5/L5</f>
        <v>1</v>
      </c>
      <c r="AS5" s="127">
        <v>0</v>
      </c>
      <c r="AT5" s="183" t="s">
        <v>301</v>
      </c>
      <c r="AU5" s="85"/>
      <c r="AV5" s="54"/>
      <c r="AW5" s="85"/>
      <c r="AX5" s="54"/>
      <c r="AY5" s="85"/>
      <c r="AZ5" s="86"/>
      <c r="BA5" s="107">
        <f>AS5+AU5+AW5+AY5</f>
        <v>0</v>
      </c>
      <c r="BB5" s="109">
        <f t="shared" ref="BB5:BB18" si="4">BA5/M5</f>
        <v>0</v>
      </c>
      <c r="BC5" s="213">
        <f>W5+AG5+AQ5+BA5</f>
        <v>20</v>
      </c>
      <c r="BD5" s="101">
        <f t="shared" si="0"/>
        <v>0.90909090909090906</v>
      </c>
    </row>
    <row r="6" spans="1:56" s="1" customFormat="1" ht="373.5" customHeight="1" x14ac:dyDescent="0.2">
      <c r="A6" s="234"/>
      <c r="B6" s="219"/>
      <c r="C6" s="220"/>
      <c r="D6" s="57" t="s">
        <v>43</v>
      </c>
      <c r="E6" s="57" t="s">
        <v>44</v>
      </c>
      <c r="F6" s="69" t="s">
        <v>45</v>
      </c>
      <c r="G6" s="90">
        <f>SUM(J6:M6)</f>
        <v>20</v>
      </c>
      <c r="H6" s="57" t="s">
        <v>40</v>
      </c>
      <c r="I6" s="60" t="s">
        <v>41</v>
      </c>
      <c r="J6" s="57">
        <v>4</v>
      </c>
      <c r="K6" s="57">
        <v>7</v>
      </c>
      <c r="L6" s="57">
        <v>7</v>
      </c>
      <c r="M6" s="57">
        <v>2</v>
      </c>
      <c r="N6" s="81" t="s">
        <v>46</v>
      </c>
      <c r="O6" s="85"/>
      <c r="P6" s="54"/>
      <c r="Q6" s="85"/>
      <c r="R6" s="54"/>
      <c r="S6" s="85"/>
      <c r="T6" s="54"/>
      <c r="U6" s="132">
        <v>4</v>
      </c>
      <c r="V6" s="86"/>
      <c r="W6" s="107">
        <f t="shared" si="1"/>
        <v>4</v>
      </c>
      <c r="X6" s="109">
        <f t="shared" si="2"/>
        <v>1</v>
      </c>
      <c r="Y6" s="104"/>
      <c r="Z6" s="54"/>
      <c r="AA6" s="85"/>
      <c r="AB6" s="54"/>
      <c r="AC6" s="85"/>
      <c r="AD6" s="54"/>
      <c r="AE6" s="132">
        <v>7</v>
      </c>
      <c r="AF6" s="135" t="s">
        <v>192</v>
      </c>
      <c r="AG6" s="115">
        <v>7</v>
      </c>
      <c r="AH6" s="109">
        <f t="shared" si="3"/>
        <v>1</v>
      </c>
      <c r="AI6" s="127">
        <v>0</v>
      </c>
      <c r="AJ6" s="183" t="s">
        <v>193</v>
      </c>
      <c r="AK6" s="132">
        <v>1</v>
      </c>
      <c r="AL6" s="183" t="s">
        <v>194</v>
      </c>
      <c r="AM6" s="132">
        <v>3</v>
      </c>
      <c r="AN6" s="183" t="s">
        <v>195</v>
      </c>
      <c r="AO6" s="132">
        <v>3</v>
      </c>
      <c r="AP6" s="199" t="s">
        <v>257</v>
      </c>
      <c r="AQ6" s="107">
        <f t="shared" ref="AQ6:AQ18" si="5">AI6+AK6+AM6+AO6</f>
        <v>7</v>
      </c>
      <c r="AR6" s="109">
        <f>AQ6/L6</f>
        <v>1</v>
      </c>
      <c r="AS6" s="127">
        <v>1</v>
      </c>
      <c r="AT6" s="183" t="s">
        <v>302</v>
      </c>
      <c r="AU6" s="85"/>
      <c r="AV6" s="54"/>
      <c r="AW6" s="85"/>
      <c r="AX6" s="54"/>
      <c r="AY6" s="85"/>
      <c r="AZ6" s="86"/>
      <c r="BA6" s="107">
        <f>AS6+AU6+AW6+AY6</f>
        <v>1</v>
      </c>
      <c r="BB6" s="109">
        <f t="shared" si="4"/>
        <v>0.5</v>
      </c>
      <c r="BC6" s="213">
        <f>W6+AG6+AQ6+BA6</f>
        <v>19</v>
      </c>
      <c r="BD6" s="101">
        <f>BC6/G6</f>
        <v>0.95</v>
      </c>
    </row>
    <row r="7" spans="1:56" s="1" customFormat="1" ht="258" customHeight="1" x14ac:dyDescent="0.2">
      <c r="A7" s="237" t="s">
        <v>47</v>
      </c>
      <c r="B7" s="238" t="s">
        <v>48</v>
      </c>
      <c r="C7" s="233" t="s">
        <v>36</v>
      </c>
      <c r="D7" s="63" t="s">
        <v>49</v>
      </c>
      <c r="E7" s="64" t="s">
        <v>50</v>
      </c>
      <c r="F7" s="65" t="s">
        <v>51</v>
      </c>
      <c r="G7" s="91">
        <f>'Plan Estrategico Institucional'!H8</f>
        <v>7</v>
      </c>
      <c r="H7" s="64" t="s">
        <v>30</v>
      </c>
      <c r="I7" s="66" t="s">
        <v>52</v>
      </c>
      <c r="J7" s="64">
        <v>3</v>
      </c>
      <c r="K7" s="64">
        <v>1</v>
      </c>
      <c r="L7" s="64">
        <v>1</v>
      </c>
      <c r="M7" s="64">
        <v>2</v>
      </c>
      <c r="N7" s="82" t="s">
        <v>53</v>
      </c>
      <c r="O7" s="85"/>
      <c r="P7" s="54"/>
      <c r="Q7" s="85"/>
      <c r="R7" s="54"/>
      <c r="S7" s="85"/>
      <c r="T7" s="54"/>
      <c r="U7" s="132">
        <v>6</v>
      </c>
      <c r="V7" s="86"/>
      <c r="W7" s="107">
        <f t="shared" si="1"/>
        <v>6</v>
      </c>
      <c r="X7" s="109">
        <f t="shared" si="2"/>
        <v>2</v>
      </c>
      <c r="Y7" s="104"/>
      <c r="Z7" s="54"/>
      <c r="AA7" s="85"/>
      <c r="AB7" s="54"/>
      <c r="AC7" s="85"/>
      <c r="AD7" s="54"/>
      <c r="AE7" s="132">
        <v>3</v>
      </c>
      <c r="AF7" s="135" t="s">
        <v>196</v>
      </c>
      <c r="AG7" s="116">
        <v>3</v>
      </c>
      <c r="AH7" s="109">
        <f t="shared" si="3"/>
        <v>3</v>
      </c>
      <c r="AI7" s="127">
        <v>0</v>
      </c>
      <c r="AJ7" s="183" t="s">
        <v>197</v>
      </c>
      <c r="AK7" s="132">
        <v>0</v>
      </c>
      <c r="AL7" s="183" t="s">
        <v>198</v>
      </c>
      <c r="AM7" s="132">
        <v>0</v>
      </c>
      <c r="AN7" s="183" t="s">
        <v>199</v>
      </c>
      <c r="AO7" s="132">
        <v>2</v>
      </c>
      <c r="AP7" s="140" t="s">
        <v>261</v>
      </c>
      <c r="AQ7" s="107">
        <f>AO7</f>
        <v>2</v>
      </c>
      <c r="AR7" s="109">
        <f t="shared" ref="AR7:AR15" si="6">AQ7/L7</f>
        <v>2</v>
      </c>
      <c r="AS7" s="127">
        <v>0</v>
      </c>
      <c r="AT7" s="183" t="s">
        <v>303</v>
      </c>
      <c r="AU7" s="85"/>
      <c r="AV7" s="54"/>
      <c r="AW7" s="85"/>
      <c r="AX7" s="54"/>
      <c r="AY7" s="85"/>
      <c r="AZ7" s="86"/>
      <c r="BA7" s="107">
        <f t="shared" ref="BA7:BA18" si="7">AS7+AU7+AW7+AY7</f>
        <v>0</v>
      </c>
      <c r="BB7" s="109">
        <f t="shared" si="4"/>
        <v>0</v>
      </c>
      <c r="BC7" s="213">
        <f>W7+AG7+AQ7+BA7</f>
        <v>11</v>
      </c>
      <c r="BD7" s="101">
        <f>BC7/G7</f>
        <v>1.5714285714285714</v>
      </c>
    </row>
    <row r="8" spans="1:56" s="1" customFormat="1" ht="409.6" customHeight="1" x14ac:dyDescent="0.2">
      <c r="A8" s="237"/>
      <c r="B8" s="238"/>
      <c r="C8" s="233"/>
      <c r="D8" s="63" t="s">
        <v>54</v>
      </c>
      <c r="E8" s="62" t="s">
        <v>55</v>
      </c>
      <c r="F8" s="67" t="s">
        <v>56</v>
      </c>
      <c r="G8" s="146">
        <v>0.32</v>
      </c>
      <c r="H8" s="64" t="s">
        <v>57</v>
      </c>
      <c r="I8" s="66" t="s">
        <v>52</v>
      </c>
      <c r="J8" s="100">
        <v>0.23799999999999999</v>
      </c>
      <c r="K8" s="100">
        <v>0.28000000000000003</v>
      </c>
      <c r="L8" s="100">
        <v>0.31</v>
      </c>
      <c r="M8" s="100">
        <v>0.32</v>
      </c>
      <c r="N8" s="82" t="s">
        <v>58</v>
      </c>
      <c r="O8" s="85"/>
      <c r="P8" s="54"/>
      <c r="Q8" s="85"/>
      <c r="R8" s="54"/>
      <c r="S8" s="85"/>
      <c r="T8" s="54"/>
      <c r="U8" s="138">
        <v>0.23930000000000001</v>
      </c>
      <c r="V8" s="86"/>
      <c r="W8" s="141">
        <f t="shared" si="1"/>
        <v>0.23930000000000001</v>
      </c>
      <c r="X8" s="109">
        <f t="shared" si="2"/>
        <v>1.0054621848739498</v>
      </c>
      <c r="Y8" s="104"/>
      <c r="Z8" s="54"/>
      <c r="AA8" s="85"/>
      <c r="AB8" s="54"/>
      <c r="AC8" s="85"/>
      <c r="AD8" s="54"/>
      <c r="AE8" s="138">
        <v>0.29330000000000001</v>
      </c>
      <c r="AF8" s="135" t="s">
        <v>200</v>
      </c>
      <c r="AG8" s="117">
        <v>0.29330000000000001</v>
      </c>
      <c r="AH8" s="109">
        <f t="shared" si="3"/>
        <v>1.0474999999999999</v>
      </c>
      <c r="AI8" s="127">
        <v>0</v>
      </c>
      <c r="AJ8" s="183" t="s">
        <v>201</v>
      </c>
      <c r="AK8" s="132">
        <v>0</v>
      </c>
      <c r="AL8" s="183" t="s">
        <v>202</v>
      </c>
      <c r="AM8" s="132">
        <v>0</v>
      </c>
      <c r="AN8" s="183" t="s">
        <v>203</v>
      </c>
      <c r="AO8" s="134">
        <v>0.4</v>
      </c>
      <c r="AP8" s="199" t="s">
        <v>260</v>
      </c>
      <c r="AQ8" s="200">
        <v>0.4</v>
      </c>
      <c r="AR8" s="109">
        <f t="shared" si="6"/>
        <v>1.2903225806451615</v>
      </c>
      <c r="AS8" s="127">
        <v>0</v>
      </c>
      <c r="AT8" s="183" t="s">
        <v>304</v>
      </c>
      <c r="AU8" s="85"/>
      <c r="AV8" s="54"/>
      <c r="AW8" s="85"/>
      <c r="AX8" s="54"/>
      <c r="AY8" s="85"/>
      <c r="AZ8" s="86"/>
      <c r="BA8" s="107">
        <f>AS8+AU8+AW8+AY8</f>
        <v>0</v>
      </c>
      <c r="BB8" s="109">
        <f t="shared" si="4"/>
        <v>0</v>
      </c>
      <c r="BC8" s="102">
        <v>0.4</v>
      </c>
      <c r="BD8" s="101">
        <f>BC8/G8</f>
        <v>1.25</v>
      </c>
    </row>
    <row r="9" spans="1:56" s="1" customFormat="1" ht="313.5" customHeight="1" x14ac:dyDescent="0.2">
      <c r="A9" s="234" t="s">
        <v>59</v>
      </c>
      <c r="B9" s="219" t="s">
        <v>60</v>
      </c>
      <c r="C9" s="57" t="s">
        <v>36</v>
      </c>
      <c r="D9" s="57" t="s">
        <v>204</v>
      </c>
      <c r="E9" s="56" t="s">
        <v>62</v>
      </c>
      <c r="F9" s="58" t="str">
        <f>'Plan Estrategico Institucional'!F11</f>
        <v>Para 2023 plataforma tecnológica que permita efectuar un proeso de registro de actores / proveedores de la economía popular
Para 2024 plataforma funcional que permita realizar transacciones entre los actores de la economía popular y las entidades públicas. 
Para 2025 desarrollar al menos dos nuevas funcionalidades relacionadas con la plataforma lanzada en 2024.
Para 2026 Integración de los simuladores web con la economía popular</v>
      </c>
      <c r="G9" s="92">
        <v>1</v>
      </c>
      <c r="H9" s="57" t="s">
        <v>57</v>
      </c>
      <c r="I9" s="60" t="s">
        <v>205</v>
      </c>
      <c r="J9" s="68">
        <v>0.2</v>
      </c>
      <c r="K9" s="68">
        <v>0.4</v>
      </c>
      <c r="L9" s="68">
        <v>0.2</v>
      </c>
      <c r="M9" s="68">
        <v>0.2</v>
      </c>
      <c r="N9" s="83" t="str">
        <f>'Plan Estrategico Institucional'!O11</f>
        <v>Producto #1: Como producto se establece una plataforma tecnológica que habilite mecanismos de agregación de demanda por parte de las entidades estatales a actores de la economía popular - Mi Mercado Popular. Este producto consiste en el desarrollo, implementación y puesta en funcionamiento de una tienda virtual que habilite mecanismos de agregación de demanda para la adquisición de bienes y servicios por parte de Entidades Estatales a actores de economía popular en todo el territorio nacional.
La medición del indicador se hará conforme al plan de trabajo establecido para cada una de las fases que se establezcan, actividad que se conceptualizará al principio de cada vigencia. La meta es lograr un cumplimiento del 100% del plan de trabajo para cada periodo. Para el año 2023 ya se cuenta con un cronograma que está siendo ejecutado para alcanzar la versión 1 de la plataforma, permitiendo realizar los procesos de registro de proveedores, así como la generación de bases de datos de características o perfiles de los actores de la compra pública.
En 2024 el trabajo estará orientado a la integración de algunos desarrollos complementarios del sistema, su estabilización y la conceptualización desde la perspectiva funcional de lo que será la nueva Tienda Virtual del Estado Colombiano. Para 2025 se trabajará en el desarrollo técnico de las funcionalidades entregadas a la SIDT en 2024, para que en 2026 se tendra la  Integración de los simuladores web con la economía popular</v>
      </c>
      <c r="O9" s="85"/>
      <c r="P9" s="54"/>
      <c r="Q9" s="85"/>
      <c r="R9" s="54"/>
      <c r="S9" s="85"/>
      <c r="T9" s="54"/>
      <c r="U9" s="134">
        <f>J9</f>
        <v>0.2</v>
      </c>
      <c r="V9" s="86"/>
      <c r="W9" s="113">
        <f t="shared" si="1"/>
        <v>0.2</v>
      </c>
      <c r="X9" s="109">
        <f t="shared" si="2"/>
        <v>1</v>
      </c>
      <c r="Y9" s="104"/>
      <c r="Z9" s="54"/>
      <c r="AA9" s="85"/>
      <c r="AB9" s="54"/>
      <c r="AC9" s="85"/>
      <c r="AD9" s="54"/>
      <c r="AE9" s="134">
        <v>0.4</v>
      </c>
      <c r="AF9" s="135" t="s">
        <v>206</v>
      </c>
      <c r="AG9" s="118">
        <f>K9</f>
        <v>0.4</v>
      </c>
      <c r="AH9" s="109">
        <f t="shared" si="3"/>
        <v>1</v>
      </c>
      <c r="AI9" s="129">
        <v>0.05</v>
      </c>
      <c r="AJ9" s="183" t="s">
        <v>207</v>
      </c>
      <c r="AK9" s="134">
        <v>0.1</v>
      </c>
      <c r="AL9" s="183" t="s">
        <v>208</v>
      </c>
      <c r="AM9" s="192">
        <v>0.2</v>
      </c>
      <c r="AN9" s="53" t="s">
        <v>209</v>
      </c>
      <c r="AO9" s="132" t="s">
        <v>119</v>
      </c>
      <c r="AP9" s="196" t="s">
        <v>256</v>
      </c>
      <c r="AQ9" s="113">
        <f>AM9</f>
        <v>0.2</v>
      </c>
      <c r="AR9" s="109">
        <f t="shared" si="6"/>
        <v>1</v>
      </c>
      <c r="AS9" s="127">
        <v>0</v>
      </c>
      <c r="AT9" s="183" t="s">
        <v>299</v>
      </c>
      <c r="AU9" s="85"/>
      <c r="AV9" s="54"/>
      <c r="AW9" s="85"/>
      <c r="AX9" s="54"/>
      <c r="AY9" s="85"/>
      <c r="AZ9" s="86"/>
      <c r="BA9" s="107">
        <f t="shared" si="7"/>
        <v>0</v>
      </c>
      <c r="BB9" s="109">
        <f t="shared" si="4"/>
        <v>0</v>
      </c>
      <c r="BC9" s="131">
        <f>W9+AG9+AQ9+BA9</f>
        <v>0.8</v>
      </c>
      <c r="BD9" s="101">
        <f t="shared" si="0"/>
        <v>0.8</v>
      </c>
    </row>
    <row r="10" spans="1:56" s="1" customFormat="1" ht="409.5" customHeight="1" x14ac:dyDescent="0.2">
      <c r="A10" s="234"/>
      <c r="B10" s="219"/>
      <c r="C10" s="220" t="s">
        <v>26</v>
      </c>
      <c r="D10" s="57" t="s">
        <v>65</v>
      </c>
      <c r="E10" s="56" t="s">
        <v>66</v>
      </c>
      <c r="F10" s="69" t="str">
        <f>'Plan Estrategico Institucional'!F12</f>
        <v>2024: Plan de trabajo a ejecutar con Confecámaras para la interoperabilidad con el RUP
2025: Disponibilidad la consulta de manera gratuita y libre del RUP mediante la WEB de la ANCP-CCE u otro mecanismo público y gratuito que se disponga.
2026: RFI de paso a producción del mantenimiento evolutivo</v>
      </c>
      <c r="G10" s="90">
        <v>1</v>
      </c>
      <c r="H10" s="57" t="s">
        <v>40</v>
      </c>
      <c r="I10" s="60" t="s">
        <v>205</v>
      </c>
      <c r="J10" s="70">
        <v>0</v>
      </c>
      <c r="K10" s="70">
        <v>0.2</v>
      </c>
      <c r="L10" s="70">
        <v>0.65</v>
      </c>
      <c r="M10" s="70">
        <v>1</v>
      </c>
      <c r="N10" s="83" t="str">
        <f>'Plan Estrategico Institucional'!O12</f>
        <v>Producto #2: Interoperabilidad SECOP / RUP: Teniendo en cuenta lo reportado a nivel del Plan Sectorial al DNP, a continuación, se detallan los entregables que corresponde a cada uno de los avances porcentuales del producto. Para 2024: Plan de trabajo a ejecutar con Confecámaras para la interoperabilidad con el RUP. Para 2025: Disponibilidad la consulta de manera gratuita y libre del RUP mediante la WEB de la ANCP-CCE u otro mecanismo público y gratuito que se disponga. Para 2026: 2026: RFI de paso a producción del mantenimiento evolutivo
La medición del indicador se hará conforme al plan de trabajo establecido para cumplir con cada entregable mencionado en el párrafo anterior, actividad que se conceptualizará al principio de cada vigencia. La meta es lograr un cumplimiento del 100% del plan de trabajo para cada vigencia.</v>
      </c>
      <c r="O10" s="85"/>
      <c r="P10" s="54"/>
      <c r="Q10" s="85"/>
      <c r="R10" s="54"/>
      <c r="S10" s="85"/>
      <c r="T10" s="54"/>
      <c r="U10" s="132">
        <v>0</v>
      </c>
      <c r="V10" s="86"/>
      <c r="W10" s="107">
        <f t="shared" si="1"/>
        <v>0</v>
      </c>
      <c r="X10" s="109"/>
      <c r="Y10" s="104"/>
      <c r="Z10" s="54"/>
      <c r="AA10" s="85"/>
      <c r="AB10" s="54"/>
      <c r="AC10" s="85"/>
      <c r="AD10" s="54"/>
      <c r="AE10" s="132">
        <v>0.2</v>
      </c>
      <c r="AF10" s="135" t="s">
        <v>210</v>
      </c>
      <c r="AG10" s="119">
        <f>K10</f>
        <v>0.2</v>
      </c>
      <c r="AH10" s="109">
        <f t="shared" si="3"/>
        <v>1</v>
      </c>
      <c r="AI10" s="127">
        <v>0.13</v>
      </c>
      <c r="AJ10" s="183" t="s">
        <v>211</v>
      </c>
      <c r="AK10" s="132">
        <v>0.42</v>
      </c>
      <c r="AL10" s="183" t="s">
        <v>212</v>
      </c>
      <c r="AM10" s="193">
        <v>0.52</v>
      </c>
      <c r="AN10" s="190" t="s">
        <v>213</v>
      </c>
      <c r="AO10" s="132">
        <v>0.65</v>
      </c>
      <c r="AP10" s="140" t="s">
        <v>262</v>
      </c>
      <c r="AQ10" s="107">
        <f>AO10</f>
        <v>0.65</v>
      </c>
      <c r="AR10" s="109">
        <f>AQ10/L10</f>
        <v>1</v>
      </c>
      <c r="AS10" s="127">
        <v>0</v>
      </c>
      <c r="AT10" s="212" t="s">
        <v>300</v>
      </c>
      <c r="AU10" s="85"/>
      <c r="AV10" s="54"/>
      <c r="AW10" s="85"/>
      <c r="AX10" s="54"/>
      <c r="AY10" s="85"/>
      <c r="AZ10" s="86"/>
      <c r="BA10" s="107">
        <f t="shared" si="7"/>
        <v>0</v>
      </c>
      <c r="BB10" s="109">
        <f t="shared" si="4"/>
        <v>0</v>
      </c>
      <c r="BC10" s="131">
        <f>W10+AG10+AQ10+BA10</f>
        <v>0.85000000000000009</v>
      </c>
      <c r="BD10" s="101">
        <f>BC10/G10</f>
        <v>0.85000000000000009</v>
      </c>
    </row>
    <row r="11" spans="1:56" s="1" customFormat="1" ht="279" customHeight="1" x14ac:dyDescent="0.2">
      <c r="A11" s="234"/>
      <c r="B11" s="219"/>
      <c r="C11" s="220"/>
      <c r="D11" s="57" t="s">
        <v>67</v>
      </c>
      <c r="E11" s="57" t="s">
        <v>68</v>
      </c>
      <c r="F11" s="71" t="s">
        <v>266</v>
      </c>
      <c r="G11" s="90">
        <f>SUM(J11:M11)</f>
        <v>5</v>
      </c>
      <c r="H11" s="57" t="s">
        <v>40</v>
      </c>
      <c r="I11" s="60" t="s">
        <v>205</v>
      </c>
      <c r="J11" s="57">
        <v>2</v>
      </c>
      <c r="K11" s="57">
        <v>2</v>
      </c>
      <c r="L11" s="57">
        <v>0</v>
      </c>
      <c r="M11" s="57">
        <v>1</v>
      </c>
      <c r="N11" s="83" t="s">
        <v>267</v>
      </c>
      <c r="O11" s="85"/>
      <c r="P11" s="54"/>
      <c r="Q11" s="85"/>
      <c r="R11" s="54"/>
      <c r="S11" s="85"/>
      <c r="T11" s="54"/>
      <c r="U11" s="132">
        <v>2</v>
      </c>
      <c r="V11" s="86"/>
      <c r="W11" s="107">
        <f t="shared" si="1"/>
        <v>2</v>
      </c>
      <c r="X11" s="109">
        <f t="shared" si="2"/>
        <v>1</v>
      </c>
      <c r="Y11" s="104"/>
      <c r="Z11" s="54"/>
      <c r="AA11" s="85"/>
      <c r="AB11" s="54"/>
      <c r="AC11" s="85"/>
      <c r="AD11" s="54"/>
      <c r="AE11" s="132">
        <v>2</v>
      </c>
      <c r="AF11" s="135" t="s">
        <v>214</v>
      </c>
      <c r="AG11" s="115">
        <v>2</v>
      </c>
      <c r="AH11" s="109">
        <f t="shared" si="3"/>
        <v>1</v>
      </c>
      <c r="AI11" s="127">
        <v>0</v>
      </c>
      <c r="AJ11" s="183" t="s">
        <v>215</v>
      </c>
      <c r="AK11" s="132">
        <v>0</v>
      </c>
      <c r="AL11" s="183" t="s">
        <v>216</v>
      </c>
      <c r="AM11" s="132">
        <v>0</v>
      </c>
      <c r="AN11" s="190" t="s">
        <v>217</v>
      </c>
      <c r="AO11" s="132">
        <v>0</v>
      </c>
      <c r="AP11" s="140" t="s">
        <v>264</v>
      </c>
      <c r="AQ11" s="107">
        <f t="shared" si="5"/>
        <v>0</v>
      </c>
      <c r="AR11" s="109"/>
      <c r="AS11" s="127">
        <v>0</v>
      </c>
      <c r="AT11" s="183" t="s">
        <v>297</v>
      </c>
      <c r="AU11" s="85"/>
      <c r="AV11" s="54"/>
      <c r="AW11" s="85"/>
      <c r="AX11" s="54"/>
      <c r="AY11" s="85"/>
      <c r="AZ11" s="86"/>
      <c r="BA11" s="107">
        <f t="shared" si="7"/>
        <v>0</v>
      </c>
      <c r="BB11" s="109">
        <f t="shared" si="4"/>
        <v>0</v>
      </c>
      <c r="BC11" s="131">
        <f>W11+AG11+AQ11+AS11</f>
        <v>4</v>
      </c>
      <c r="BD11" s="101">
        <f t="shared" si="0"/>
        <v>0.8</v>
      </c>
    </row>
    <row r="12" spans="1:56" s="1" customFormat="1" ht="255" customHeight="1" x14ac:dyDescent="0.2">
      <c r="A12" s="234"/>
      <c r="B12" s="219"/>
      <c r="C12" s="57" t="s">
        <v>69</v>
      </c>
      <c r="D12" s="57" t="s">
        <v>70</v>
      </c>
      <c r="E12" s="57" t="s">
        <v>62</v>
      </c>
      <c r="F12" s="69" t="s">
        <v>218</v>
      </c>
      <c r="G12" s="92">
        <v>1</v>
      </c>
      <c r="H12" s="57" t="s">
        <v>57</v>
      </c>
      <c r="I12" s="60" t="s">
        <v>205</v>
      </c>
      <c r="J12" s="68">
        <v>0.3</v>
      </c>
      <c r="K12" s="68">
        <v>0.25</v>
      </c>
      <c r="L12" s="68">
        <v>0.25</v>
      </c>
      <c r="M12" s="68">
        <v>0.2</v>
      </c>
      <c r="N12" s="83" t="s">
        <v>219</v>
      </c>
      <c r="O12" s="85"/>
      <c r="P12" s="54"/>
      <c r="Q12" s="85"/>
      <c r="R12" s="54"/>
      <c r="S12" s="85"/>
      <c r="T12" s="54"/>
      <c r="U12" s="134">
        <f>J12</f>
        <v>0.3</v>
      </c>
      <c r="V12" s="86"/>
      <c r="W12" s="113">
        <f t="shared" si="1"/>
        <v>0.3</v>
      </c>
      <c r="X12" s="109">
        <f t="shared" si="2"/>
        <v>1</v>
      </c>
      <c r="Y12" s="104"/>
      <c r="Z12" s="54"/>
      <c r="AA12" s="85"/>
      <c r="AB12" s="54"/>
      <c r="AC12" s="85"/>
      <c r="AD12" s="54"/>
      <c r="AE12" s="134">
        <v>0.25</v>
      </c>
      <c r="AF12" s="135" t="s">
        <v>220</v>
      </c>
      <c r="AG12" s="118">
        <f>K12</f>
        <v>0.25</v>
      </c>
      <c r="AH12" s="109">
        <f t="shared" si="3"/>
        <v>1</v>
      </c>
      <c r="AI12" s="127">
        <v>0</v>
      </c>
      <c r="AJ12" s="183" t="s">
        <v>221</v>
      </c>
      <c r="AK12" s="138">
        <v>5.0299999999999997E-2</v>
      </c>
      <c r="AL12" s="186" t="s">
        <v>222</v>
      </c>
      <c r="AM12" s="194">
        <v>7.9200000000000007E-2</v>
      </c>
      <c r="AN12" s="53" t="s">
        <v>223</v>
      </c>
      <c r="AO12" s="138">
        <v>0.1875</v>
      </c>
      <c r="AP12" s="198" t="s">
        <v>263</v>
      </c>
      <c r="AQ12" s="148">
        <f>AO12</f>
        <v>0.1875</v>
      </c>
      <c r="AR12" s="109">
        <f>AQ12/L12</f>
        <v>0.75</v>
      </c>
      <c r="AS12" s="217">
        <v>0</v>
      </c>
      <c r="AT12" s="183" t="s">
        <v>298</v>
      </c>
      <c r="AU12" s="85"/>
      <c r="AV12" s="54"/>
      <c r="AW12" s="85"/>
      <c r="AX12" s="54"/>
      <c r="AY12" s="85"/>
      <c r="AZ12" s="86"/>
      <c r="BA12" s="107">
        <f t="shared" si="7"/>
        <v>0</v>
      </c>
      <c r="BB12" s="109">
        <f t="shared" si="4"/>
        <v>0</v>
      </c>
      <c r="BC12" s="131">
        <f t="shared" ref="BC12" si="8">W12+AG12+AQ12</f>
        <v>0.73750000000000004</v>
      </c>
      <c r="BD12" s="101">
        <f t="shared" si="0"/>
        <v>0.73750000000000004</v>
      </c>
    </row>
    <row r="13" spans="1:56" s="1" customFormat="1" ht="188.25" customHeight="1" x14ac:dyDescent="0.2">
      <c r="A13" s="231" t="s">
        <v>74</v>
      </c>
      <c r="B13" s="232" t="s">
        <v>75</v>
      </c>
      <c r="C13" s="61" t="s">
        <v>76</v>
      </c>
      <c r="D13" s="61" t="s">
        <v>77</v>
      </c>
      <c r="E13" s="61" t="s">
        <v>78</v>
      </c>
      <c r="F13" s="65"/>
      <c r="G13" s="149">
        <f>SUM(J13:M13)</f>
        <v>170000</v>
      </c>
      <c r="H13" s="61" t="s">
        <v>40</v>
      </c>
      <c r="I13" s="72" t="s">
        <v>79</v>
      </c>
      <c r="J13" s="73">
        <v>30000</v>
      </c>
      <c r="K13" s="73">
        <v>49000</v>
      </c>
      <c r="L13" s="73">
        <v>61000</v>
      </c>
      <c r="M13" s="73">
        <v>30000</v>
      </c>
      <c r="N13" s="82" t="s">
        <v>80</v>
      </c>
      <c r="O13" s="85"/>
      <c r="P13" s="54"/>
      <c r="Q13" s="85"/>
      <c r="R13" s="54"/>
      <c r="S13" s="85"/>
      <c r="T13" s="54"/>
      <c r="U13" s="132">
        <v>31855</v>
      </c>
      <c r="V13" s="86"/>
      <c r="W13" s="208">
        <f t="shared" si="1"/>
        <v>31855</v>
      </c>
      <c r="X13" s="109">
        <f t="shared" si="2"/>
        <v>1.0618333333333334</v>
      </c>
      <c r="Y13" s="104"/>
      <c r="Z13" s="54"/>
      <c r="AA13" s="85"/>
      <c r="AB13" s="54"/>
      <c r="AC13" s="85"/>
      <c r="AD13" s="54"/>
      <c r="AE13" s="132">
        <v>50302</v>
      </c>
      <c r="AF13" s="135" t="s">
        <v>224</v>
      </c>
      <c r="AG13" s="210">
        <v>50302</v>
      </c>
      <c r="AH13" s="109">
        <f t="shared" si="3"/>
        <v>1.0265714285714285</v>
      </c>
      <c r="AI13" s="207">
        <v>9499</v>
      </c>
      <c r="AJ13" s="183" t="s">
        <v>225</v>
      </c>
      <c r="AK13" s="132">
        <f>4525+5945+5699</f>
        <v>16169</v>
      </c>
      <c r="AL13" s="183" t="s">
        <v>226</v>
      </c>
      <c r="AM13" s="132">
        <f>5391+7791+6283</f>
        <v>19465</v>
      </c>
      <c r="AN13" s="53" t="s">
        <v>227</v>
      </c>
      <c r="AO13" s="132">
        <f>11530+3338+1823</f>
        <v>16691</v>
      </c>
      <c r="AP13" s="140" t="s">
        <v>251</v>
      </c>
      <c r="AQ13" s="208">
        <f>AI13+AK13+AM13+AO13</f>
        <v>61824</v>
      </c>
      <c r="AR13" s="189">
        <f>AQ13/L13</f>
        <v>1.0135081967213115</v>
      </c>
      <c r="AS13" s="207">
        <f>2806+3262+4527</f>
        <v>10595</v>
      </c>
      <c r="AT13" s="183" t="s">
        <v>292</v>
      </c>
      <c r="AU13" s="85"/>
      <c r="AV13" s="54"/>
      <c r="AW13" s="85"/>
      <c r="AX13" s="54"/>
      <c r="AY13" s="85"/>
      <c r="AZ13" s="86"/>
      <c r="BA13" s="208">
        <f t="shared" si="7"/>
        <v>10595</v>
      </c>
      <c r="BB13" s="189">
        <f>BA13/M13</f>
        <v>0.35316666666666668</v>
      </c>
      <c r="BC13" s="209">
        <f>W13+AG13+AQ13+BA13</f>
        <v>154576</v>
      </c>
      <c r="BD13" s="101">
        <f t="shared" si="0"/>
        <v>0.90927058823529416</v>
      </c>
    </row>
    <row r="14" spans="1:56" s="1" customFormat="1" ht="219.75" customHeight="1" x14ac:dyDescent="0.2">
      <c r="A14" s="231"/>
      <c r="B14" s="232"/>
      <c r="C14" s="233" t="s">
        <v>36</v>
      </c>
      <c r="D14" s="61" t="s">
        <v>81</v>
      </c>
      <c r="E14" s="61" t="s">
        <v>228</v>
      </c>
      <c r="F14" s="65"/>
      <c r="G14" s="94">
        <v>20000</v>
      </c>
      <c r="H14" s="61" t="s">
        <v>40</v>
      </c>
      <c r="I14" s="72" t="s">
        <v>79</v>
      </c>
      <c r="J14" s="74">
        <v>0</v>
      </c>
      <c r="K14" s="74">
        <v>6000</v>
      </c>
      <c r="L14" s="74">
        <v>8000</v>
      </c>
      <c r="M14" s="74">
        <f>(M13*20%)</f>
        <v>6000</v>
      </c>
      <c r="N14" s="82" t="s">
        <v>83</v>
      </c>
      <c r="O14" s="85"/>
      <c r="P14" s="54"/>
      <c r="Q14" s="85"/>
      <c r="R14" s="54"/>
      <c r="S14" s="85"/>
      <c r="T14" s="54"/>
      <c r="U14" s="132">
        <v>0</v>
      </c>
      <c r="V14" s="86"/>
      <c r="W14" s="107">
        <f t="shared" si="1"/>
        <v>0</v>
      </c>
      <c r="X14" s="109"/>
      <c r="Y14" s="104"/>
      <c r="Z14" s="54"/>
      <c r="AA14" s="85"/>
      <c r="AB14" s="54"/>
      <c r="AC14" s="85"/>
      <c r="AD14" s="54"/>
      <c r="AE14" s="132">
        <v>7311</v>
      </c>
      <c r="AF14" s="135" t="s">
        <v>229</v>
      </c>
      <c r="AG14" s="210">
        <v>7311</v>
      </c>
      <c r="AH14" s="109">
        <f t="shared" si="3"/>
        <v>1.2184999999999999</v>
      </c>
      <c r="AI14" s="207">
        <f>347+395+344</f>
        <v>1086</v>
      </c>
      <c r="AJ14" s="183" t="s">
        <v>230</v>
      </c>
      <c r="AK14" s="132">
        <f>922+1474+925</f>
        <v>3321</v>
      </c>
      <c r="AL14" s="183" t="s">
        <v>231</v>
      </c>
      <c r="AM14" s="132">
        <f>1046+1533+1186</f>
        <v>3765</v>
      </c>
      <c r="AN14" s="53" t="s">
        <v>232</v>
      </c>
      <c r="AO14" s="132">
        <f>1620+1043+470</f>
        <v>3133</v>
      </c>
      <c r="AP14" s="195" t="s">
        <v>253</v>
      </c>
      <c r="AQ14" s="208">
        <f>AI14+AK14+AM14+AO14</f>
        <v>11305</v>
      </c>
      <c r="AR14" s="109">
        <f t="shared" si="6"/>
        <v>1.413125</v>
      </c>
      <c r="AS14" s="216">
        <v>1411</v>
      </c>
      <c r="AT14" s="183" t="s">
        <v>305</v>
      </c>
      <c r="AU14" s="85"/>
      <c r="AV14" s="54"/>
      <c r="AW14" s="85"/>
      <c r="AX14" s="54"/>
      <c r="AY14" s="85"/>
      <c r="AZ14" s="86"/>
      <c r="BA14" s="208">
        <f t="shared" si="7"/>
        <v>1411</v>
      </c>
      <c r="BB14" s="109">
        <f>BA14/M14</f>
        <v>0.23516666666666666</v>
      </c>
      <c r="BC14" s="209">
        <f>W14+AG14+AQ14+BA14</f>
        <v>20027</v>
      </c>
      <c r="BD14" s="101">
        <f>BC14/G14</f>
        <v>1.00135</v>
      </c>
    </row>
    <row r="15" spans="1:56" s="1" customFormat="1" ht="192.75" customHeight="1" x14ac:dyDescent="0.2">
      <c r="A15" s="231"/>
      <c r="B15" s="232"/>
      <c r="C15" s="233"/>
      <c r="D15" s="61" t="s">
        <v>84</v>
      </c>
      <c r="E15" s="61" t="s">
        <v>85</v>
      </c>
      <c r="F15" s="65"/>
      <c r="G15" s="93">
        <f>'Plan Estrategico Institucional'!H17</f>
        <v>33</v>
      </c>
      <c r="H15" s="61" t="s">
        <v>40</v>
      </c>
      <c r="I15" s="72" t="s">
        <v>79</v>
      </c>
      <c r="J15" s="61">
        <v>14</v>
      </c>
      <c r="K15" s="61">
        <v>20</v>
      </c>
      <c r="L15" s="61">
        <v>25</v>
      </c>
      <c r="M15" s="61">
        <v>15</v>
      </c>
      <c r="N15" s="82" t="s">
        <v>276</v>
      </c>
      <c r="O15" s="85"/>
      <c r="P15" s="54"/>
      <c r="Q15" s="85"/>
      <c r="R15" s="54"/>
      <c r="S15" s="85"/>
      <c r="T15" s="54"/>
      <c r="U15" s="132">
        <v>16</v>
      </c>
      <c r="V15" s="140" t="s">
        <v>233</v>
      </c>
      <c r="W15" s="107">
        <f t="shared" si="1"/>
        <v>16</v>
      </c>
      <c r="X15" s="109">
        <f>W15/J15</f>
        <v>1.1428571428571428</v>
      </c>
      <c r="Y15" s="104"/>
      <c r="Z15" s="54"/>
      <c r="AA15" s="85"/>
      <c r="AB15" s="54"/>
      <c r="AC15" s="85"/>
      <c r="AD15" s="54"/>
      <c r="AE15" s="132">
        <v>22</v>
      </c>
      <c r="AF15" s="135" t="s">
        <v>234</v>
      </c>
      <c r="AG15" s="115">
        <v>22</v>
      </c>
      <c r="AH15" s="109">
        <f t="shared" si="3"/>
        <v>1.1000000000000001</v>
      </c>
      <c r="AI15" s="127">
        <v>4</v>
      </c>
      <c r="AJ15" s="183" t="s">
        <v>235</v>
      </c>
      <c r="AK15" s="132">
        <f>8+6+3</f>
        <v>17</v>
      </c>
      <c r="AL15" s="183" t="s">
        <v>236</v>
      </c>
      <c r="AM15" s="132">
        <v>2</v>
      </c>
      <c r="AN15" s="53" t="s">
        <v>237</v>
      </c>
      <c r="AO15" s="132">
        <v>3</v>
      </c>
      <c r="AP15" s="140" t="s">
        <v>252</v>
      </c>
      <c r="AQ15" s="107">
        <f t="shared" si="5"/>
        <v>26</v>
      </c>
      <c r="AR15" s="109">
        <f t="shared" si="6"/>
        <v>1.04</v>
      </c>
      <c r="AS15" s="127">
        <f>13+1</f>
        <v>14</v>
      </c>
      <c r="AT15" s="183" t="s">
        <v>293</v>
      </c>
      <c r="AU15" s="85"/>
      <c r="AV15" s="54"/>
      <c r="AW15" s="85"/>
      <c r="AX15" s="54"/>
      <c r="AY15" s="85"/>
      <c r="AZ15" s="86"/>
      <c r="BA15" s="107">
        <f t="shared" si="7"/>
        <v>14</v>
      </c>
      <c r="BB15" s="109">
        <f>BA15/M15</f>
        <v>0.93333333333333335</v>
      </c>
      <c r="BC15" s="131">
        <f>16+10+3+1</f>
        <v>30</v>
      </c>
      <c r="BD15" s="101">
        <f>BC15/G15</f>
        <v>0.90909090909090906</v>
      </c>
    </row>
    <row r="16" spans="1:56" s="1" customFormat="1" ht="268.5" customHeight="1" x14ac:dyDescent="0.2">
      <c r="A16" s="234" t="s">
        <v>86</v>
      </c>
      <c r="B16" s="219" t="s">
        <v>87</v>
      </c>
      <c r="C16" s="57" t="s">
        <v>76</v>
      </c>
      <c r="D16" s="56" t="s">
        <v>88</v>
      </c>
      <c r="E16" s="56" t="s">
        <v>89</v>
      </c>
      <c r="F16" s="58" t="s">
        <v>238</v>
      </c>
      <c r="G16" s="95">
        <v>1</v>
      </c>
      <c r="H16" s="56" t="s">
        <v>92</v>
      </c>
      <c r="I16" s="59" t="s">
        <v>93</v>
      </c>
      <c r="J16" s="75">
        <v>0.2</v>
      </c>
      <c r="K16" s="75">
        <v>0.8</v>
      </c>
      <c r="L16" s="147">
        <v>0</v>
      </c>
      <c r="M16" s="147">
        <v>0</v>
      </c>
      <c r="N16" s="81" t="s">
        <v>94</v>
      </c>
      <c r="O16" s="85"/>
      <c r="P16" s="54"/>
      <c r="Q16" s="85"/>
      <c r="R16" s="54"/>
      <c r="S16" s="85"/>
      <c r="T16" s="54"/>
      <c r="U16" s="134">
        <f>J16</f>
        <v>0.2</v>
      </c>
      <c r="V16" s="86"/>
      <c r="W16" s="113">
        <f t="shared" si="1"/>
        <v>0.2</v>
      </c>
      <c r="X16" s="109">
        <f t="shared" si="2"/>
        <v>1</v>
      </c>
      <c r="Y16" s="104"/>
      <c r="Z16" s="54"/>
      <c r="AA16" s="85"/>
      <c r="AB16" s="54"/>
      <c r="AC16" s="85"/>
      <c r="AD16" s="54"/>
      <c r="AE16" s="134">
        <v>0.8</v>
      </c>
      <c r="AF16" s="139" t="s">
        <v>239</v>
      </c>
      <c r="AG16" s="120">
        <v>0.8</v>
      </c>
      <c r="AH16" s="109">
        <f t="shared" si="3"/>
        <v>1</v>
      </c>
      <c r="AI16" s="130" t="s">
        <v>240</v>
      </c>
      <c r="AJ16" s="184" t="s">
        <v>240</v>
      </c>
      <c r="AK16" s="130" t="s">
        <v>240</v>
      </c>
      <c r="AL16" s="184" t="s">
        <v>240</v>
      </c>
      <c r="AM16" s="85"/>
      <c r="AN16" s="184" t="s">
        <v>240</v>
      </c>
      <c r="AO16" s="132"/>
      <c r="AP16" s="184" t="s">
        <v>240</v>
      </c>
      <c r="AQ16" s="107" t="s">
        <v>240</v>
      </c>
      <c r="AR16" s="109" t="s">
        <v>240</v>
      </c>
      <c r="AS16" s="104"/>
      <c r="AT16" s="214" t="s">
        <v>240</v>
      </c>
      <c r="AU16" s="85"/>
      <c r="AV16" s="54"/>
      <c r="AW16" s="85"/>
      <c r="AX16" s="54"/>
      <c r="AY16" s="85"/>
      <c r="AZ16" s="86"/>
      <c r="BA16" s="107" t="s">
        <v>240</v>
      </c>
      <c r="BB16" s="109" t="s">
        <v>240</v>
      </c>
      <c r="BC16" s="102">
        <f>W16+AG16</f>
        <v>1</v>
      </c>
      <c r="BD16" s="101">
        <f t="shared" si="0"/>
        <v>1</v>
      </c>
    </row>
    <row r="17" spans="1:56" s="1" customFormat="1" ht="198.75" customHeight="1" x14ac:dyDescent="0.2">
      <c r="A17" s="234"/>
      <c r="B17" s="219"/>
      <c r="C17" s="57" t="s">
        <v>76</v>
      </c>
      <c r="D17" s="56" t="s">
        <v>95</v>
      </c>
      <c r="E17" s="56" t="s">
        <v>96</v>
      </c>
      <c r="F17" s="58" t="s">
        <v>97</v>
      </c>
      <c r="G17" s="95">
        <v>1</v>
      </c>
      <c r="H17" s="56" t="s">
        <v>92</v>
      </c>
      <c r="I17" s="59" t="s">
        <v>99</v>
      </c>
      <c r="J17" s="56" t="s">
        <v>63</v>
      </c>
      <c r="K17" s="75">
        <v>0.3</v>
      </c>
      <c r="L17" s="75">
        <v>0.3</v>
      </c>
      <c r="M17" s="75">
        <v>0.4</v>
      </c>
      <c r="N17" s="81" t="s">
        <v>100</v>
      </c>
      <c r="O17" s="85"/>
      <c r="P17" s="54"/>
      <c r="Q17" s="85"/>
      <c r="R17" s="54"/>
      <c r="S17" s="85"/>
      <c r="T17" s="54"/>
      <c r="U17" s="132">
        <v>0</v>
      </c>
      <c r="V17" s="86"/>
      <c r="W17" s="107">
        <f t="shared" si="1"/>
        <v>0</v>
      </c>
      <c r="X17" s="109"/>
      <c r="Y17" s="104"/>
      <c r="Z17" s="54"/>
      <c r="AA17" s="85"/>
      <c r="AB17" s="54"/>
      <c r="AC17" s="85"/>
      <c r="AD17" s="54"/>
      <c r="AE17" s="134">
        <v>0.3</v>
      </c>
      <c r="AF17" s="135" t="s">
        <v>241</v>
      </c>
      <c r="AG17" s="120">
        <v>0.3</v>
      </c>
      <c r="AH17" s="109">
        <f t="shared" si="3"/>
        <v>1</v>
      </c>
      <c r="AI17" s="127">
        <v>0</v>
      </c>
      <c r="AJ17" s="183" t="s">
        <v>242</v>
      </c>
      <c r="AK17" s="145">
        <v>0.15</v>
      </c>
      <c r="AL17" s="187" t="s">
        <v>243</v>
      </c>
      <c r="AM17" s="145">
        <v>0.15</v>
      </c>
      <c r="AN17" s="53" t="s">
        <v>244</v>
      </c>
      <c r="AO17" s="134">
        <v>0.3</v>
      </c>
      <c r="AP17" s="140" t="s">
        <v>259</v>
      </c>
      <c r="AQ17" s="113">
        <f>AO17</f>
        <v>0.3</v>
      </c>
      <c r="AR17" s="109">
        <f>AQ17/L17</f>
        <v>1</v>
      </c>
      <c r="AS17" s="211">
        <v>0.13320000000000001</v>
      </c>
      <c r="AT17" s="183" t="s">
        <v>294</v>
      </c>
      <c r="AU17" s="85"/>
      <c r="AV17" s="54"/>
      <c r="AW17" s="85"/>
      <c r="AX17" s="54"/>
      <c r="AY17" s="85"/>
      <c r="AZ17" s="86"/>
      <c r="BA17" s="141">
        <f t="shared" si="7"/>
        <v>0.13320000000000001</v>
      </c>
      <c r="BB17" s="109">
        <f>BA17/M17</f>
        <v>0.33300000000000002</v>
      </c>
      <c r="BC17" s="131">
        <f>W17+AG17+AQ17+BA17</f>
        <v>0.73319999999999996</v>
      </c>
      <c r="BD17" s="101">
        <f t="shared" si="0"/>
        <v>0.73319999999999996</v>
      </c>
    </row>
    <row r="18" spans="1:56" s="1" customFormat="1" ht="173.25" customHeight="1" thickBot="1" x14ac:dyDescent="0.25">
      <c r="A18" s="235"/>
      <c r="B18" s="236"/>
      <c r="C18" s="77" t="s">
        <v>76</v>
      </c>
      <c r="D18" s="77" t="s">
        <v>101</v>
      </c>
      <c r="E18" s="77" t="s">
        <v>102</v>
      </c>
      <c r="F18" s="78" t="s">
        <v>103</v>
      </c>
      <c r="G18" s="96">
        <v>6</v>
      </c>
      <c r="H18" s="76" t="s">
        <v>40</v>
      </c>
      <c r="I18" s="79" t="s">
        <v>31</v>
      </c>
      <c r="J18" s="77">
        <v>0</v>
      </c>
      <c r="K18" s="77">
        <v>2</v>
      </c>
      <c r="L18" s="77">
        <v>2</v>
      </c>
      <c r="M18" s="77">
        <v>2</v>
      </c>
      <c r="N18" s="84" t="s">
        <v>104</v>
      </c>
      <c r="O18" s="87"/>
      <c r="P18" s="88"/>
      <c r="Q18" s="87"/>
      <c r="R18" s="88"/>
      <c r="S18" s="87"/>
      <c r="T18" s="88"/>
      <c r="U18" s="133">
        <v>0</v>
      </c>
      <c r="V18" s="89"/>
      <c r="W18" s="107">
        <f t="shared" si="1"/>
        <v>0</v>
      </c>
      <c r="X18" s="111"/>
      <c r="Y18" s="105"/>
      <c r="Z18" s="88"/>
      <c r="AA18" s="87"/>
      <c r="AB18" s="88"/>
      <c r="AC18" s="87"/>
      <c r="AD18" s="88"/>
      <c r="AE18" s="133">
        <v>2</v>
      </c>
      <c r="AF18" s="137" t="s">
        <v>306</v>
      </c>
      <c r="AG18" s="121">
        <v>2</v>
      </c>
      <c r="AH18" s="109">
        <f t="shared" si="3"/>
        <v>1</v>
      </c>
      <c r="AI18" s="128">
        <v>0</v>
      </c>
      <c r="AJ18" s="185" t="s">
        <v>245</v>
      </c>
      <c r="AK18" s="133">
        <v>0</v>
      </c>
      <c r="AL18" s="185" t="s">
        <v>246</v>
      </c>
      <c r="AM18" s="133">
        <v>0</v>
      </c>
      <c r="AN18" s="191" t="s">
        <v>247</v>
      </c>
      <c r="AO18" s="133">
        <v>2</v>
      </c>
      <c r="AP18" s="197" t="s">
        <v>255</v>
      </c>
      <c r="AQ18" s="123">
        <f t="shared" si="5"/>
        <v>2</v>
      </c>
      <c r="AR18" s="109">
        <f>AQ18/L18</f>
        <v>1</v>
      </c>
      <c r="AS18" s="128">
        <v>0</v>
      </c>
      <c r="AT18" s="185" t="s">
        <v>296</v>
      </c>
      <c r="AU18" s="87"/>
      <c r="AV18" s="88"/>
      <c r="AW18" s="87"/>
      <c r="AX18" s="88"/>
      <c r="AY18" s="87"/>
      <c r="AZ18" s="89"/>
      <c r="BA18" s="123">
        <f t="shared" si="7"/>
        <v>0</v>
      </c>
      <c r="BB18" s="109">
        <f t="shared" si="4"/>
        <v>0</v>
      </c>
      <c r="BC18" s="131">
        <f>W18+AG18+AQ18+BA18</f>
        <v>4</v>
      </c>
      <c r="BD18" s="101">
        <f t="shared" si="0"/>
        <v>0.66666666666666663</v>
      </c>
    </row>
    <row r="19" spans="1:56" ht="19.5" customHeight="1" thickBot="1" x14ac:dyDescent="0.25">
      <c r="A19" s="39"/>
      <c r="B19" s="39"/>
      <c r="D19" s="40"/>
      <c r="E19" s="40"/>
      <c r="F19" s="40"/>
      <c r="G19" s="40"/>
      <c r="H19" s="40"/>
      <c r="I19" s="41"/>
      <c r="J19" s="3"/>
      <c r="K19" s="3"/>
      <c r="L19" s="3"/>
      <c r="M19" s="3"/>
      <c r="N19" s="42"/>
      <c r="X19" s="112">
        <f>AVERAGE(X4:X18)</f>
        <v>1.1460152661064424</v>
      </c>
      <c r="AH19" s="112">
        <f>AVERAGE(AH4:AH18)</f>
        <v>1.159504761904762</v>
      </c>
      <c r="AL19" s="5"/>
      <c r="AR19" s="112">
        <f>AVERAGE(AR4:AR18)</f>
        <v>1.1159196751820362</v>
      </c>
      <c r="AS19" s="5"/>
      <c r="BB19" s="110">
        <f>SUM(BB4:BB18)/14</f>
        <v>0.18604761904761905</v>
      </c>
      <c r="BD19" s="218">
        <f>AVERAGE(BD4:BD18)</f>
        <v>0.93417317630082342</v>
      </c>
    </row>
    <row r="20" spans="1:56" ht="39" customHeight="1" x14ac:dyDescent="0.2">
      <c r="A20" s="39"/>
      <c r="B20" s="39"/>
      <c r="D20" s="40"/>
      <c r="E20" s="40"/>
      <c r="F20" s="40"/>
      <c r="G20" s="40"/>
      <c r="H20" s="40"/>
      <c r="I20" s="41"/>
      <c r="J20" s="3"/>
      <c r="K20" s="3"/>
      <c r="L20" s="3"/>
      <c r="M20" s="3"/>
      <c r="N20" s="42"/>
      <c r="AR20" s="110"/>
      <c r="AS20" s="215"/>
    </row>
    <row r="21" spans="1:56" ht="39" customHeight="1" x14ac:dyDescent="0.2">
      <c r="A21" s="39"/>
      <c r="B21" s="39"/>
      <c r="D21" s="40"/>
      <c r="E21" s="40"/>
      <c r="F21" s="40"/>
      <c r="G21" s="40"/>
      <c r="H21" s="40"/>
      <c r="I21" s="41"/>
      <c r="J21" s="3"/>
      <c r="K21" s="3"/>
      <c r="L21" s="3"/>
      <c r="M21" s="3"/>
      <c r="N21" s="42"/>
      <c r="AR21" s="142"/>
    </row>
    <row r="22" spans="1:56" ht="39" customHeight="1" x14ac:dyDescent="0.2">
      <c r="A22" s="39"/>
      <c r="B22" s="39"/>
      <c r="D22" s="40"/>
      <c r="E22" s="40"/>
      <c r="F22" s="40"/>
      <c r="G22" s="40"/>
      <c r="H22" s="40"/>
      <c r="I22" s="41"/>
      <c r="J22" s="3"/>
      <c r="K22" s="3"/>
      <c r="L22" s="3"/>
      <c r="M22" s="3"/>
      <c r="N22" s="42"/>
      <c r="AR22" s="144"/>
    </row>
    <row r="23" spans="1:56" ht="39" customHeight="1" x14ac:dyDescent="0.2">
      <c r="AR23" s="143"/>
    </row>
    <row r="24" spans="1:56" ht="39" customHeight="1" x14ac:dyDescent="0.2">
      <c r="AK24" s="152"/>
    </row>
    <row r="25" spans="1:56" ht="39" customHeight="1" x14ac:dyDescent="0.2">
      <c r="AK25" s="153"/>
    </row>
  </sheetData>
  <sheetProtection algorithmName="SHA-512" hashValue="IJXN0wsAywrBu7jJhDpHmEgnAGboZSbKHrUMvyM7edyHiPsnS8qW/wrxJKsjqLUFoDt9ccb5IGU35Ci/qbJOUQ==" saltValue="7yMdjA2SfIPqXuqLrfn+kw==" spinCount="100000" sheet="1" objects="1" scenarios="1"/>
  <autoFilter ref="A3:BD19" xr:uid="{EA4FBCAF-23BF-4E11-87AB-CA3E20D58361}"/>
  <mergeCells count="32">
    <mergeCell ref="AS2:BB2"/>
    <mergeCell ref="BC2:BC3"/>
    <mergeCell ref="BD2:BD3"/>
    <mergeCell ref="Y2:AH2"/>
    <mergeCell ref="AI2:AR2"/>
    <mergeCell ref="O2:X2"/>
    <mergeCell ref="A13:A15"/>
    <mergeCell ref="B13:B15"/>
    <mergeCell ref="C14:C15"/>
    <mergeCell ref="A16:A18"/>
    <mergeCell ref="B16:B18"/>
    <mergeCell ref="A9:A12"/>
    <mergeCell ref="B9:B12"/>
    <mergeCell ref="C10:C11"/>
    <mergeCell ref="A7:A8"/>
    <mergeCell ref="B7:B8"/>
    <mergeCell ref="C7:C8"/>
    <mergeCell ref="I2:I3"/>
    <mergeCell ref="J2:M2"/>
    <mergeCell ref="N2:N3"/>
    <mergeCell ref="A4:A6"/>
    <mergeCell ref="B4:B6"/>
    <mergeCell ref="C5:C6"/>
    <mergeCell ref="A1:N1"/>
    <mergeCell ref="A2:A3"/>
    <mergeCell ref="B2:B3"/>
    <mergeCell ref="C2:C3"/>
    <mergeCell ref="D2:D3"/>
    <mergeCell ref="E2:E3"/>
    <mergeCell ref="F2:F3"/>
    <mergeCell ref="G2:G3"/>
    <mergeCell ref="H2:H3"/>
  </mergeCells>
  <phoneticPr fontId="3" type="noConversion"/>
  <dataValidations disablePrompts="1" count="1">
    <dataValidation allowBlank="1" showInputMessage="1" showErrorMessage="1" sqref="E10:F10" xr:uid="{3A1C0846-CC47-4E69-8595-85736C319FEC}"/>
  </dataValidations>
  <pageMargins left="0.7" right="0.7" top="0.75" bottom="0.75" header="0.3" footer="0.3"/>
  <pageSetup paperSize="9" scale="17" fitToHeight="0" orientation="landscape" r:id="rId1"/>
  <rowBreaks count="1" manualBreakCount="1">
    <brk id="3" max="55" man="1"/>
  </rowBreaks>
  <colBreaks count="1" manualBreakCount="1">
    <brk id="45" max="19"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4013-BAA7-42B0-9605-ED8B5FD44415}">
  <dimension ref="A1:Q27"/>
  <sheetViews>
    <sheetView zoomScale="70" zoomScaleNormal="70" workbookViewId="0">
      <pane ySplit="3" topLeftCell="A4" activePane="bottomLeft" state="frozen"/>
      <selection activeCell="F8" sqref="F8"/>
      <selection pane="bottomLeft" activeCell="D20" sqref="D20"/>
    </sheetView>
  </sheetViews>
  <sheetFormatPr baseColWidth="10" defaultColWidth="11.42578125" defaultRowHeight="28.5" customHeight="1" x14ac:dyDescent="0.2"/>
  <cols>
    <col min="1" max="1" width="37.5703125" style="161" customWidth="1"/>
    <col min="2" max="2" width="17.140625" style="167" customWidth="1"/>
    <col min="3" max="3" width="22.140625" style="161" customWidth="1"/>
    <col min="4" max="4" width="28.7109375" style="161" customWidth="1"/>
    <col min="5" max="5" width="15.7109375" style="167" customWidth="1"/>
    <col min="6" max="9" width="10.7109375" style="167" customWidth="1"/>
    <col min="10" max="10" width="91.28515625" style="161" customWidth="1"/>
    <col min="11" max="11" width="17.28515625" style="167" customWidth="1"/>
    <col min="12" max="15" width="10.7109375" style="167" customWidth="1"/>
    <col min="16" max="16" width="17.85546875" style="167" customWidth="1"/>
    <col min="17" max="17" width="17.28515625" style="167" customWidth="1"/>
    <col min="18" max="16384" width="11.42578125" style="1"/>
  </cols>
  <sheetData>
    <row r="1" spans="1:17" ht="88.5" customHeight="1" thickBot="1" x14ac:dyDescent="0.25">
      <c r="A1" s="157"/>
      <c r="B1" s="273" t="s">
        <v>105</v>
      </c>
      <c r="C1" s="274"/>
      <c r="D1" s="274"/>
      <c r="E1" s="274"/>
      <c r="F1" s="274"/>
      <c r="G1" s="274"/>
      <c r="H1" s="274"/>
      <c r="I1" s="274"/>
      <c r="J1" s="274"/>
      <c r="K1" s="274"/>
      <c r="L1" s="274"/>
      <c r="M1" s="274"/>
      <c r="N1" s="274"/>
      <c r="O1" s="274"/>
      <c r="P1" s="274"/>
      <c r="Q1" s="274"/>
    </row>
    <row r="2" spans="1:17" ht="27" customHeight="1" x14ac:dyDescent="0.2">
      <c r="A2" s="277" t="s">
        <v>106</v>
      </c>
      <c r="B2" s="271" t="s">
        <v>107</v>
      </c>
      <c r="C2" s="279" t="s">
        <v>108</v>
      </c>
      <c r="D2" s="271" t="s">
        <v>109</v>
      </c>
      <c r="E2" s="271" t="s">
        <v>110</v>
      </c>
      <c r="F2" s="271" t="s">
        <v>111</v>
      </c>
      <c r="G2" s="271"/>
      <c r="H2" s="271"/>
      <c r="I2" s="271"/>
      <c r="J2" s="271" t="s">
        <v>112</v>
      </c>
      <c r="K2" s="271" t="s">
        <v>113</v>
      </c>
      <c r="L2" s="271" t="s">
        <v>114</v>
      </c>
      <c r="M2" s="271"/>
      <c r="N2" s="271"/>
      <c r="O2" s="271"/>
      <c r="P2" s="275" t="s">
        <v>115</v>
      </c>
      <c r="Q2" s="271" t="s">
        <v>116</v>
      </c>
    </row>
    <row r="3" spans="1:17" ht="27" customHeight="1" thickBot="1" x14ac:dyDescent="0.25">
      <c r="A3" s="278"/>
      <c r="B3" s="272"/>
      <c r="C3" s="280"/>
      <c r="D3" s="272"/>
      <c r="E3" s="272"/>
      <c r="F3" s="158">
        <v>2023</v>
      </c>
      <c r="G3" s="159">
        <v>2024</v>
      </c>
      <c r="H3" s="159">
        <v>2025</v>
      </c>
      <c r="I3" s="159">
        <v>2026</v>
      </c>
      <c r="J3" s="272"/>
      <c r="K3" s="272"/>
      <c r="L3" s="158">
        <v>2023</v>
      </c>
      <c r="M3" s="159">
        <v>2024</v>
      </c>
      <c r="N3" s="159">
        <v>2025</v>
      </c>
      <c r="O3" s="159">
        <v>2026</v>
      </c>
      <c r="P3" s="276"/>
      <c r="Q3" s="272"/>
    </row>
    <row r="4" spans="1:17" ht="244.5" customHeight="1" x14ac:dyDescent="0.2">
      <c r="A4" s="160" t="s">
        <v>117</v>
      </c>
      <c r="B4" s="154">
        <v>45630</v>
      </c>
      <c r="C4" s="156" t="s">
        <v>67</v>
      </c>
      <c r="D4" s="156" t="s">
        <v>68</v>
      </c>
      <c r="E4" s="49">
        <v>7</v>
      </c>
      <c r="F4" s="49">
        <v>2</v>
      </c>
      <c r="G4" s="49">
        <v>2</v>
      </c>
      <c r="H4" s="49">
        <v>2</v>
      </c>
      <c r="I4" s="49">
        <v>1</v>
      </c>
      <c r="J4" s="181" t="s">
        <v>118</v>
      </c>
      <c r="K4" s="151">
        <v>7</v>
      </c>
      <c r="L4" s="49" t="s">
        <v>119</v>
      </c>
      <c r="M4" s="49" t="s">
        <v>119</v>
      </c>
      <c r="N4" s="49" t="s">
        <v>119</v>
      </c>
      <c r="O4" s="49" t="s">
        <v>119</v>
      </c>
      <c r="P4" s="170" t="s">
        <v>120</v>
      </c>
      <c r="Q4" s="169">
        <v>45627</v>
      </c>
    </row>
    <row r="5" spans="1:17" ht="200.25" customHeight="1" x14ac:dyDescent="0.2">
      <c r="A5" s="160" t="s">
        <v>117</v>
      </c>
      <c r="B5" s="154">
        <v>45631</v>
      </c>
      <c r="C5" s="156" t="s">
        <v>65</v>
      </c>
      <c r="D5" s="156" t="s">
        <v>121</v>
      </c>
      <c r="E5" s="49">
        <v>1</v>
      </c>
      <c r="F5" s="49">
        <v>0</v>
      </c>
      <c r="G5" s="49">
        <v>0.25</v>
      </c>
      <c r="H5" s="49">
        <v>0.6</v>
      </c>
      <c r="I5" s="49">
        <v>1</v>
      </c>
      <c r="J5" s="181" t="s">
        <v>122</v>
      </c>
      <c r="K5" s="151">
        <v>1</v>
      </c>
      <c r="L5" s="151" t="s">
        <v>119</v>
      </c>
      <c r="M5" s="172">
        <v>0.2</v>
      </c>
      <c r="N5" s="172">
        <v>0.65</v>
      </c>
      <c r="O5" s="151" t="s">
        <v>119</v>
      </c>
      <c r="P5" s="170" t="s">
        <v>120</v>
      </c>
      <c r="Q5" s="169">
        <v>45627</v>
      </c>
    </row>
    <row r="6" spans="1:17" ht="306" customHeight="1" x14ac:dyDescent="0.2">
      <c r="A6" s="160" t="s">
        <v>123</v>
      </c>
      <c r="B6" s="154">
        <v>45642</v>
      </c>
      <c r="C6" s="156" t="s">
        <v>43</v>
      </c>
      <c r="D6" s="156" t="s">
        <v>124</v>
      </c>
      <c r="E6" s="49">
        <v>10</v>
      </c>
      <c r="F6" s="49">
        <v>4</v>
      </c>
      <c r="G6" s="49">
        <v>2</v>
      </c>
      <c r="H6" s="49">
        <v>2</v>
      </c>
      <c r="I6" s="49">
        <v>2</v>
      </c>
      <c r="J6" s="181" t="s">
        <v>125</v>
      </c>
      <c r="K6" s="172">
        <v>15</v>
      </c>
      <c r="L6" s="151" t="s">
        <v>119</v>
      </c>
      <c r="M6" s="172">
        <v>4</v>
      </c>
      <c r="N6" s="151" t="s">
        <v>119</v>
      </c>
      <c r="O6" s="151" t="str">
        <f>N6</f>
        <v>N/A</v>
      </c>
      <c r="P6" s="170" t="s">
        <v>120</v>
      </c>
      <c r="Q6" s="169">
        <v>45627</v>
      </c>
    </row>
    <row r="7" spans="1:17" ht="273.75" customHeight="1" x14ac:dyDescent="0.2">
      <c r="A7" s="160" t="s">
        <v>123</v>
      </c>
      <c r="B7" s="154">
        <v>45642</v>
      </c>
      <c r="C7" s="155" t="s">
        <v>37</v>
      </c>
      <c r="D7" s="155" t="s">
        <v>38</v>
      </c>
      <c r="E7" s="163">
        <v>16</v>
      </c>
      <c r="F7" s="163">
        <v>4</v>
      </c>
      <c r="G7" s="163">
        <v>4</v>
      </c>
      <c r="H7" s="163">
        <v>4</v>
      </c>
      <c r="I7" s="163">
        <v>4</v>
      </c>
      <c r="J7" s="181" t="s">
        <v>126</v>
      </c>
      <c r="K7" s="173">
        <v>19</v>
      </c>
      <c r="L7" s="163" t="str">
        <f>L6</f>
        <v>N/A</v>
      </c>
      <c r="M7" s="173">
        <v>7</v>
      </c>
      <c r="N7" s="151" t="s">
        <v>119</v>
      </c>
      <c r="O7" s="151" t="s">
        <v>119</v>
      </c>
      <c r="P7" s="163" t="str">
        <f>P6</f>
        <v>V2</v>
      </c>
      <c r="Q7" s="174">
        <v>45992</v>
      </c>
    </row>
    <row r="8" spans="1:17" ht="196.5" customHeight="1" x14ac:dyDescent="0.2">
      <c r="A8" s="160" t="s">
        <v>127</v>
      </c>
      <c r="B8" s="154">
        <v>45643</v>
      </c>
      <c r="C8" s="156" t="s">
        <v>77</v>
      </c>
      <c r="D8" s="156" t="s">
        <v>78</v>
      </c>
      <c r="E8" s="163">
        <v>130000</v>
      </c>
      <c r="F8" s="163">
        <v>30000</v>
      </c>
      <c r="G8" s="163">
        <v>30000</v>
      </c>
      <c r="H8" s="163">
        <v>40000</v>
      </c>
      <c r="I8" s="163">
        <v>30000</v>
      </c>
      <c r="J8" s="181" t="s">
        <v>128</v>
      </c>
      <c r="K8" s="173">
        <v>149000</v>
      </c>
      <c r="L8" s="163" t="s">
        <v>119</v>
      </c>
      <c r="M8" s="173">
        <v>49000</v>
      </c>
      <c r="N8" s="151" t="str">
        <f>L8</f>
        <v>N/A</v>
      </c>
      <c r="O8" s="151" t="str">
        <f>L8</f>
        <v>N/A</v>
      </c>
      <c r="P8" s="163" t="s">
        <v>120</v>
      </c>
      <c r="Q8" s="174">
        <v>45627</v>
      </c>
    </row>
    <row r="9" spans="1:17" ht="235.5" customHeight="1" x14ac:dyDescent="0.2">
      <c r="A9" s="160" t="s">
        <v>52</v>
      </c>
      <c r="B9" s="154">
        <v>45643</v>
      </c>
      <c r="C9" s="156" t="s">
        <v>54</v>
      </c>
      <c r="D9" s="156" t="s">
        <v>55</v>
      </c>
      <c r="E9" s="175">
        <v>0.1</v>
      </c>
      <c r="F9" s="176">
        <v>1.7999999999999999E-2</v>
      </c>
      <c r="G9" s="176">
        <v>2.5000000000000001E-2</v>
      </c>
      <c r="H9" s="176">
        <v>2.7E-2</v>
      </c>
      <c r="I9" s="175">
        <v>0.03</v>
      </c>
      <c r="J9" s="181" t="s">
        <v>129</v>
      </c>
      <c r="K9" s="177">
        <v>0.31</v>
      </c>
      <c r="L9" s="178">
        <v>0.23799999999999999</v>
      </c>
      <c r="M9" s="177">
        <v>0.28000000000000003</v>
      </c>
      <c r="N9" s="179">
        <v>0.3</v>
      </c>
      <c r="O9" s="179">
        <v>0.31</v>
      </c>
      <c r="P9" s="163" t="s">
        <v>120</v>
      </c>
      <c r="Q9" s="174">
        <v>45627</v>
      </c>
    </row>
    <row r="10" spans="1:17" ht="207" customHeight="1" x14ac:dyDescent="0.2">
      <c r="A10" s="160" t="s">
        <v>123</v>
      </c>
      <c r="B10" s="154">
        <v>45733</v>
      </c>
      <c r="C10" s="156" t="s">
        <v>43</v>
      </c>
      <c r="D10" s="156" t="s">
        <v>124</v>
      </c>
      <c r="E10" s="49">
        <v>15</v>
      </c>
      <c r="F10" s="49">
        <v>4</v>
      </c>
      <c r="G10" s="49">
        <v>7</v>
      </c>
      <c r="H10" s="49">
        <v>2</v>
      </c>
      <c r="I10" s="49">
        <v>2</v>
      </c>
      <c r="J10" s="182" t="s">
        <v>130</v>
      </c>
      <c r="K10" s="164">
        <v>20</v>
      </c>
      <c r="L10" s="49" t="s">
        <v>119</v>
      </c>
      <c r="M10" s="49" t="s">
        <v>119</v>
      </c>
      <c r="N10" s="164">
        <v>7</v>
      </c>
      <c r="O10" s="49" t="s">
        <v>119</v>
      </c>
      <c r="P10" s="49" t="s">
        <v>131</v>
      </c>
      <c r="Q10" s="171">
        <v>45717</v>
      </c>
    </row>
    <row r="11" spans="1:17" ht="189" customHeight="1" x14ac:dyDescent="0.2">
      <c r="A11" s="160" t="s">
        <v>123</v>
      </c>
      <c r="B11" s="154">
        <v>45733</v>
      </c>
      <c r="C11" s="155" t="s">
        <v>37</v>
      </c>
      <c r="D11" s="155" t="s">
        <v>38</v>
      </c>
      <c r="E11" s="49">
        <v>19</v>
      </c>
      <c r="F11" s="49">
        <v>4</v>
      </c>
      <c r="G11" s="49">
        <v>7</v>
      </c>
      <c r="H11" s="49">
        <v>4</v>
      </c>
      <c r="I11" s="49">
        <v>4</v>
      </c>
      <c r="J11" s="182" t="s">
        <v>132</v>
      </c>
      <c r="K11" s="164">
        <v>23</v>
      </c>
      <c r="L11" s="49" t="s">
        <v>119</v>
      </c>
      <c r="M11" s="49" t="s">
        <v>119</v>
      </c>
      <c r="N11" s="164">
        <v>8</v>
      </c>
      <c r="O11" s="49" t="s">
        <v>119</v>
      </c>
      <c r="P11" s="49" t="s">
        <v>131</v>
      </c>
      <c r="Q11" s="171">
        <v>45717</v>
      </c>
    </row>
    <row r="12" spans="1:17" ht="330" customHeight="1" x14ac:dyDescent="0.2">
      <c r="A12" s="160" t="s">
        <v>117</v>
      </c>
      <c r="B12" s="154">
        <v>45733</v>
      </c>
      <c r="C12" s="156" t="s">
        <v>67</v>
      </c>
      <c r="D12" s="156" t="s">
        <v>68</v>
      </c>
      <c r="E12" s="49">
        <v>7</v>
      </c>
      <c r="F12" s="49">
        <v>2</v>
      </c>
      <c r="G12" s="49">
        <v>2</v>
      </c>
      <c r="H12" s="49">
        <v>2</v>
      </c>
      <c r="I12" s="49">
        <v>1</v>
      </c>
      <c r="J12" s="183" t="s">
        <v>133</v>
      </c>
      <c r="K12" s="49">
        <v>7</v>
      </c>
      <c r="L12" s="49" t="s">
        <v>119</v>
      </c>
      <c r="M12" s="49" t="s">
        <v>119</v>
      </c>
      <c r="N12" s="49" t="s">
        <v>119</v>
      </c>
      <c r="O12" s="49" t="s">
        <v>119</v>
      </c>
      <c r="P12" s="49" t="s">
        <v>131</v>
      </c>
      <c r="Q12" s="171">
        <v>45717</v>
      </c>
    </row>
    <row r="13" spans="1:17" ht="165.75" customHeight="1" x14ac:dyDescent="0.2">
      <c r="A13" s="160" t="s">
        <v>127</v>
      </c>
      <c r="B13" s="154">
        <v>45789</v>
      </c>
      <c r="C13" s="156" t="s">
        <v>77</v>
      </c>
      <c r="D13" s="156" t="s">
        <v>78</v>
      </c>
      <c r="E13" s="49">
        <v>149000</v>
      </c>
      <c r="F13" s="49">
        <v>30000</v>
      </c>
      <c r="G13" s="49">
        <v>49000</v>
      </c>
      <c r="H13" s="49">
        <v>40000</v>
      </c>
      <c r="I13" s="49">
        <v>30000</v>
      </c>
      <c r="J13" s="182" t="s">
        <v>134</v>
      </c>
      <c r="K13" s="164">
        <v>154000</v>
      </c>
      <c r="L13" s="49" t="s">
        <v>119</v>
      </c>
      <c r="M13" s="49" t="s">
        <v>119</v>
      </c>
      <c r="N13" s="164">
        <v>45000</v>
      </c>
      <c r="O13" s="49" t="s">
        <v>119</v>
      </c>
      <c r="P13" s="49" t="s">
        <v>135</v>
      </c>
      <c r="Q13" s="171">
        <v>45778</v>
      </c>
    </row>
    <row r="14" spans="1:17" ht="144.75" customHeight="1" x14ac:dyDescent="0.2">
      <c r="A14" s="160" t="s">
        <v>52</v>
      </c>
      <c r="B14" s="154">
        <v>45790</v>
      </c>
      <c r="C14" s="156" t="s">
        <v>54</v>
      </c>
      <c r="D14" s="156" t="s">
        <v>55</v>
      </c>
      <c r="E14" s="165">
        <v>0.31</v>
      </c>
      <c r="F14" s="168">
        <v>0.23799999999999999</v>
      </c>
      <c r="G14" s="165">
        <v>0.28000000000000003</v>
      </c>
      <c r="H14" s="165">
        <v>0.3</v>
      </c>
      <c r="I14" s="165">
        <v>0.31</v>
      </c>
      <c r="J14" s="182" t="s">
        <v>136</v>
      </c>
      <c r="K14" s="166">
        <v>0.32</v>
      </c>
      <c r="L14" s="49" t="s">
        <v>119</v>
      </c>
      <c r="M14" s="49" t="s">
        <v>119</v>
      </c>
      <c r="N14" s="166">
        <v>0.31</v>
      </c>
      <c r="O14" s="166">
        <v>0.32</v>
      </c>
      <c r="P14" s="49" t="s">
        <v>135</v>
      </c>
      <c r="Q14" s="171">
        <v>45778</v>
      </c>
    </row>
    <row r="15" spans="1:17" ht="200.25" customHeight="1" x14ac:dyDescent="0.2">
      <c r="A15" s="203" t="str">
        <f>A12</f>
        <v>Subdirección de Información y Desarrollo Técnologico</v>
      </c>
      <c r="B15" s="201">
        <v>46022</v>
      </c>
      <c r="C15" s="204" t="s">
        <v>67</v>
      </c>
      <c r="D15" s="204" t="s">
        <v>68</v>
      </c>
      <c r="E15" s="163">
        <v>7</v>
      </c>
      <c r="F15" s="163">
        <v>2</v>
      </c>
      <c r="G15" s="163">
        <v>2</v>
      </c>
      <c r="H15" s="163">
        <v>2</v>
      </c>
      <c r="I15" s="163">
        <v>1</v>
      </c>
      <c r="J15" s="187" t="s">
        <v>271</v>
      </c>
      <c r="K15" s="163">
        <v>5</v>
      </c>
      <c r="L15" s="163">
        <v>2</v>
      </c>
      <c r="M15" s="163">
        <v>2</v>
      </c>
      <c r="N15" s="163">
        <v>0</v>
      </c>
      <c r="O15" s="163">
        <v>1</v>
      </c>
      <c r="P15" s="163" t="s">
        <v>269</v>
      </c>
      <c r="Q15" s="174">
        <v>45992</v>
      </c>
    </row>
    <row r="16" spans="1:17" ht="139.5" customHeight="1" x14ac:dyDescent="0.2">
      <c r="A16" s="203" t="s">
        <v>127</v>
      </c>
      <c r="B16" s="201">
        <v>46022</v>
      </c>
      <c r="C16" s="204" t="s">
        <v>77</v>
      </c>
      <c r="D16" s="204" t="s">
        <v>78</v>
      </c>
      <c r="E16" s="202">
        <f>SUM(F16:I16)</f>
        <v>170000</v>
      </c>
      <c r="F16" s="49">
        <v>30000</v>
      </c>
      <c r="G16" s="49">
        <v>49000</v>
      </c>
      <c r="H16" s="49">
        <v>61000</v>
      </c>
      <c r="I16" s="49">
        <v>30000</v>
      </c>
      <c r="J16" s="187" t="s">
        <v>270</v>
      </c>
      <c r="K16" s="202">
        <v>170000</v>
      </c>
      <c r="L16" s="49">
        <v>30000</v>
      </c>
      <c r="M16" s="49">
        <v>49000</v>
      </c>
      <c r="N16" s="163">
        <v>61000</v>
      </c>
      <c r="O16" s="163">
        <v>30000</v>
      </c>
      <c r="P16" s="163" t="str">
        <f>P15</f>
        <v>V5</v>
      </c>
      <c r="Q16" s="174">
        <f>Q15</f>
        <v>45992</v>
      </c>
    </row>
    <row r="17" spans="1:17" ht="61.5" customHeight="1" x14ac:dyDescent="0.2">
      <c r="A17" s="205" t="s">
        <v>123</v>
      </c>
      <c r="B17" s="201">
        <v>46108</v>
      </c>
      <c r="C17" s="204" t="s">
        <v>277</v>
      </c>
      <c r="D17" s="204" t="s">
        <v>278</v>
      </c>
      <c r="E17" s="163">
        <v>23</v>
      </c>
      <c r="F17" s="163">
        <v>4</v>
      </c>
      <c r="G17" s="163">
        <v>7</v>
      </c>
      <c r="H17" s="163">
        <v>8</v>
      </c>
      <c r="I17" s="163">
        <v>4</v>
      </c>
      <c r="J17" s="187" t="s">
        <v>282</v>
      </c>
      <c r="K17" s="163">
        <v>22</v>
      </c>
      <c r="L17" s="163">
        <v>4</v>
      </c>
      <c r="M17" s="163">
        <v>7</v>
      </c>
      <c r="N17" s="163">
        <v>8</v>
      </c>
      <c r="O17" s="163">
        <v>3</v>
      </c>
      <c r="P17" s="163" t="s">
        <v>279</v>
      </c>
      <c r="Q17" s="174">
        <v>46082</v>
      </c>
    </row>
    <row r="18" spans="1:17" ht="156" customHeight="1" x14ac:dyDescent="0.2">
      <c r="A18" s="205" t="s">
        <v>127</v>
      </c>
      <c r="B18" s="201">
        <v>46108</v>
      </c>
      <c r="C18" s="204" t="s">
        <v>280</v>
      </c>
      <c r="D18" s="204" t="s">
        <v>281</v>
      </c>
      <c r="E18" s="163">
        <v>32</v>
      </c>
      <c r="F18" s="163">
        <v>14</v>
      </c>
      <c r="G18" s="163">
        <v>20</v>
      </c>
      <c r="H18" s="163">
        <v>25</v>
      </c>
      <c r="I18" s="163">
        <v>15</v>
      </c>
      <c r="J18" s="206" t="s">
        <v>283</v>
      </c>
      <c r="K18" s="163">
        <v>33</v>
      </c>
      <c r="L18" s="163">
        <v>14</v>
      </c>
      <c r="M18" s="163">
        <v>20</v>
      </c>
      <c r="N18" s="163">
        <v>25</v>
      </c>
      <c r="O18" s="163">
        <v>15</v>
      </c>
      <c r="P18" s="163" t="s">
        <v>279</v>
      </c>
      <c r="Q18" s="174">
        <v>46082</v>
      </c>
    </row>
    <row r="19" spans="1:17" ht="96.75" customHeight="1" x14ac:dyDescent="0.2">
      <c r="A19" s="205" t="s">
        <v>52</v>
      </c>
      <c r="B19" s="201">
        <v>46108</v>
      </c>
      <c r="C19" s="204" t="s">
        <v>285</v>
      </c>
      <c r="D19" s="204" t="s">
        <v>284</v>
      </c>
      <c r="E19" s="163">
        <v>6</v>
      </c>
      <c r="F19" s="163">
        <v>3</v>
      </c>
      <c r="G19" s="163">
        <v>1</v>
      </c>
      <c r="H19" s="163">
        <v>1</v>
      </c>
      <c r="I19" s="163">
        <v>1</v>
      </c>
      <c r="J19" s="187" t="s">
        <v>286</v>
      </c>
      <c r="K19" s="163">
        <v>7</v>
      </c>
      <c r="L19" s="163">
        <v>3</v>
      </c>
      <c r="M19" s="163">
        <v>1</v>
      </c>
      <c r="N19" s="163">
        <v>1</v>
      </c>
      <c r="O19" s="163">
        <v>2</v>
      </c>
      <c r="P19" s="163" t="s">
        <v>279</v>
      </c>
      <c r="Q19" s="174">
        <v>46082</v>
      </c>
    </row>
    <row r="20" spans="1:17" ht="165.75" customHeight="1" x14ac:dyDescent="0.2">
      <c r="A20" s="203" t="s">
        <v>117</v>
      </c>
      <c r="B20" s="201">
        <v>46108</v>
      </c>
      <c r="C20" s="204" t="s">
        <v>287</v>
      </c>
      <c r="D20" s="204" t="s">
        <v>288</v>
      </c>
      <c r="E20" s="163">
        <v>1</v>
      </c>
      <c r="F20" s="163">
        <v>0</v>
      </c>
      <c r="G20" s="163">
        <v>0.2</v>
      </c>
      <c r="H20" s="163">
        <v>0.65</v>
      </c>
      <c r="I20" s="163">
        <v>1</v>
      </c>
      <c r="J20" s="187" t="s">
        <v>289</v>
      </c>
      <c r="K20" s="163">
        <v>1</v>
      </c>
      <c r="L20" s="163">
        <v>0</v>
      </c>
      <c r="M20" s="163">
        <v>0.2</v>
      </c>
      <c r="N20" s="163">
        <v>0.65</v>
      </c>
      <c r="O20" s="163">
        <v>1</v>
      </c>
      <c r="P20" s="163" t="s">
        <v>279</v>
      </c>
      <c r="Q20" s="174">
        <v>46082</v>
      </c>
    </row>
    <row r="21" spans="1:17" ht="186.75" customHeight="1" x14ac:dyDescent="0.2">
      <c r="A21" s="203" t="s">
        <v>117</v>
      </c>
      <c r="B21" s="201">
        <v>46108</v>
      </c>
      <c r="C21" s="204" t="s">
        <v>204</v>
      </c>
      <c r="D21" s="204" t="s">
        <v>290</v>
      </c>
      <c r="E21" s="175">
        <v>1</v>
      </c>
      <c r="F21" s="175">
        <v>0.2</v>
      </c>
      <c r="G21" s="175">
        <v>0.4</v>
      </c>
      <c r="H21" s="175">
        <v>0.2</v>
      </c>
      <c r="I21" s="175">
        <v>0.2</v>
      </c>
      <c r="J21" s="187" t="s">
        <v>291</v>
      </c>
      <c r="K21" s="175">
        <v>1</v>
      </c>
      <c r="L21" s="175">
        <v>0.2</v>
      </c>
      <c r="M21" s="175">
        <v>0.4</v>
      </c>
      <c r="N21" s="175">
        <v>0.2</v>
      </c>
      <c r="O21" s="175">
        <v>0.2</v>
      </c>
      <c r="P21" s="163" t="s">
        <v>279</v>
      </c>
      <c r="Q21" s="174">
        <v>46082</v>
      </c>
    </row>
    <row r="22" spans="1:17" ht="39.950000000000003" customHeight="1" x14ac:dyDescent="0.2">
      <c r="A22" s="162"/>
      <c r="B22" s="163"/>
      <c r="C22" s="162"/>
      <c r="D22" s="162"/>
      <c r="E22" s="163"/>
      <c r="F22" s="163"/>
      <c r="G22" s="163"/>
      <c r="H22" s="163"/>
      <c r="I22" s="163"/>
      <c r="J22" s="162"/>
      <c r="K22" s="163"/>
      <c r="L22" s="163"/>
      <c r="M22" s="163"/>
      <c r="N22" s="163"/>
      <c r="O22" s="163"/>
      <c r="P22" s="163"/>
      <c r="Q22" s="163"/>
    </row>
    <row r="23" spans="1:17" ht="39.950000000000003" customHeight="1" x14ac:dyDescent="0.2">
      <c r="A23" s="162"/>
      <c r="B23" s="163"/>
      <c r="C23" s="162"/>
      <c r="D23" s="162"/>
      <c r="E23" s="163"/>
      <c r="F23" s="163"/>
      <c r="G23" s="163"/>
      <c r="H23" s="163"/>
      <c r="I23" s="163"/>
      <c r="J23" s="162"/>
      <c r="K23" s="163"/>
      <c r="L23" s="163"/>
      <c r="M23" s="163"/>
      <c r="N23" s="163"/>
      <c r="O23" s="163"/>
      <c r="P23" s="163"/>
      <c r="Q23" s="163"/>
    </row>
    <row r="24" spans="1:17" ht="39.950000000000003" customHeight="1" x14ac:dyDescent="0.2">
      <c r="A24" s="162"/>
      <c r="B24" s="163"/>
      <c r="C24" s="162"/>
      <c r="D24" s="162"/>
      <c r="E24" s="163"/>
      <c r="F24" s="163"/>
      <c r="G24" s="163"/>
      <c r="H24" s="163"/>
      <c r="I24" s="163"/>
      <c r="J24" s="162"/>
      <c r="K24" s="163"/>
      <c r="L24" s="163"/>
      <c r="M24" s="163"/>
      <c r="N24" s="163"/>
      <c r="O24" s="163"/>
      <c r="P24" s="163"/>
      <c r="Q24" s="163"/>
    </row>
    <row r="25" spans="1:17" ht="39.950000000000003" customHeight="1" x14ac:dyDescent="0.2">
      <c r="A25" s="162"/>
      <c r="B25" s="163"/>
      <c r="C25" s="162"/>
      <c r="D25" s="162"/>
      <c r="E25" s="163"/>
      <c r="F25" s="163"/>
      <c r="G25" s="163"/>
      <c r="H25" s="163"/>
      <c r="I25" s="163"/>
      <c r="J25" s="162"/>
      <c r="K25" s="163"/>
      <c r="L25" s="163"/>
      <c r="M25" s="163"/>
      <c r="N25" s="163"/>
      <c r="O25" s="163"/>
      <c r="P25" s="163"/>
      <c r="Q25" s="163"/>
    </row>
    <row r="26" spans="1:17" ht="39.950000000000003" customHeight="1" x14ac:dyDescent="0.2">
      <c r="A26" s="162"/>
      <c r="B26" s="163"/>
      <c r="C26" s="162"/>
      <c r="D26" s="162"/>
      <c r="E26" s="163"/>
      <c r="F26" s="163"/>
      <c r="G26" s="163"/>
      <c r="H26" s="163"/>
      <c r="I26" s="163"/>
      <c r="J26" s="162"/>
      <c r="K26" s="163"/>
      <c r="L26" s="163"/>
      <c r="M26" s="163"/>
      <c r="N26" s="163"/>
      <c r="O26" s="163"/>
      <c r="P26" s="163"/>
      <c r="Q26" s="163"/>
    </row>
    <row r="27" spans="1:17" ht="39.950000000000003" customHeight="1" x14ac:dyDescent="0.2">
      <c r="A27" s="162"/>
      <c r="B27" s="163"/>
      <c r="C27" s="162"/>
      <c r="D27" s="162"/>
      <c r="E27" s="163"/>
      <c r="F27" s="163"/>
      <c r="G27" s="163"/>
      <c r="H27" s="163"/>
      <c r="I27" s="163"/>
      <c r="J27" s="162"/>
      <c r="K27" s="163"/>
      <c r="L27" s="163"/>
      <c r="M27" s="163"/>
      <c r="N27" s="163"/>
      <c r="O27" s="163"/>
      <c r="P27" s="163"/>
      <c r="Q27" s="163"/>
    </row>
  </sheetData>
  <sheetProtection algorithmName="SHA-512" hashValue="LXiXDsmvxe/q7xMwmpjLEBi7mv8yDuX62bGopgXbgjUWySYhFhWtfgbQMtp/6hI0HyH3FDoYVY0BjnUHhMP2JQ==" saltValue="JZ/NHPwCx3rzM4ipy9E9nQ==" spinCount="100000" sheet="1" objects="1" scenarios="1" selectLockedCells="1" sort="0" autoFilter="0" selectUnlockedCells="1"/>
  <mergeCells count="12">
    <mergeCell ref="A2:A3"/>
    <mergeCell ref="B2:B3"/>
    <mergeCell ref="E2:E3"/>
    <mergeCell ref="F2:I2"/>
    <mergeCell ref="J2:J3"/>
    <mergeCell ref="C2:C3"/>
    <mergeCell ref="D2:D3"/>
    <mergeCell ref="K2:K3"/>
    <mergeCell ref="L2:O2"/>
    <mergeCell ref="Q2:Q3"/>
    <mergeCell ref="B1:Q1"/>
    <mergeCell ref="P2:P3"/>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79A3386-C64A-400E-8CDB-E251BAB45EC8}">
          <x14:formula1>
            <xm:f>Listas!$A$2:$A$8</xm:f>
          </x14:formula1>
          <xm:sqref>A4:A27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8C300-A56A-432E-97C7-01B5095515F7}">
  <dimension ref="A1:A8"/>
  <sheetViews>
    <sheetView workbookViewId="0">
      <selection activeCell="A9" sqref="A9"/>
    </sheetView>
  </sheetViews>
  <sheetFormatPr baseColWidth="10" defaultColWidth="11.42578125" defaultRowHeight="15" x14ac:dyDescent="0.25"/>
  <cols>
    <col min="1" max="1" width="62.140625" customWidth="1"/>
  </cols>
  <sheetData>
    <row r="1" spans="1:1" x14ac:dyDescent="0.25">
      <c r="A1" s="180" t="s">
        <v>248</v>
      </c>
    </row>
    <row r="2" spans="1:1" x14ac:dyDescent="0.25">
      <c r="A2" t="s">
        <v>117</v>
      </c>
    </row>
    <row r="3" spans="1:1" x14ac:dyDescent="0.25">
      <c r="A3" t="s">
        <v>123</v>
      </c>
    </row>
    <row r="4" spans="1:1" x14ac:dyDescent="0.25">
      <c r="A4" t="s">
        <v>52</v>
      </c>
    </row>
    <row r="5" spans="1:1" x14ac:dyDescent="0.25">
      <c r="A5" t="s">
        <v>31</v>
      </c>
    </row>
    <row r="6" spans="1:1" x14ac:dyDescent="0.25">
      <c r="A6" t="s">
        <v>127</v>
      </c>
    </row>
    <row r="7" spans="1:1" x14ac:dyDescent="0.25">
      <c r="A7" t="s">
        <v>249</v>
      </c>
    </row>
    <row r="8" spans="1:1" x14ac:dyDescent="0.25">
      <c r="A8" t="s">
        <v>250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8d6b7f-86fb-47aa-a5fb-45a141d09143" xsi:nil="true"/>
    <lcf76f155ced4ddcb4097134ff3c332f xmlns="3e82ca5b-96cf-4758-bde1-7c773396b7e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D1CC6-462F-4C9A-A700-C327479B4C4C}">
  <ds:schemaRefs>
    <ds:schemaRef ds:uri="http://schemas.microsoft.com/office/2006/documentManagement/types"/>
    <ds:schemaRef ds:uri="http://schemas.microsoft.com/office/2006/metadata/properties"/>
    <ds:schemaRef ds:uri="http://purl.org/dc/dcmitype/"/>
    <ds:schemaRef ds:uri="3e82ca5b-96cf-4758-bde1-7c773396b7ec"/>
    <ds:schemaRef ds:uri="078d6b7f-86fb-47aa-a5fb-45a141d09143"/>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DB29C83-A76F-4953-BDE2-B74A3F5803C3}">
  <ds:schemaRefs>
    <ds:schemaRef ds:uri="http://schemas.microsoft.com/sharepoint/v3/contenttype/forms"/>
  </ds:schemaRefs>
</ds:datastoreItem>
</file>

<file path=customXml/itemProps3.xml><?xml version="1.0" encoding="utf-8"?>
<ds:datastoreItem xmlns:ds="http://schemas.openxmlformats.org/officeDocument/2006/customXml" ds:itemID="{AFA239F0-C50E-4276-8317-77B29D5FE5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Estrategico Institucional</vt:lpstr>
      <vt:lpstr>Seguimiento PEI - 1T 2026</vt:lpstr>
      <vt:lpstr>Modificaciones</vt:lpstr>
      <vt:lpstr>Listas</vt:lpstr>
      <vt:lpstr>'Seguimiento PEI - 1T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Vargas</dc:creator>
  <cp:keywords/>
  <dc:description/>
  <cp:lastModifiedBy>Maira Alejandra Davila Villaquiran</cp:lastModifiedBy>
  <cp:revision/>
  <dcterms:created xsi:type="dcterms:W3CDTF">2023-09-24T21:36:18Z</dcterms:created>
  <dcterms:modified xsi:type="dcterms:W3CDTF">2026-05-20T20:29:45Z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MediaServiceImageTags">
    <vt:lpwstr/>
  </property>
</Properties>
</file>