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PLAN ESTRATEGICO INSTITUCIONAL 2023-2026/SEGUIMIENTOS/"/>
    </mc:Choice>
  </mc:AlternateContent>
  <xr:revisionPtr revIDLastSave="1591" documentId="13_ncr:1_{CE4EE334-DC56-4E4B-9471-3C10E2CC88EF}" xr6:coauthVersionLast="47" xr6:coauthVersionMax="47" xr10:uidLastSave="{F6403ACC-11D8-4CAC-94E6-8F6BE175CD5B}"/>
  <workbookProtection workbookAlgorithmName="SHA-512" workbookHashValue="6tMWAA05DYPBxDDA7ubANvCWhZGjydrFn4ak36Hc/qaywdE2mhusOVbxtQePyD1vAQrnlLzp8dn49TafKcCI+A==" workbookSaltValue="XnNRpqYrXSmToiwbsH9q/g==" workbookSpinCount="100000" lockStructure="1"/>
  <bookViews>
    <workbookView xWindow="-120" yWindow="-120" windowWidth="20730" windowHeight="11040" xr2:uid="{00000000-000D-0000-FFFF-FFFF00000000}"/>
  </bookViews>
  <sheets>
    <sheet name="Seguimiento PEI - 1T 2025" sheetId="8" r:id="rId1"/>
    <sheet name="Graficas 1T-2025" sheetId="5" state="hidden" r:id="rId2"/>
    <sheet name="PEI" sheetId="1" state="hidden" r:id="rId3"/>
    <sheet name="Listas" sheetId="2" state="hidden" r:id="rId4"/>
    <sheet name="Hoja1" sheetId="4" state="hidden" r:id="rId5"/>
  </sheets>
  <externalReferences>
    <externalReference r:id="rId6"/>
  </externalReferences>
  <definedNames>
    <definedName name="_xlnm._FilterDatabase" localSheetId="2" hidden="1">PEI!$A$6:$J$18</definedName>
    <definedName name="Modelo_Integrado_de_Planeación_y_Gestión">Hoja1!$K$2:$K$21</definedName>
    <definedName name="Objetivos_de_Desarrollo_Sostenibles_ODS">Hoja1!$F$2:$F$20</definedName>
    <definedName name="Organización_para_la_Cooperación_y_el_Desarrollo_Económicos_OCDE">Hoja1!$I$2:$I$23</definedName>
    <definedName name="Plan_Marco_de_Implementación_PMI">Hoja1!$J$2:$J$11</definedName>
    <definedName name="Plan_Nacional_de_Desarrollo_Colombia_Potencia_de_Vida_2022_2026_PND">Hoja1!$G$2:$G$10</definedName>
    <definedName name="Política_Pública_CONPES">Hoja1!$L$2:$L$6</definedName>
    <definedName name="Proyectos_de_inversión">Hoja1!$M$2:$M$3</definedName>
    <definedName name="Recomendaciones_de_Transparencia_por_Colombia">Hoja1!$N$2:$N$8</definedName>
    <definedName name="Trazadores">Hoja1!$O$2:$O$5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8" i="8" l="1"/>
  <c r="BD17" i="8"/>
  <c r="BD15" i="8"/>
  <c r="BD14" i="8" l="1"/>
  <c r="BD13" i="8"/>
  <c r="BD12" i="8"/>
  <c r="BD11" i="8"/>
  <c r="BD10" i="8"/>
  <c r="BD9" i="8"/>
  <c r="BD7" i="8"/>
  <c r="BD6" i="8"/>
  <c r="BD5" i="8"/>
  <c r="BD4" i="8"/>
  <c r="AS4" i="8" l="1"/>
  <c r="D50" i="5"/>
  <c r="BE8" i="8"/>
  <c r="BD8" i="8"/>
  <c r="BE15" i="8"/>
  <c r="V9" i="8"/>
  <c r="X9" i="8" s="1"/>
  <c r="BE9" i="8" s="1"/>
  <c r="X5" i="8"/>
  <c r="BE5" i="8" s="1"/>
  <c r="X6" i="8"/>
  <c r="Y6" i="8" s="1"/>
  <c r="X7" i="8"/>
  <c r="BE7" i="8" s="1"/>
  <c r="X8" i="8"/>
  <c r="X10" i="8"/>
  <c r="BE10" i="8" s="1"/>
  <c r="X11" i="8"/>
  <c r="BE11" i="8" s="1"/>
  <c r="X13" i="8"/>
  <c r="BE13" i="8" s="1"/>
  <c r="X14" i="8"/>
  <c r="BE14" i="8" s="1"/>
  <c r="X15" i="8"/>
  <c r="X16" i="8"/>
  <c r="Y16" i="8" s="1"/>
  <c r="X17" i="8"/>
  <c r="BE17" i="8" s="1"/>
  <c r="X18" i="8"/>
  <c r="BE18" i="8" s="1"/>
  <c r="X4" i="8"/>
  <c r="BE4" i="8" s="1"/>
  <c r="Y13" i="8"/>
  <c r="V12" i="8"/>
  <c r="X12" i="8" s="1"/>
  <c r="BE12" i="8" s="1"/>
  <c r="Y8" i="8"/>
  <c r="V16" i="8"/>
  <c r="AR4" i="8"/>
  <c r="AR5" i="8"/>
  <c r="AS5" i="8" s="1"/>
  <c r="BC6" i="8"/>
  <c r="BC7" i="8"/>
  <c r="BC12" i="8"/>
  <c r="BC13" i="8"/>
  <c r="BC18" i="8"/>
  <c r="AI5" i="8"/>
  <c r="AI6" i="8"/>
  <c r="AI7" i="8"/>
  <c r="AI8" i="8"/>
  <c r="AI11" i="8"/>
  <c r="AI13" i="8"/>
  <c r="AI14" i="8"/>
  <c r="AI15" i="8"/>
  <c r="AI16" i="8"/>
  <c r="AI17" i="8"/>
  <c r="AI18" i="8"/>
  <c r="AI4" i="8"/>
  <c r="Y5" i="8"/>
  <c r="Y11" i="8"/>
  <c r="AH12" i="8"/>
  <c r="AI12" i="8" s="1"/>
  <c r="AH10" i="8"/>
  <c r="AI10" i="8" s="1"/>
  <c r="AH9" i="8"/>
  <c r="AI9" i="8" s="1"/>
  <c r="Y15" i="8"/>
  <c r="BB5" i="8"/>
  <c r="BC5" i="8" s="1"/>
  <c r="BB6" i="8"/>
  <c r="BB7" i="8"/>
  <c r="BB8" i="8"/>
  <c r="BC8" i="8" s="1"/>
  <c r="BB9" i="8"/>
  <c r="BC9" i="8" s="1"/>
  <c r="BB10" i="8"/>
  <c r="BC10" i="8" s="1"/>
  <c r="BB11" i="8"/>
  <c r="BC11" i="8" s="1"/>
  <c r="BB12" i="8"/>
  <c r="BB13" i="8"/>
  <c r="BB14" i="8"/>
  <c r="BC14" i="8" s="1"/>
  <c r="BB15" i="8"/>
  <c r="BC15" i="8" s="1"/>
  <c r="BB16" i="8"/>
  <c r="BC16" i="8" s="1"/>
  <c r="BB17" i="8"/>
  <c r="BC17" i="8" s="1"/>
  <c r="BC19" i="8" s="1"/>
  <c r="BB18" i="8"/>
  <c r="BB4" i="8"/>
  <c r="BC4" i="8" s="1"/>
  <c r="AR6" i="8"/>
  <c r="AS6" i="8" s="1"/>
  <c r="AR7" i="8"/>
  <c r="AS7" i="8" s="1"/>
  <c r="AR8" i="8"/>
  <c r="AS8" i="8" s="1"/>
  <c r="AR9" i="8"/>
  <c r="AS9" i="8" s="1"/>
  <c r="AR10" i="8"/>
  <c r="AS10" i="8" s="1"/>
  <c r="AR11" i="8"/>
  <c r="AS11" i="8" s="1"/>
  <c r="AR12" i="8"/>
  <c r="AS12" i="8" s="1"/>
  <c r="AR13" i="8"/>
  <c r="AS13" i="8" s="1"/>
  <c r="AR14" i="8"/>
  <c r="AS14" i="8" s="1"/>
  <c r="AR15" i="8"/>
  <c r="AS15" i="8" s="1"/>
  <c r="AR17" i="8"/>
  <c r="AS17" i="8" s="1"/>
  <c r="AR18" i="8"/>
  <c r="N14" i="8"/>
  <c r="M14" i="8"/>
  <c r="H6" i="8"/>
  <c r="H5" i="8"/>
  <c r="I12" i="5"/>
  <c r="BE6" i="8" l="1"/>
  <c r="BE19" i="8" s="1"/>
  <c r="BD16" i="8"/>
  <c r="BE16" i="8" s="1"/>
  <c r="Y9" i="8"/>
  <c r="Y7" i="8"/>
  <c r="AI19" i="8"/>
  <c r="AS18" i="8"/>
  <c r="AS19" i="8" s="1"/>
  <c r="Y12" i="8"/>
  <c r="F21" i="5"/>
  <c r="L12" i="5"/>
  <c r="Y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E668C8D6-751F-4C71-9EB8-F5DA9312606C}">
      <text>
        <r>
          <rPr>
            <b/>
            <sz val="9"/>
            <color indexed="81"/>
            <rFont val="Tahoma"/>
            <family val="2"/>
          </rPr>
          <t>Mide el avance del (los) resultado(s) esperado(s).</t>
        </r>
      </text>
    </comment>
    <comment ref="G2" authorId="0" shapeId="0" xr:uid="{2102820D-FC72-4D98-9232-F2F5F660E6B2}">
      <text>
        <r>
          <rPr>
            <b/>
            <sz val="9"/>
            <color indexed="81"/>
            <rFont val="Tahoma"/>
            <family val="2"/>
          </rPr>
          <t>Valores o estado de los indicadores de resultado al inicio del proyecto.</t>
        </r>
      </text>
    </comment>
    <comment ref="H2" authorId="0" shapeId="0" xr:uid="{3076EA06-9961-4B9D-9F67-FEF037B8157A}">
      <text>
        <r>
          <rPr>
            <b/>
            <sz val="9"/>
            <color indexed="81"/>
            <rFont val="Tahoma"/>
            <family val="2"/>
          </rPr>
          <t>Valor o estado de los productos al final del periodo de gobierno.</t>
        </r>
      </text>
    </comment>
    <comment ref="H14" authorId="1" shapeId="0" xr:uid="{957D79E0-732D-411B-B0D7-E77494F934C2}">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tc={486590B7-8A97-974E-B0DA-604B5B022378}</author>
    <author>Ivan Vargas</author>
    <author>tc={26241472-A9CE-CF43-83DB-C105FB7A93FC}</author>
    <author>tc={ED0FC33A-2ECA-B948-8342-83BEE4A02AD7}</author>
    <author>tc={7883D25F-DAA5-3842-BEB4-A14D094FF01C}</author>
    <author>tc={4DBF9883-AFBA-5F4F-8825-4701B2F9166F}</author>
    <author>tc={E487D895-0873-F242-A36C-FB44C8B75DFF}</author>
  </authors>
  <commentList>
    <comment ref="D5" authorId="0" shapeId="0" xr:uid="{486590B7-8A97-974E-B0DA-604B5B02237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las bases del PND 2022-2026, seleccione la transformación y el catalizador al que corresponde</t>
      </text>
    </comment>
    <comment ref="K5" authorId="1" shapeId="0" xr:uid="{00000000-0006-0000-0000-000001000000}">
      <text>
        <r>
          <rPr>
            <b/>
            <sz val="9"/>
            <color indexed="81"/>
            <rFont val="Tahoma"/>
            <family val="2"/>
          </rPr>
          <t>Mide el avance del (los) resultado(s) esperado(s).</t>
        </r>
      </text>
    </comment>
    <comment ref="L5" authorId="1" shapeId="0" xr:uid="{00000000-0006-0000-0000-000002000000}">
      <text>
        <r>
          <rPr>
            <b/>
            <sz val="9"/>
            <color indexed="81"/>
            <rFont val="Tahoma"/>
            <family val="2"/>
          </rPr>
          <t>Valores o estado de los indicadores de resultado al inicio del proyecto.</t>
        </r>
      </text>
    </comment>
    <comment ref="M5" authorId="1" shapeId="0" xr:uid="{00000000-0006-0000-0000-000004000000}">
      <text>
        <r>
          <rPr>
            <b/>
            <sz val="9"/>
            <color indexed="81"/>
            <rFont val="Tahoma"/>
            <family val="2"/>
          </rPr>
          <t>Valor o estado de los productos al final del periodo de gobierno.</t>
        </r>
      </text>
    </comment>
    <comment ref="F6" authorId="2" shapeId="0" xr:uid="{26241472-A9CE-CF43-83DB-C105FB7A93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t>
      </text>
    </comment>
    <comment ref="G6" authorId="3" shapeId="0" xr:uid="{ED0FC33A-2ECA-B948-8342-83BEE4A02AD7}">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H6" authorId="4" shapeId="0" xr:uid="{7883D25F-DAA5-3842-BEB4-A14D094FF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I6" authorId="5" shapeId="0" xr:uid="{4DBF9883-AFBA-5F4F-8825-4701B2F916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 ref="J6" authorId="6" shapeId="0" xr:uid="{E487D895-0873-F242-A36C-FB44C8B75DF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este compromiso se asocia a algún otro clasificador o temática interna de su entidad, relaciónela aquí.</t>
      </text>
    </comment>
  </commentList>
</comments>
</file>

<file path=xl/sharedStrings.xml><?xml version="1.0" encoding="utf-8"?>
<sst xmlns="http://schemas.openxmlformats.org/spreadsheetml/2006/main" count="483" uniqueCount="341">
  <si>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</si>
  <si>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</si>
  <si>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</si>
  <si>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</si>
  <si>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</si>
  <si>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</si>
  <si>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</si>
  <si>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</si>
  <si>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</si>
  <si>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</si>
  <si>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</si>
  <si>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</si>
  <si>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</si>
  <si>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</si>
  <si>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</si>
  <si>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</si>
  <si>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</si>
  <si>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</si>
  <si>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</si>
  <si>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</si>
  <si>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</si>
  <si>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</si>
  <si>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</si>
  <si>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</si>
  <si>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</si>
  <si>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</si>
  <si>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</si>
  <si>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</si>
  <si>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</si>
  <si>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</si>
  <si>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</si>
  <si>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</si>
  <si>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</si>
  <si>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</si>
  <si>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</si>
  <si>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</si>
  <si>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</si>
  <si>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</si>
  <si>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</si>
  <si>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</si>
  <si>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</si>
  <si>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</si>
  <si>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</si>
  <si>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</si>
  <si>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</si>
  <si>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</si>
  <si>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</si>
  <si>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</si>
  <si>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</si>
  <si>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</si>
  <si>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</si>
  <si>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</si>
  <si>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</si>
  <si>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</si>
  <si>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</si>
  <si>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</si>
  <si>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</si>
  <si>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</si>
  <si>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</si>
  <si>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</si>
  <si>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</si>
  <si>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</si>
  <si>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</si>
  <si>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</si>
  <si>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</si>
  <si>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</si>
  <si>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</si>
  <si>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</si>
  <si>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</si>
  <si>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</si>
  <si>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</si>
  <si>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</si>
  <si>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</si>
  <si>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</si>
  <si>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</si>
  <si>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</si>
  <si>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</si>
  <si>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</si>
  <si>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</si>
  <si>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</si>
  <si>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</si>
  <si>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</si>
  <si>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</si>
  <si>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</si>
  <si>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</si>
  <si>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</si>
  <si>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</si>
  <si>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</si>
  <si>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</si>
  <si>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</si>
  <si>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</si>
  <si>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 xml:space="preserve">AGENCIA NACIONAL DE CONTRATACIÓN PÚBLICA - COLOMBIA COMPRA EFICIENTE - </t>
  </si>
  <si>
    <t xml:space="preserve">CONSTRUCCIÓN DEL PLAN ESTRATÉGICO INSTITUCIONAL </t>
  </si>
  <si>
    <t>DEFINICIÓN DE OBJETIVOS ESTRATÉGICOS</t>
  </si>
  <si>
    <t>Objetivo Estratégico</t>
  </si>
  <si>
    <t>Relación Líneas estratégicas</t>
  </si>
  <si>
    <t>Ejes Estratégicos</t>
  </si>
  <si>
    <t>Bases PND</t>
  </si>
  <si>
    <t>CLASIFICADORES</t>
  </si>
  <si>
    <t>INDICADOR DE RESULTADO</t>
  </si>
  <si>
    <t>META</t>
  </si>
  <si>
    <t>Comentarios / Observaciones</t>
  </si>
  <si>
    <t>Transformación</t>
  </si>
  <si>
    <t>Catalizador</t>
  </si>
  <si>
    <t>ODS</t>
  </si>
  <si>
    <t>OCDE</t>
  </si>
  <si>
    <t>PMI</t>
  </si>
  <si>
    <t>POLÍTICAS MIPG</t>
  </si>
  <si>
    <t>OTRO</t>
  </si>
  <si>
    <t>Año 1</t>
  </si>
  <si>
    <t>Año 2</t>
  </si>
  <si>
    <t>Año 3</t>
  </si>
  <si>
    <t>Año 4</t>
  </si>
  <si>
    <t>TRANSFORMACIONES  PND 2022-2026</t>
  </si>
  <si>
    <t>Descripción</t>
  </si>
  <si>
    <t xml:space="preserve">Interistitucional </t>
  </si>
  <si>
    <t>1. Ordenamiento del territorio alrededor del agua y justicia ambiental</t>
  </si>
  <si>
    <t>1. Poner fin a la pobreza</t>
  </si>
  <si>
    <t>Poner fin a la pobreza en todas sus formas en todo el mundo</t>
  </si>
  <si>
    <t>1. Hacia un Nuevo Campo Colombiano: Reforma Rural Integral</t>
  </si>
  <si>
    <t xml:space="preserve">Planeación Institucional </t>
  </si>
  <si>
    <t>2. Seguridad humana y justicia social</t>
  </si>
  <si>
    <t>2. Hambre Cero</t>
  </si>
  <si>
    <t>Poner fin al hambre, lograr la seguridad alimentaria y la mejora de la nutrición y promover la agricultura sostenible</t>
  </si>
  <si>
    <t>2. Participación Política: apertura democrática para construir la paz</t>
  </si>
  <si>
    <t xml:space="preserve">Gestión presupuestal y eficiencia del gasto público </t>
  </si>
  <si>
    <t>Fortalecimiento de economías populares</t>
  </si>
  <si>
    <t xml:space="preserve">3. Derecho humano a la alimentación  </t>
  </si>
  <si>
    <t>3. Buena salud</t>
  </si>
  <si>
    <t>Garantizar una vida sana y promover el bienestar para todos en todas las edades</t>
  </si>
  <si>
    <t>3. Fin del Conflicto</t>
  </si>
  <si>
    <t xml:space="preserve">Talento humano </t>
  </si>
  <si>
    <t>4. Transformación productiva, internacionalización y acción climática</t>
  </si>
  <si>
    <t>4. Educación de calidad </t>
  </si>
  <si>
    <t>Garantizar una educación inclusiva, equitativa y de calidad y promover oportunidades de aprendizaje durante toda la vida para todos</t>
  </si>
  <si>
    <t>4. Solución al problema de las drogas ilícitas</t>
  </si>
  <si>
    <t xml:space="preserve">Integridad </t>
  </si>
  <si>
    <t>5. Convergencia regional</t>
  </si>
  <si>
    <t>5. Igualdad de género</t>
  </si>
  <si>
    <t>Lograr la igualdad entre los géneros y empoderar a todas las mujeres y niñas</t>
  </si>
  <si>
    <t>5. Acuerdo sobre las víctimas del conflicto</t>
  </si>
  <si>
    <t xml:space="preserve">Transparencia, acceso a la información pública y lucha contra la corrupción </t>
  </si>
  <si>
    <t>Paz total e Integral</t>
  </si>
  <si>
    <t>6. Agua limpia y saneamiento</t>
  </si>
  <si>
    <t>Garantizar la disponibilidad de agua y su gestión sostenible y el saneamiento para todos</t>
  </si>
  <si>
    <t>6. Implementación, verificación y refrendación</t>
  </si>
  <si>
    <t xml:space="preserve">Fortalecimiento organizacional y simplificación de procesos </t>
  </si>
  <si>
    <t>Actores diferenciales para el cambio</t>
  </si>
  <si>
    <t>7. Energía asequible y sostenible</t>
  </si>
  <si>
    <t>Garantizar el acceso a una energía asequible, segura, sostenible y moderna para todos</t>
  </si>
  <si>
    <t>Enfoque Transversal 1. Capítulo para la transversalización del enfoque de género en la implementación del Acuerdo Final</t>
  </si>
  <si>
    <t xml:space="preserve">Servicio al ciudadano </t>
  </si>
  <si>
    <t>Estabilidad Macroeconómica</t>
  </si>
  <si>
    <t>8. Trabajo decente y crecimiento económico</t>
  </si>
  <si>
    <t>Promover el crecimiento económico sostenido, inclusivo y sostenible, el empleo pleno y productivo y el trabajo decente para todos</t>
  </si>
  <si>
    <t>Enfoque Transversal 2. Capítulo para la transversalización del enfoque para pueblos y
comunidades étnicas en la implementación del Acuerdo Final</t>
  </si>
  <si>
    <t xml:space="preserve">Participación ciudadana en la gestión pública </t>
  </si>
  <si>
    <t>No Aplica</t>
  </si>
  <si>
    <t>9. Industria, innovación, infraestructura</t>
  </si>
  <si>
    <t>Construir infraestructuras resilientes, promover la industrialización inclusiva y sostenible y fomentar la innovación</t>
  </si>
  <si>
    <t xml:space="preserve">Focalización Territorial para la Implementación </t>
  </si>
  <si>
    <t xml:space="preserve">Racionalización de trámites </t>
  </si>
  <si>
    <t>10. Reducir inequidades</t>
  </si>
  <si>
    <t>Reducir la desigualdad en y entre los países</t>
  </si>
  <si>
    <t xml:space="preserve">Gobierno digital </t>
  </si>
  <si>
    <t>11. Ciudades y comunidades sostenibles </t>
  </si>
  <si>
    <t>Conseguir que las ciudades y los asentamientos humanos sean inclusivos, seguros, resilientes y sostenibles</t>
  </si>
  <si>
    <t xml:space="preserve">Seguridad digital </t>
  </si>
  <si>
    <t>12. Consumo responsable y producción</t>
  </si>
  <si>
    <t>Garantizar modalidades de consumo y protección sostenibles</t>
  </si>
  <si>
    <t xml:space="preserve">Defensa jurídica </t>
  </si>
  <si>
    <t>13. Acción climática</t>
  </si>
  <si>
    <t>Adoptar medidas urgentes para combatir el cambio climático y sus efectos</t>
  </si>
  <si>
    <t>Mejora normativa</t>
  </si>
  <si>
    <t>14. Vida marina</t>
  </si>
  <si>
    <t>Conservar y utilizar en forma sostenible los océanos, los mares y los recursos marinos para el desarrollo sostenible</t>
  </si>
  <si>
    <t xml:space="preserve">Gestión del conocimiento y la innovación </t>
  </si>
  <si>
    <t>15. Vida en la tierra</t>
  </si>
  <si>
    <t>Proteger, restablecer y promover el uso sostenible de los ecosistemas terrestres, efectuar una ordenación sostenible de los bosques, luchar contra la desertificación, detener y revertir la degradación de las tierras y poner freno a la pérdida de diversidad biológica</t>
  </si>
  <si>
    <t xml:space="preserve">Gestión documental </t>
  </si>
  <si>
    <t>16. Paz, justicia e instituciones fuertes</t>
  </si>
  <si>
    <t>Promover sociedades pacíficas e inclusivas para el desarrollo sostenible, facilitar el acceso a la justicia para todos y crear instituciones eficaces, responsables e inclusivas a todos los niveles</t>
  </si>
  <si>
    <t xml:space="preserve">Gestión de la información estadística </t>
  </si>
  <si>
    <t>17. Alianzas para los objetivos</t>
  </si>
  <si>
    <t>Fortalecer los medios de ejecución y revitalizar la alianza mundial para el desarrollo sostenible</t>
  </si>
  <si>
    <t xml:space="preserve">Seguimiento y evaluación del desempeño institucional </t>
  </si>
  <si>
    <t xml:space="preserve">Control interno </t>
  </si>
  <si>
    <t>Varios</t>
  </si>
  <si>
    <t>Compras y contratación Pública</t>
  </si>
  <si>
    <t>Objetivos_de_Desarrollo_Sostenibles_ODS</t>
  </si>
  <si>
    <t>Plan_Nacional_de_Desarrollo_Colombia_Potencia_de_Vida_2022_2026_PND</t>
  </si>
  <si>
    <t>Plan_Sectorial</t>
  </si>
  <si>
    <t>Organización_para_la_Cooperación_y_el_Desarrollo_Económicos_OCDE</t>
  </si>
  <si>
    <t>Plan_Marco_de_Implementación_PMI</t>
  </si>
  <si>
    <t>Modelo_Integrado_de_Planeación_y_Gestión</t>
  </si>
  <si>
    <t>Política_Pública_CONPES</t>
  </si>
  <si>
    <t>Proyectos_de_inversión</t>
  </si>
  <si>
    <t>Recomendaciones_de_Transparencia_por_Colombia</t>
  </si>
  <si>
    <t>Trazadores</t>
  </si>
  <si>
    <t xml:space="preserve">Compromisos </t>
  </si>
  <si>
    <r>
      <t>Asegurar un nivel adecuado de transparencia a lo largo de todas las fases del ciclo de la contratación pública.</t>
    </r>
    <r>
      <rPr>
        <sz val="8"/>
        <rFont val="Century Gothic"/>
        <family val="2"/>
      </rPr>
      <t> </t>
    </r>
  </si>
  <si>
    <t>Política Nacional para la Transformación Digital e Inteligencia Artificial </t>
  </si>
  <si>
    <t>Generación de principales insumos para democratizar la compra pública nacional</t>
  </si>
  <si>
    <t xml:space="preserve">Coordinación  el proyecto de ley que unifique legislación sobre SECOP junto con las instancias </t>
  </si>
  <si>
    <t xml:space="preserve">Construcción de paz </t>
  </si>
  <si>
    <r>
      <t>Conservar la integridad del sistema de contratación pública mediante normas generales y salvaguardas específicas por procesos de contratación.</t>
    </r>
    <r>
      <rPr>
        <sz val="8"/>
        <rFont val="Century Gothic"/>
        <family val="2"/>
      </rPr>
      <t> </t>
    </r>
  </si>
  <si>
    <t>Declaración de importancia Estratégica del proyecto Incremento del valor por dinero que obtiene el estado en la compra pública nacional </t>
  </si>
  <si>
    <t>Generación efectividad y transparencia en las plataformas de compra pública nacional.</t>
  </si>
  <si>
    <t xml:space="preserve">Fortalecimiento de la plataforma del SECOP II, </t>
  </si>
  <si>
    <t xml:space="preserve">Equidad de la mujer </t>
  </si>
  <si>
    <r>
      <t>Hacer accesibles las oportunidades de concurrir a la contratación pública a los potenciales competidores sin importar su tamaño o volumen.</t>
    </r>
    <r>
      <rPr>
        <sz val="8"/>
        <rFont val="Century Gothic"/>
        <family val="2"/>
      </rPr>
      <t> </t>
    </r>
  </si>
  <si>
    <t>Política para la sostenibilidad de la caficultura colombiana </t>
  </si>
  <si>
    <t xml:space="preserve">Interoperabilidad de la información contractual con la información presupuestal </t>
  </si>
  <si>
    <t>Grupos étnicos</t>
  </si>
  <si>
    <r>
      <t>Reconocer que todo uso del sistema de contratación pública que pretenda conseguir objetivos secundarios de política deberá sopesar estas finalidades frente al logro del objetivo principal de la contratación.</t>
    </r>
    <r>
      <rPr>
        <sz val="8"/>
        <rFont val="Century Gothic"/>
        <family val="2"/>
      </rPr>
      <t> </t>
    </r>
  </si>
  <si>
    <t>Lineamientos de política para un modelo de Estado Abierto </t>
  </si>
  <si>
    <t xml:space="preserve">Generación de más espacios de capacitación, formación y resolución de dudas a funcionarios </t>
  </si>
  <si>
    <t xml:space="preserve">Reparación integral de las víctimas </t>
  </si>
  <si>
    <r>
      <t>Fomentar una participación transparente y efectiva de las partes interesadas.</t>
    </r>
    <r>
      <rPr>
        <sz val="8"/>
        <rFont val="Century Gothic"/>
        <family val="2"/>
      </rPr>
      <t> </t>
    </r>
  </si>
  <si>
    <t>Creación de un protocolo de revisión de los potenciales conflictos de intereses y las inhabilidades existentes para contratar con el Estado</t>
  </si>
  <si>
    <r>
      <t>Desarrollar procedimientos que, satisfaciendo las necesidades de la administración pública y de los ciudadanos, impulsen la eficiencia a lo largo de todo el ciclo de la contratación pública.</t>
    </r>
    <r>
      <rPr>
        <sz val="8"/>
        <rFont val="Century Gothic"/>
        <family val="2"/>
      </rPr>
      <t> </t>
    </r>
  </si>
  <si>
    <t>Establecimiento de la inhabilidad de contratación con el Estado, así como otras sanciones eficaces, proporcionales y disuasorias para las personas jurídicas y otras estructuras</t>
  </si>
  <si>
    <r>
      <t>Mejorar el sistema de contratación pública mediante el aprovechamiento de las tecnologías digitales para dar soporte a la innovación, a través de la contratación electrónica, a lo largo de todo el ciclo de la contratación pública.</t>
    </r>
    <r>
      <rPr>
        <sz val="8"/>
        <rFont val="Century Gothic"/>
        <family val="2"/>
      </rPr>
      <t> </t>
    </r>
  </si>
  <si>
    <t>Fortalecimiento de los esquemas de seguimiento y evaluación del desempeño y los procesos de capacitación en la agencia fortaleciendo las habilidad técnicas y blandas de los colaboradores</t>
  </si>
  <si>
    <r>
      <t>Disponer de un personal dedicado a la contratación pública con capacidad de aportar en todo momento, de manera eficaz y eficiente, la debida rentabilidad en este ámbito.</t>
    </r>
    <r>
      <rPr>
        <sz val="8"/>
        <rFont val="Century Gothic"/>
        <family val="2"/>
      </rPr>
      <t> </t>
    </r>
  </si>
  <si>
    <r>
      <t>Estimular mejoras en el rendimiento mediante la evaluación de la eficacia del sistema de contratación pública, tanto en procesos concretos como en el sistema en su conjunto, a todos los niveles de la administración pública siempre que resulte factible y adecuado.</t>
    </r>
    <r>
      <rPr>
        <sz val="8"/>
        <rFont val="Century Gothic"/>
        <family val="2"/>
      </rPr>
      <t> </t>
    </r>
  </si>
  <si>
    <r>
      <t>Integrar las estrategias de gestión de riesgos para la definición, detección y atenuación de éstos a lo largo del ciclo de la contratación pública.</t>
    </r>
    <r>
      <rPr>
        <sz val="8"/>
        <rFont val="Century Gothic"/>
        <family val="2"/>
      </rPr>
      <t> </t>
    </r>
  </si>
  <si>
    <r>
      <t>Aplicar mecanismos de supervisión y control que favorezcan la rendición de cuentas a lo largo del ciclo de la contratación pública, incluidos los oportunos procedimientos de quejas y sanciones.</t>
    </r>
    <r>
      <rPr>
        <sz val="8"/>
        <rFont val="Century Gothic"/>
        <family val="2"/>
      </rPr>
      <t> </t>
    </r>
  </si>
  <si>
    <r>
      <t>Favorecer la integración de la contratación pública en la gestión de las finanzas públicas en general, la presupuestación y los procesos de prestación de servicios.</t>
    </r>
    <r>
      <rPr>
        <sz val="8"/>
        <rFont val="Century Gothic"/>
        <family val="2"/>
      </rPr>
      <t> </t>
    </r>
  </si>
  <si>
    <r>
      <t>Fomentar la integración de datos entre SECOP y el RUP.</t>
    </r>
    <r>
      <rPr>
        <sz val="8"/>
        <rFont val="Century Gothic"/>
        <family val="2"/>
      </rPr>
      <t> </t>
    </r>
  </si>
  <si>
    <r>
      <t>Integrar la información de ejecución de contratos públicos de SECOP en el RUP, para reducir los costos y tiempos de verificación.</t>
    </r>
    <r>
      <rPr>
        <sz val="8"/>
        <rFont val="Century Gothic"/>
        <family val="2"/>
      </rPr>
      <t> </t>
    </r>
  </si>
  <si>
    <r>
      <t>Avanzar en la integración del registro de proveedores con otras plataformas como RUT.</t>
    </r>
    <r>
      <rPr>
        <sz val="8"/>
        <rFont val="Century Gothic"/>
        <family val="2"/>
      </rPr>
      <t> </t>
    </r>
  </si>
  <si>
    <r>
      <t>Reducir las tarifas relacionadas con el RUP, cubriendo los costos del RUP con fondos públicos y/o reduciendo la carga administrativa que aumenta las tarifas relacionadas.</t>
    </r>
    <r>
      <rPr>
        <sz val="8"/>
        <rFont val="Century Gothic"/>
        <family val="2"/>
      </rPr>
      <t> </t>
    </r>
  </si>
  <si>
    <r>
      <t>Asegurar que las tarifas de renovación establecidas para el RUP sean inferiores a las establecidas para el registro.</t>
    </r>
    <r>
      <rPr>
        <sz val="8"/>
        <rFont val="Century Gothic"/>
        <family val="2"/>
      </rPr>
      <t> </t>
    </r>
  </si>
  <si>
    <r>
      <t>Centralización del proceso de registro.</t>
    </r>
    <r>
      <rPr>
        <sz val="8"/>
        <rFont val="Century Gothic"/>
        <family val="2"/>
      </rPr>
      <t> </t>
    </r>
  </si>
  <si>
    <r>
      <t>Reflejar los ahorros de costos realizados a través de la digitalización de los procesos RUP en las tarifas.</t>
    </r>
    <r>
      <rPr>
        <sz val="8"/>
        <rFont val="Century Gothic"/>
        <family val="2"/>
      </rPr>
      <t> </t>
    </r>
  </si>
  <si>
    <r>
      <t>Imponer una tasa de registro por un período móvil de 12 meses o garantizar que los operadores económicos paguen solo una tasa que sea proporcional al número de meses restantes hasta la renovación obligatoria del registro.</t>
    </r>
    <r>
      <rPr>
        <sz val="8"/>
        <rFont val="Century Gothic"/>
        <family val="2"/>
      </rPr>
      <t> </t>
    </r>
  </si>
  <si>
    <r>
      <t>Introducción de un plazo mínimo para la presentación de ofertas.</t>
    </r>
    <r>
      <rPr>
        <sz val="8"/>
        <rFont val="Century Gothic"/>
        <family val="2"/>
      </rPr>
      <t> </t>
    </r>
  </si>
  <si>
    <t>Brindar más flexibilidad en el cronograma de registro al explorar la posibilidad de permitir que los posibles licitadores se registren en el registro de proveedores antes de la adjudicación del contrato</t>
  </si>
  <si>
    <t>Objetivos e</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</si>
  <si>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</si>
  <si>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</si>
  <si>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</si>
  <si>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evidencie el desarrollo del
alcance definido (Informe de pruebas ciclo 2 - Aprobado) para la nueva plataforma.
ii). Documento con el plan de uso y apropiación del alcance definido para la nueva plataforma.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</si>
  <si>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</si>
  <si>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t>Área</t>
  </si>
  <si>
    <t>No. indicadores por áreas</t>
  </si>
  <si>
    <t>Dirección General - GI Articulaciones</t>
  </si>
  <si>
    <t>Dirección General - GI Planeación</t>
  </si>
  <si>
    <t>Subdirección de Gestión Contractual</t>
  </si>
  <si>
    <t>Subdirección de IDT</t>
  </si>
  <si>
    <t>Subdirección de EMAE</t>
  </si>
  <si>
    <t>Total</t>
  </si>
  <si>
    <t>Indicadores programados</t>
  </si>
  <si>
    <t>SEGUIMIENTO 2025 - 1 TRIMESTRE</t>
  </si>
  <si>
    <t>% DE CUMPLIMIENTO</t>
  </si>
  <si>
    <t>Objetivo estrategico</t>
  </si>
  <si>
    <t>Ejes estrategicos</t>
  </si>
  <si>
    <t>Interinstitucional</t>
  </si>
  <si>
    <t>No. indicadores</t>
  </si>
  <si>
    <t>PROGRAMACIÓN PLAN ESTRATEGICO INSTITUCIONAL (PEI) 2023-2026</t>
  </si>
  <si>
    <t>AVANCE CUATRIENIO</t>
  </si>
  <si>
    <t>Reporte cuantitativo  1T-2023</t>
  </si>
  <si>
    <t>Reporte cuantitativo  1T-2024</t>
  </si>
  <si>
    <t>Reporte cuantitativo  1T-2025</t>
  </si>
  <si>
    <t>Reporte cuantitativo  1T-2026</t>
  </si>
  <si>
    <t>Reporte cuantitativo 1T-2023</t>
  </si>
  <si>
    <t>Reporte cuantitativo 1T-2024</t>
  </si>
  <si>
    <t>Reporte cuantitativo 1T-2025</t>
  </si>
  <si>
    <t>Reporte cuantitativo  2T-2023</t>
  </si>
  <si>
    <t>Reporte cuantitativo 2T-2023</t>
  </si>
  <si>
    <t>Reporte cuantitativo  3T-2023</t>
  </si>
  <si>
    <t>Reporte cuantitativo 3T-2023</t>
  </si>
  <si>
    <t>Reporte cuantitativo  3T-2024</t>
  </si>
  <si>
    <t>Reporte cuantitativo 3T-2024</t>
  </si>
  <si>
    <t>Reporte cuantitativo  4T-2023</t>
  </si>
  <si>
    <t>Reporte cuantitativo 4T-2023</t>
  </si>
  <si>
    <t>REPORTE DE AVANCE 2023</t>
  </si>
  <si>
    <t>REPORTE DE AVANCE 2024</t>
  </si>
  <si>
    <t>REPORTE DE AVANCE 2025</t>
  </si>
  <si>
    <t>Reporte cuantitativo 4T-2025</t>
  </si>
  <si>
    <t>Reporte cuantitativo  4T-2025</t>
  </si>
  <si>
    <t>Reporte cuantitativo 3T-2025</t>
  </si>
  <si>
    <t>Reporte cuantitativo  3T-2025</t>
  </si>
  <si>
    <t>Reporte cuantitativo 2T-2025</t>
  </si>
  <si>
    <t>Reporte cuantitativo  2T-2025</t>
  </si>
  <si>
    <t>Reporte cuantitativo  2T-2024</t>
  </si>
  <si>
    <t>Reporte cuantitativo 2T-2024</t>
  </si>
  <si>
    <t>Reporte cuantitativo  4T-2024</t>
  </si>
  <si>
    <t>Reporte cuantitativo 4T-2024</t>
  </si>
  <si>
    <t>Reporte cuantitativo 1T-2026</t>
  </si>
  <si>
    <t>Reporte cuantitativo  2T-2026</t>
  </si>
  <si>
    <t>Reporte cuantitativo 2T-2026</t>
  </si>
  <si>
    <t>Reporte cuantitativo  3T-2026</t>
  </si>
  <si>
    <t>Reporte cuantitativo 3T-2026</t>
  </si>
  <si>
    <t>Reporte cuantitativo  4T-2026</t>
  </si>
  <si>
    <t>Reporte cuantitativo 4T-2026</t>
  </si>
  <si>
    <t>Avance total 2025</t>
  </si>
  <si>
    <t>Avance total 2023</t>
  </si>
  <si>
    <t>Avance total 2024</t>
  </si>
  <si>
    <t>Avance total 2026</t>
  </si>
  <si>
    <t>% de cumplimiento 2023</t>
  </si>
  <si>
    <t>% de cumplimiento 2024</t>
  </si>
  <si>
    <t>% de cumplimiento 2025</t>
  </si>
  <si>
    <t>REPORTE DE AVANCE 2026</t>
  </si>
  <si>
    <t>% de cumplimiento 2026</t>
  </si>
  <si>
    <t xml:space="preserve">En el marco de la ruta de la democratización, se capacitaron 347, 488 y 344 personas durante los meses de enero, febrero y marzo respectivamente, pertenecientes a la economia popular. </t>
  </si>
  <si>
    <t>Durante el primer trimestre se capacitaron 2.590, 3.415 y 3.494 durante los meses de enero, febrero y marzo respectivamente en las siguientes modalidades: 
Escuela de formación virtual (Modalidad e-learning): 3.417
Modalidad virtual: 5.273
Presencial: 809</t>
  </si>
  <si>
    <t>Durante el primer trimestre se visitaron los siguientes departamentos:  Atlántico, Arauca, Santander y Norte de Santander.</t>
  </si>
  <si>
    <t xml:space="preserve">    Durante el primer trimestre se ha avanzado en la elaboración de: 
1. Las herramientas transversales: Matriz de comunicaciones, participación y consulta, Matriz de Partes Interesadas y Grupos de Valor, Matriz de identificación de productos y servicios 
2. Aplicación de las herramientas a las dependencias y líderes de lo componentes del SIG.
3. Socialización del diseño del Sistema Integrado de Gestión, consolidación de la información de las herramientas enviadas por los enlaces de las dependencias y líderes de componentes y validación de estas mediante mesa de trabajo, el día 25 de marzo de 2025.</t>
  </si>
  <si>
    <t xml:space="preserve">Sin avances para el periodo, se avanza en la contratación del personal que desarrollarán los insumos estrategicos. </t>
  </si>
  <si>
    <t xml:space="preserve">Sin avances para el periodo, se avanza en la contratación del personal que dara continuidad a la actualización del MAE. </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</si>
  <si>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asociados.Asimismo, se realizaron varias audiencias para socializar el proyecto y explicar los criterios de contratación del proceso cargado en SECOPII. También se llevó a cabo una reunión en la comisión cuarta del Senado en la misma dirección, a la cual asistió el Director de la Agencia.</t>
  </si>
  <si>
    <t xml:space="preserve">    A corte de marzo se han implementado las siguientes funcionalidades:
1. Incorporación de un nuevo estado para declaratoria de desierto
2. Se ajustó la plataforma para cargar documentos, que de manera simultanea queden publicados en el minisitio
3. Funcionalidad para la subsanación de documentos en cualquier estado.
 Con estas funcionalidades se sigue consolidando la optimización de la plataforma para disponer de herramientas para gestionar compras en la economia popular.</t>
  </si>
  <si>
    <t xml:space="preserve">Se ha adelantado reuniones de seguimiento con Confecamáras para hacer seguimiento al desarrollo base de la interoperabilidad, el cual está a cargo de Confecámaras. De manera complementaria desde la SIDT se está articulando un plan B para presentar a la Direccion General, mediante el cual cada Cámara de Comercio debería interoperar con CCE para que se reciban los datos requeridos para dar cumplimiento al art 99 del PND. </t>
  </si>
  <si>
    <t>Para la generación de nuevos documentos tipo se realizaron 39 mesas de trabajo con Min. de Salud y protección social, Min. educación, Min. Deporte SENA, ICBF, Universidades, Secretarías de Educación y Cultura, ARN, IDRD, Entidades del sector defensa, Órganos de control, CAMACOL, CCCS, el INPEC entre otras, para la elaboración y/o actualización de los Documentos tipo del sector de infraestructura social.
Por otro lado, se sostuvieron mesas técnicas con Ministerio de Ambiente para revisar el cronograma de elaboración de los Documentos tipo para la contratación del programa de esterilización quirúrgica gatos y perros de calle.
Para la estructuración de proyectos normativos se realizaron mesas de trabajo con el Departamento Nacional de Planeación con el fin de socializar los avances en la construcción del Proyecto de Ley y la Exposición de Motivos del proyecto normativo “Por el cual se dictan disposiciones para la Compra Pública de Innovación”. Se han venido atendiendo mesas de trabajo con DNP, Ministerio de Hacienda y Crédito Público, y Presidencia de la Republica en la revisión del proyecto de decreto reglamentario del artículo 101 de la Ley 2294 de 2023.Se publicó para comentarios en la plataforma SUCOP y en la pagina web de la entidad el proyecto de la Resolución “Por la cual se diseñan y organizan los Sistemas Dinámicos de Adquisición”, y en línea con el procedimiento se remitió a la Superintendencia de Industria y Comercio para surtir el trámite de abogacía de la competencia.Se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</si>
  <si>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 xml:space="preserve"> No se reporta avance cuantitativo con corte al 31 de marzo de 2025. No obstante, durante el mes de marzo, se están analizando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</si>
  <si>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 xml:space="preserve">  No se reporta avance cuantitativo, dado que este indicador tiene periodicidad anual. 
Siem embargo,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</si>
  <si>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CUMPLIDO EN 2024</t>
  </si>
  <si>
    <t>La Subdirección reporto la actualización del  Modelo de Abastecimiento Estratégico (MAE) en su versión 3.0</t>
  </si>
  <si>
    <t>La Subdirección reporto los siguientes Insumos estratégicos:
Análisis de las dinámicas de la contratación de la Guajira
Análisis implementación de Documentos Tipo</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</si>
  <si>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</si>
  <si>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</si>
  <si>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</si>
  <si>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</si>
  <si>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</si>
  <si>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</si>
  <si>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</si>
  <si>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</si>
  <si>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En cumplimiento de este Indicador se reporto la elaboración del Documento de diagnóstico del modelo de operación de la entidad, del Plan de implementación del modelo, y de herramientas de construcción y seguimiento del SIG.</t>
  </si>
  <si>
    <t>En la vigencia 2024 mediante los procesos de capacitación en las tres modalidades: presencial, e-learning y virtual se logró capacitar a un total de 50.302 personas.</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</si>
  <si>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</si>
  <si>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</si>
  <si>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</si>
  <si>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Antioquia, Arauca, Atlántico, Bogotá D.C., Bolívar, Boyacá, Cauca, Cesar, Chocó, Cundinamarca, La Guajira, Magdalena, San Andrés, Providencia y Santa Catalina
Santander, Tolima y Valle del Cauca</t>
  </si>
  <si>
    <t>Se reporta como avance del indicador la publicación para comentarios de la Guía de Lineamientos de Transparencia y Selección Objetiva para el departamento de la Guajira - Objetivo Sexto Constitucional de la Sentencia T-302 del 2017. La revisión para comentarios de la Guía para la contratación directa de convenios solidarios y la Guía para la elaboración de estudios del sector. Por otro lado, se presenta un avance del 40% en la estructuración de la guía para la contratación con entidades sin ánimo de lucro y de reconocida idoneidad.</t>
  </si>
  <si>
    <t xml:space="preserve">Se entregó un plan de trabajo que incluye los recursos requeridos para desarrollar el proyecto, sin embargo, a  la fecha no se ha comenzado la ejecución de actividades de gobernanza toda vez no se cuenta con la totalidad de los recursos y el personal para su desarrollo. </t>
  </si>
  <si>
    <t>SEGUIMIENTO ACUMULADO CUATRIENIO (2023-2024)</t>
  </si>
  <si>
    <t>% Avance promedio</t>
  </si>
  <si>
    <t>Indicadores por área</t>
  </si>
  <si>
    <t>Número  de personas capacitadas de la economía popular y comunitaria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</si>
</sst>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b/>
      <sz val="12"/>
      <color theme="1"/>
      <name val="Calibri"/>
      <family val="2"/>
      <scheme val="minor"/>
    </font>
    <font>
      <sz val="11"/>
      <color theme="1"/>
      <name val="Calibri"/>
      <family val="2"/>
    </font>
    <font>
      <b/>
      <sz val="11"/>
      <color theme="1"/>
      <name val="Calibri"/>
      <family val="2"/>
    </font>
    <font>
      <sz val="11"/>
      <name val="Century Gothic"/>
      <family val="2"/>
    </font>
    <font>
      <sz val="8"/>
      <color theme="1"/>
      <name val="Century Gothic"/>
      <family val="2"/>
    </font>
    <font>
      <sz val="8"/>
      <name val="Calibri"/>
      <family val="2"/>
      <scheme val="minor"/>
    </font>
    <font>
      <sz val="8"/>
      <name val="Century Gothic"/>
      <family val="2"/>
    </font>
    <font>
      <i/>
      <sz val="8"/>
      <name val="Century Gothic"/>
      <family val="2"/>
    </font>
    <font>
      <sz val="8"/>
      <color rgb="FF404040"/>
      <name val="Century Gothic"/>
      <family val="2"/>
    </font>
    <font>
      <sz val="8"/>
      <color rgb="FF000000"/>
      <name val="Century Gothic"/>
      <family val="2"/>
    </font>
    <font>
      <sz val="11"/>
      <color rgb="FF000000"/>
      <name val="Century Gothic"/>
      <family val="2"/>
    </font>
    <font>
      <sz val="11"/>
      <color rgb="FF444444"/>
      <name val="Calibri"/>
      <family val="2"/>
      <charset val="1"/>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8"/>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s>
  <cellStyleXfs count="2">
    <xf numFmtId="0" fontId="0" fillId="0" borderId="0"/>
    <xf numFmtId="9" fontId="16" fillId="0" borderId="0" applyFont="0" applyFill="0" applyBorder="0" applyAlignment="0" applyProtection="0"/>
  </cellStyleXfs>
  <cellXfs count="240">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5" fillId="0" borderId="0" xfId="0" applyFont="1"/>
    <xf numFmtId="0" fontId="5" fillId="0" borderId="0" xfId="0" applyFont="1" applyAlignment="1">
      <alignment wrapText="1"/>
    </xf>
    <xf numFmtId="0" fontId="6" fillId="0" borderId="0" xfId="0" applyFont="1"/>
    <xf numFmtId="0" fontId="1" fillId="6" borderId="1" xfId="0" applyFont="1" applyFill="1" applyBorder="1" applyAlignment="1">
      <alignment horizontal="center" vertical="center"/>
    </xf>
    <xf numFmtId="0" fontId="2" fillId="0" borderId="1" xfId="0" applyFont="1" applyBorder="1" applyAlignment="1">
      <alignment vertical="center" wrapText="1"/>
    </xf>
    <xf numFmtId="0" fontId="1" fillId="4" borderId="1" xfId="0" applyFont="1" applyFill="1" applyBorder="1" applyAlignment="1">
      <alignment horizontal="center" vertical="center"/>
    </xf>
    <xf numFmtId="0" fontId="1" fillId="2" borderId="0" xfId="0" applyFont="1" applyFill="1"/>
    <xf numFmtId="0" fontId="5" fillId="0" borderId="0" xfId="0" applyFont="1" applyAlignment="1">
      <alignment horizontal="justify" vertical="center"/>
    </xf>
    <xf numFmtId="0" fontId="5" fillId="0" borderId="0" xfId="0" applyFont="1" applyAlignment="1">
      <alignment horizontal="left" vertical="center" indent="2" readingOrder="1"/>
    </xf>
    <xf numFmtId="0" fontId="5" fillId="0" borderId="0" xfId="0" applyFont="1" applyAlignment="1">
      <alignment horizontal="left" vertical="center" indent="4" readingOrder="1"/>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justify" vertical="top" wrapText="1"/>
    </xf>
    <xf numFmtId="0" fontId="8" fillId="0" borderId="0" xfId="0" applyFont="1" applyAlignment="1">
      <alignment horizontal="left" vertical="top" wrapText="1" readingOrder="1"/>
    </xf>
    <xf numFmtId="0" fontId="12" fillId="8" borderId="7"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10"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center" wrapText="1"/>
    </xf>
    <xf numFmtId="0" fontId="12" fillId="8" borderId="0" xfId="0" applyFont="1" applyFill="1" applyAlignment="1">
      <alignment horizontal="left" vertical="top" wrapText="1"/>
    </xf>
    <xf numFmtId="0" fontId="14" fillId="0" borderId="0" xfId="0" applyFont="1"/>
    <xf numFmtId="0" fontId="13" fillId="0" borderId="0" xfId="0" applyFont="1"/>
    <xf numFmtId="0" fontId="15" fillId="0" borderId="0" xfId="0" applyFont="1"/>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wrapText="1"/>
    </xf>
    <xf numFmtId="0" fontId="26" fillId="2" borderId="0" xfId="0" applyFont="1" applyFill="1"/>
    <xf numFmtId="0" fontId="20" fillId="2" borderId="0" xfId="0" applyFont="1" applyFill="1" applyAlignment="1">
      <alignment wrapText="1"/>
    </xf>
    <xf numFmtId="0" fontId="20" fillId="2" borderId="0" xfId="0" applyFont="1" applyFill="1" applyAlignment="1">
      <alignment horizontal="center" wrapText="1"/>
    </xf>
    <xf numFmtId="0" fontId="21" fillId="2" borderId="0" xfId="0" applyFont="1" applyFill="1" applyAlignment="1">
      <alignment horizontal="center" wrapText="1"/>
    </xf>
    <xf numFmtId="0" fontId="28" fillId="2" borderId="0" xfId="0" applyFont="1" applyFill="1" applyAlignment="1">
      <alignment horizontal="center" vertical="center" wrapText="1"/>
    </xf>
    <xf numFmtId="0" fontId="21" fillId="2" borderId="0" xfId="0" applyFont="1" applyFill="1" applyAlignment="1">
      <alignment horizontal="center"/>
    </xf>
    <xf numFmtId="0" fontId="20" fillId="2" borderId="0" xfId="0" applyFont="1" applyFill="1" applyAlignment="1">
      <alignment horizontal="center" vertical="center"/>
    </xf>
    <xf numFmtId="0" fontId="28" fillId="2" borderId="0" xfId="0" applyFont="1" applyFill="1" applyAlignment="1">
      <alignment horizontal="center" vertical="center"/>
    </xf>
    <xf numFmtId="0" fontId="21" fillId="2" borderId="0" xfId="0" applyFont="1" applyFill="1"/>
    <xf numFmtId="0" fontId="20" fillId="2" borderId="15" xfId="0" applyFont="1" applyFill="1" applyBorder="1"/>
    <xf numFmtId="0" fontId="20" fillId="2" borderId="16" xfId="0" applyFont="1" applyFill="1" applyBorder="1"/>
    <xf numFmtId="0" fontId="18" fillId="2" borderId="0" xfId="0" applyFont="1" applyFill="1" applyAlignment="1">
      <alignment horizontal="center" vertical="center" wrapText="1"/>
    </xf>
    <xf numFmtId="0" fontId="19" fillId="2" borderId="0" xfId="0" applyFont="1" applyFill="1" applyAlignment="1">
      <alignment horizontal="left" vertical="center" wrapText="1"/>
    </xf>
    <xf numFmtId="9" fontId="19" fillId="2" borderId="0" xfId="1" applyFont="1" applyFill="1" applyBorder="1" applyAlignment="1">
      <alignment horizontal="center" vertical="center" wrapText="1"/>
    </xf>
    <xf numFmtId="9" fontId="18" fillId="2" borderId="0" xfId="1" applyFont="1" applyFill="1" applyBorder="1" applyAlignment="1">
      <alignment horizontal="center" vertical="center" wrapText="1"/>
    </xf>
    <xf numFmtId="9" fontId="19" fillId="2" borderId="0" xfId="0" applyNumberFormat="1" applyFont="1" applyFill="1" applyAlignment="1">
      <alignment horizontal="center" vertical="center" wrapText="1"/>
    </xf>
    <xf numFmtId="1" fontId="19" fillId="2" borderId="0" xfId="1" applyNumberFormat="1" applyFont="1" applyFill="1" applyBorder="1" applyAlignment="1">
      <alignment horizontal="center" vertical="center" wrapText="1"/>
    </xf>
    <xf numFmtId="0" fontId="20" fillId="2" borderId="17" xfId="0" applyFont="1" applyFill="1" applyBorder="1"/>
    <xf numFmtId="0" fontId="20" fillId="2" borderId="11" xfId="0" applyFont="1" applyFill="1" applyBorder="1"/>
    <xf numFmtId="0" fontId="20" fillId="2" borderId="11" xfId="0" applyFont="1" applyFill="1" applyBorder="1" applyAlignment="1">
      <alignment horizontal="center"/>
    </xf>
    <xf numFmtId="0" fontId="20" fillId="2" borderId="18" xfId="0" applyFont="1" applyFill="1" applyBorder="1"/>
    <xf numFmtId="9" fontId="20" fillId="2" borderId="0" xfId="0" applyNumberFormat="1" applyFont="1" applyFill="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0" fillId="2" borderId="19" xfId="0" applyFont="1" applyFill="1" applyBorder="1" applyAlignment="1">
      <alignment horizontal="center" vertical="center" wrapText="1"/>
    </xf>
    <xf numFmtId="0" fontId="20" fillId="2" borderId="19" xfId="0" applyFont="1" applyFill="1" applyBorder="1" applyAlignment="1">
      <alignment horizontal="center" vertical="center"/>
    </xf>
    <xf numFmtId="0" fontId="29" fillId="2" borderId="0" xfId="0" applyFont="1" applyFill="1"/>
    <xf numFmtId="0" fontId="29" fillId="2" borderId="0" xfId="0" applyFont="1" applyFill="1" applyAlignment="1">
      <alignment horizontal="center" vertical="center"/>
    </xf>
    <xf numFmtId="0" fontId="26" fillId="2" borderId="0" xfId="0" applyFont="1" applyFill="1" applyAlignment="1">
      <alignment horizontal="center" vertical="center"/>
    </xf>
    <xf numFmtId="0" fontId="21" fillId="12" borderId="19" xfId="0" applyFont="1" applyFill="1" applyBorder="1" applyAlignment="1">
      <alignment horizontal="center" vertical="center"/>
    </xf>
    <xf numFmtId="0" fontId="21" fillId="12" borderId="19" xfId="0" applyFont="1" applyFill="1" applyBorder="1" applyAlignment="1">
      <alignment horizontal="center" vertical="center" wrapText="1"/>
    </xf>
    <xf numFmtId="0" fontId="20" fillId="2" borderId="19" xfId="0" applyFont="1" applyFill="1" applyBorder="1" applyAlignment="1">
      <alignment vertical="center" wrapText="1"/>
    </xf>
    <xf numFmtId="0" fontId="21" fillId="13" borderId="19" xfId="0" applyFont="1" applyFill="1" applyBorder="1" applyAlignment="1">
      <alignment horizontal="center" vertical="center" wrapText="1"/>
    </xf>
    <xf numFmtId="0" fontId="21" fillId="13" borderId="19" xfId="0" applyFont="1" applyFill="1" applyBorder="1" applyAlignment="1">
      <alignment horizontal="center" vertical="center"/>
    </xf>
    <xf numFmtId="0" fontId="20" fillId="2" borderId="19" xfId="0" applyFont="1" applyFill="1" applyBorder="1" applyAlignment="1">
      <alignment horizontal="left" vertical="center" wrapText="1"/>
    </xf>
    <xf numFmtId="0" fontId="20" fillId="2" borderId="19" xfId="0" applyFont="1" applyFill="1" applyBorder="1"/>
    <xf numFmtId="0" fontId="20" fillId="2" borderId="0" xfId="0" applyFont="1" applyFill="1" applyAlignment="1">
      <alignment vertical="center"/>
    </xf>
    <xf numFmtId="0" fontId="21" fillId="12" borderId="19" xfId="0" applyFont="1" applyFill="1" applyBorder="1" applyAlignment="1">
      <alignment horizontal="right" vertical="center"/>
    </xf>
    <xf numFmtId="0" fontId="21" fillId="2" borderId="0" xfId="0" applyFont="1" applyFill="1" applyAlignment="1">
      <alignment vertical="center"/>
    </xf>
    <xf numFmtId="0" fontId="22" fillId="6" borderId="19"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2" fillId="6" borderId="19" xfId="0" applyFont="1" applyFill="1" applyBorder="1" applyAlignment="1">
      <alignment horizontal="justify" vertical="center" wrapText="1"/>
    </xf>
    <xf numFmtId="0" fontId="23" fillId="6" borderId="19"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0" fillId="10" borderId="19" xfId="0" applyFont="1" applyFill="1" applyBorder="1" applyAlignment="1">
      <alignment horizontal="center" vertical="center" wrapText="1"/>
    </xf>
    <xf numFmtId="0" fontId="22" fillId="10" borderId="19" xfId="0" applyFont="1" applyFill="1" applyBorder="1" applyAlignment="1">
      <alignment horizontal="center" vertical="center" wrapText="1"/>
    </xf>
    <xf numFmtId="0" fontId="22" fillId="11" borderId="19"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22" fillId="10" borderId="19" xfId="0" applyFont="1" applyFill="1" applyBorder="1" applyAlignment="1">
      <alignment horizontal="justify" vertical="center"/>
    </xf>
    <xf numFmtId="0" fontId="18" fillId="10" borderId="19" xfId="0" applyFont="1" applyFill="1" applyBorder="1" applyAlignment="1">
      <alignment horizontal="center" vertical="center" wrapText="1"/>
    </xf>
    <xf numFmtId="0" fontId="22" fillId="10" borderId="19" xfId="0" applyFont="1" applyFill="1" applyBorder="1" applyAlignment="1">
      <alignment horizontal="justify" vertical="center" wrapText="1"/>
    </xf>
    <xf numFmtId="9" fontId="20" fillId="6" borderId="19" xfId="1" applyFont="1" applyFill="1" applyBorder="1" applyAlignment="1">
      <alignment horizontal="center" vertical="center" wrapText="1"/>
    </xf>
    <xf numFmtId="0" fontId="20" fillId="6" borderId="19" xfId="0" applyFont="1" applyFill="1" applyBorder="1" applyAlignment="1">
      <alignment horizontal="justify" vertical="center" wrapText="1"/>
    </xf>
    <xf numFmtId="2" fontId="20" fillId="6" borderId="19" xfId="0" applyNumberFormat="1" applyFont="1" applyFill="1" applyBorder="1" applyAlignment="1">
      <alignment horizontal="center" vertical="center" wrapText="1"/>
    </xf>
    <xf numFmtId="0" fontId="19" fillId="6" borderId="19" xfId="0" applyFont="1" applyFill="1" applyBorder="1" applyAlignment="1">
      <alignment horizontal="justify" vertical="center" wrapText="1"/>
    </xf>
    <xf numFmtId="3" fontId="20" fillId="10" borderId="19" xfId="0" applyNumberFormat="1" applyFont="1" applyFill="1" applyBorder="1" applyAlignment="1">
      <alignment horizontal="center" vertical="center" wrapText="1"/>
    </xf>
    <xf numFmtId="0" fontId="21" fillId="10" borderId="19" xfId="0" applyFont="1" applyFill="1" applyBorder="1" applyAlignment="1">
      <alignment horizontal="center" vertical="center" wrapText="1"/>
    </xf>
    <xf numFmtId="1" fontId="20" fillId="10" borderId="19" xfId="0" applyNumberFormat="1" applyFont="1" applyFill="1" applyBorder="1" applyAlignment="1">
      <alignment horizontal="center" vertical="center" wrapText="1"/>
    </xf>
    <xf numFmtId="0" fontId="20" fillId="10" borderId="19" xfId="0" applyFont="1" applyFill="1" applyBorder="1" applyAlignment="1">
      <alignment horizontal="center" vertical="center"/>
    </xf>
    <xf numFmtId="9" fontId="22" fillId="6" borderId="19" xfId="0" applyNumberFormat="1"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22" fillId="6" borderId="42" xfId="0" applyFont="1" applyFill="1" applyBorder="1" applyAlignment="1">
      <alignment horizontal="justify" vertical="center" wrapText="1"/>
    </xf>
    <xf numFmtId="0" fontId="23" fillId="6" borderId="42" xfId="0" applyFont="1" applyFill="1" applyBorder="1" applyAlignment="1">
      <alignment horizontal="center" vertical="center" wrapText="1"/>
    </xf>
    <xf numFmtId="0" fontId="23" fillId="9" borderId="42" xfId="0" applyFont="1" applyFill="1" applyBorder="1" applyAlignment="1">
      <alignment horizontal="center" vertical="center"/>
    </xf>
    <xf numFmtId="0" fontId="22" fillId="6" borderId="40" xfId="0" applyFont="1" applyFill="1" applyBorder="1" applyAlignment="1">
      <alignment horizontal="justify" vertical="center" wrapText="1"/>
    </xf>
    <xf numFmtId="0" fontId="22" fillId="10" borderId="40" xfId="0" applyFont="1" applyFill="1" applyBorder="1" applyAlignment="1">
      <alignment horizontal="justify" vertical="center" wrapText="1"/>
    </xf>
    <xf numFmtId="0" fontId="20" fillId="6" borderId="40" xfId="0" applyFont="1" applyFill="1" applyBorder="1" applyAlignment="1">
      <alignment horizontal="justify" vertical="center" wrapText="1"/>
    </xf>
    <xf numFmtId="0" fontId="22" fillId="6" borderId="43" xfId="0" applyFont="1" applyFill="1" applyBorder="1" applyAlignment="1">
      <alignment horizontal="justify" vertical="center" wrapText="1"/>
    </xf>
    <xf numFmtId="0" fontId="20" fillId="6" borderId="19" xfId="0" applyFont="1" applyFill="1" applyBorder="1"/>
    <xf numFmtId="0" fontId="20" fillId="2" borderId="40" xfId="0" applyFont="1" applyFill="1" applyBorder="1"/>
    <xf numFmtId="0" fontId="20" fillId="6" borderId="42" xfId="0" applyFont="1" applyFill="1" applyBorder="1"/>
    <xf numFmtId="0" fontId="20" fillId="2" borderId="42" xfId="0" applyFont="1" applyFill="1" applyBorder="1"/>
    <xf numFmtId="0" fontId="20" fillId="2" borderId="43" xfId="0" applyFont="1" applyFill="1" applyBorder="1"/>
    <xf numFmtId="0" fontId="25" fillId="6" borderId="19" xfId="0" applyFont="1" applyFill="1" applyBorder="1" applyAlignment="1">
      <alignment horizontal="center" vertical="center" wrapText="1"/>
    </xf>
    <xf numFmtId="0" fontId="30" fillId="10" borderId="19" xfId="0" applyFont="1" applyFill="1" applyBorder="1" applyAlignment="1">
      <alignment horizontal="center" vertical="center" wrapText="1"/>
    </xf>
    <xf numFmtId="9" fontId="25" fillId="6" borderId="19" xfId="1"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19" xfId="0" applyFont="1" applyFill="1" applyBorder="1" applyAlignment="1">
      <alignment horizontal="center" vertical="center"/>
    </xf>
    <xf numFmtId="9" fontId="31" fillId="6" borderId="19" xfId="0" applyNumberFormat="1" applyFont="1" applyFill="1" applyBorder="1" applyAlignment="1">
      <alignment horizontal="center" vertical="center" wrapText="1"/>
    </xf>
    <xf numFmtId="0" fontId="25" fillId="6" borderId="4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9" borderId="50" xfId="0" applyFont="1" applyFill="1" applyBorder="1" applyAlignment="1">
      <alignment horizontal="center" vertical="center" wrapText="1"/>
    </xf>
    <xf numFmtId="0" fontId="23" fillId="9" borderId="51" xfId="0" applyFont="1" applyFill="1" applyBorder="1" applyAlignment="1">
      <alignment horizontal="center" vertical="center" wrapText="1"/>
    </xf>
    <xf numFmtId="9" fontId="30" fillId="10" borderId="19" xfId="0" applyNumberFormat="1" applyFont="1" applyFill="1" applyBorder="1" applyAlignment="1">
      <alignment horizontal="center" vertical="center" wrapText="1"/>
    </xf>
    <xf numFmtId="10" fontId="19" fillId="10" borderId="19" xfId="0" applyNumberFormat="1" applyFont="1" applyFill="1" applyBorder="1" applyAlignment="1">
      <alignment horizontal="center" vertical="center" wrapText="1"/>
    </xf>
    <xf numFmtId="9" fontId="25" fillId="15" borderId="46" xfId="1" applyFont="1" applyFill="1" applyBorder="1" applyAlignment="1">
      <alignment horizontal="center" vertical="center"/>
    </xf>
    <xf numFmtId="9" fontId="25" fillId="2" borderId="48" xfId="1" applyFont="1" applyFill="1" applyBorder="1" applyAlignment="1">
      <alignment horizontal="center" vertical="center"/>
    </xf>
    <xf numFmtId="0" fontId="23" fillId="6" borderId="52" xfId="0" applyFont="1" applyFill="1" applyBorder="1" applyAlignment="1">
      <alignment horizontal="center" vertical="center" wrapText="1"/>
    </xf>
    <xf numFmtId="0" fontId="20" fillId="6" borderId="22" xfId="0" applyFont="1" applyFill="1" applyBorder="1"/>
    <xf numFmtId="0" fontId="20" fillId="6" borderId="44" xfId="0" applyFont="1" applyFill="1" applyBorder="1"/>
    <xf numFmtId="0" fontId="21" fillId="15" borderId="47" xfId="0" applyFont="1" applyFill="1" applyBorder="1" applyAlignment="1">
      <alignment horizontal="center" vertical="center" wrapText="1"/>
    </xf>
    <xf numFmtId="0" fontId="21" fillId="14" borderId="48" xfId="0" applyFont="1" applyFill="1" applyBorder="1" applyAlignment="1">
      <alignment horizontal="center" vertical="center"/>
    </xf>
    <xf numFmtId="0" fontId="23" fillId="14" borderId="32" xfId="0" applyFont="1" applyFill="1" applyBorder="1" applyAlignment="1">
      <alignment horizontal="center" vertical="center" wrapText="1"/>
    </xf>
    <xf numFmtId="9" fontId="21" fillId="15" borderId="48" xfId="1" applyFont="1" applyFill="1" applyBorder="1" applyAlignment="1">
      <alignment horizontal="center" vertical="center"/>
    </xf>
    <xf numFmtId="9" fontId="29" fillId="2" borderId="0" xfId="1" applyFont="1" applyFill="1" applyAlignment="1">
      <alignment horizontal="center" vertical="center"/>
    </xf>
    <xf numFmtId="9" fontId="21" fillId="15" borderId="53" xfId="1" applyFont="1" applyFill="1" applyBorder="1" applyAlignment="1">
      <alignment horizontal="center" vertical="center"/>
    </xf>
    <xf numFmtId="9" fontId="29" fillId="2" borderId="32" xfId="1" applyFont="1" applyFill="1" applyBorder="1" applyAlignment="1">
      <alignment horizontal="center" vertical="center"/>
    </xf>
    <xf numFmtId="9" fontId="21" fillId="14" borderId="48" xfId="1" applyFont="1" applyFill="1" applyBorder="1" applyAlignment="1">
      <alignment horizontal="center" vertical="center"/>
    </xf>
    <xf numFmtId="0" fontId="23" fillId="14" borderId="33" xfId="0" applyFont="1" applyFill="1" applyBorder="1" applyAlignment="1">
      <alignment vertical="center" wrapText="1"/>
    </xf>
    <xf numFmtId="0" fontId="21" fillId="14" borderId="54" xfId="0" applyFont="1" applyFill="1" applyBorder="1" applyAlignment="1">
      <alignment horizontal="center" vertical="center"/>
    </xf>
    <xf numFmtId="1" fontId="21" fillId="14" borderId="54" xfId="1" applyNumberFormat="1" applyFont="1" applyFill="1" applyBorder="1" applyAlignment="1">
      <alignment horizontal="center" vertical="center"/>
    </xf>
    <xf numFmtId="10" fontId="21" fillId="14" borderId="54" xfId="1" applyNumberFormat="1" applyFont="1" applyFill="1" applyBorder="1" applyAlignment="1">
      <alignment horizontal="center" vertical="center"/>
    </xf>
    <xf numFmtId="9" fontId="21" fillId="14" borderId="54" xfId="0" applyNumberFormat="1" applyFont="1" applyFill="1" applyBorder="1" applyAlignment="1">
      <alignment horizontal="center" vertical="center"/>
    </xf>
    <xf numFmtId="2" fontId="21" fillId="14" borderId="54" xfId="0" applyNumberFormat="1" applyFont="1" applyFill="1" applyBorder="1" applyAlignment="1">
      <alignment horizontal="center" vertical="center"/>
    </xf>
    <xf numFmtId="9" fontId="21" fillId="14" borderId="54" xfId="1" applyFont="1" applyFill="1" applyBorder="1" applyAlignment="1">
      <alignment horizontal="center" vertical="center"/>
    </xf>
    <xf numFmtId="1" fontId="21" fillId="14" borderId="55" xfId="0" applyNumberFormat="1" applyFont="1" applyFill="1" applyBorder="1" applyAlignment="1">
      <alignment horizontal="center" vertical="center"/>
    </xf>
    <xf numFmtId="0" fontId="21" fillId="15" borderId="32" xfId="0" applyFont="1" applyFill="1" applyBorder="1" applyAlignment="1">
      <alignment horizontal="center" vertical="center" wrapText="1"/>
    </xf>
    <xf numFmtId="0" fontId="21" fillId="14" borderId="49" xfId="0" applyFont="1" applyFill="1" applyBorder="1" applyAlignment="1">
      <alignment horizontal="center" vertical="center"/>
    </xf>
    <xf numFmtId="0" fontId="21" fillId="15" borderId="35" xfId="0" applyFont="1" applyFill="1" applyBorder="1" applyAlignment="1">
      <alignment horizontal="center" vertical="center" wrapText="1"/>
    </xf>
    <xf numFmtId="0" fontId="23" fillId="14" borderId="32" xfId="0" applyFont="1" applyFill="1" applyBorder="1" applyAlignment="1">
      <alignment vertical="center" wrapText="1"/>
    </xf>
    <xf numFmtId="0" fontId="21" fillId="14" borderId="47" xfId="0" applyFont="1" applyFill="1" applyBorder="1" applyAlignment="1">
      <alignment horizontal="center" vertical="center"/>
    </xf>
    <xf numFmtId="9" fontId="21" fillId="15" borderId="45" xfId="1" applyFont="1" applyFill="1" applyBorder="1" applyAlignment="1">
      <alignment horizontal="center" vertical="center"/>
    </xf>
    <xf numFmtId="0" fontId="20" fillId="6" borderId="22" xfId="0" applyFont="1" applyFill="1" applyBorder="1" applyAlignment="1">
      <alignment horizontal="center" vertical="center"/>
    </xf>
    <xf numFmtId="0" fontId="20" fillId="6" borderId="44" xfId="0" applyFont="1" applyFill="1" applyBorder="1" applyAlignment="1">
      <alignment horizontal="center" vertical="center"/>
    </xf>
    <xf numFmtId="9" fontId="20" fillId="6" borderId="22" xfId="0" applyNumberFormat="1" applyFont="1" applyFill="1" applyBorder="1" applyAlignment="1">
      <alignment horizontal="center" vertical="center"/>
    </xf>
    <xf numFmtId="0" fontId="21" fillId="2" borderId="19" xfId="0" applyFont="1" applyFill="1" applyBorder="1" applyAlignment="1">
      <alignment horizontal="center" vertical="center"/>
    </xf>
    <xf numFmtId="0" fontId="21" fillId="6" borderId="22" xfId="0" applyFont="1" applyFill="1" applyBorder="1" applyAlignment="1">
      <alignment horizontal="center" vertical="center"/>
    </xf>
    <xf numFmtId="2" fontId="25" fillId="2" borderId="48" xfId="1" applyNumberFormat="1" applyFont="1" applyFill="1" applyBorder="1" applyAlignment="1">
      <alignment horizontal="center" vertical="center"/>
    </xf>
    <xf numFmtId="0" fontId="20" fillId="6" borderId="19" xfId="0" applyFont="1" applyFill="1" applyBorder="1" applyAlignment="1">
      <alignment horizontal="center" vertical="center"/>
    </xf>
    <xf numFmtId="0" fontId="20" fillId="6" borderId="42" xfId="0" applyFont="1" applyFill="1" applyBorder="1" applyAlignment="1">
      <alignment horizontal="center" vertical="center"/>
    </xf>
    <xf numFmtId="9" fontId="20" fillId="6" borderId="19" xfId="0" applyNumberFormat="1" applyFont="1" applyFill="1" applyBorder="1" applyAlignment="1">
      <alignment horizontal="center" vertical="center"/>
    </xf>
    <xf numFmtId="0" fontId="20" fillId="2" borderId="40" xfId="0" applyFont="1" applyFill="1" applyBorder="1" applyAlignment="1">
      <alignment horizontal="center" vertical="center" wrapText="1"/>
    </xf>
    <xf numFmtId="0" fontId="26" fillId="2" borderId="0" xfId="0" applyFont="1" applyFill="1" applyAlignment="1">
      <alignment horizontal="center" vertical="center" wrapText="1"/>
    </xf>
    <xf numFmtId="0" fontId="20" fillId="2" borderId="43" xfId="0" applyFont="1" applyFill="1" applyBorder="1" applyAlignment="1">
      <alignment horizontal="center" vertical="center" wrapText="1"/>
    </xf>
    <xf numFmtId="10" fontId="20" fillId="6" borderId="19" xfId="0" applyNumberFormat="1" applyFont="1" applyFill="1" applyBorder="1" applyAlignment="1">
      <alignment horizontal="center" vertical="center"/>
    </xf>
    <xf numFmtId="0" fontId="22" fillId="2" borderId="40" xfId="0" applyFont="1" applyFill="1" applyBorder="1" applyAlignment="1">
      <alignment horizontal="center" vertical="center" wrapText="1"/>
    </xf>
    <xf numFmtId="0" fontId="20" fillId="2" borderId="40" xfId="0" applyFont="1" applyFill="1" applyBorder="1" applyAlignment="1">
      <alignment vertical="center" wrapText="1"/>
    </xf>
    <xf numFmtId="0" fontId="20" fillId="2" borderId="42" xfId="0" applyFont="1" applyFill="1" applyBorder="1" applyAlignment="1">
      <alignment horizontal="center" vertical="center" wrapText="1"/>
    </xf>
    <xf numFmtId="10" fontId="21" fillId="14" borderId="48" xfId="1" applyNumberFormat="1" applyFont="1" applyFill="1" applyBorder="1" applyAlignment="1">
      <alignment horizontal="center" vertical="center"/>
    </xf>
    <xf numFmtId="1" fontId="25" fillId="2" borderId="48" xfId="1" applyNumberFormat="1" applyFont="1" applyFill="1" applyBorder="1" applyAlignment="1">
      <alignment horizontal="center" vertical="center"/>
    </xf>
    <xf numFmtId="10" fontId="25" fillId="2" borderId="48" xfId="1" applyNumberFormat="1" applyFont="1" applyFill="1" applyBorder="1" applyAlignment="1">
      <alignment horizontal="center" vertical="center"/>
    </xf>
    <xf numFmtId="9" fontId="19" fillId="2" borderId="19" xfId="1" applyFont="1" applyFill="1" applyBorder="1" applyAlignment="1">
      <alignment horizontal="center" vertical="center" wrapText="1"/>
    </xf>
    <xf numFmtId="0" fontId="20" fillId="2" borderId="0" xfId="0" applyFont="1" applyFill="1" applyAlignment="1">
      <alignment vertical="center" wrapText="1"/>
    </xf>
    <xf numFmtId="9" fontId="19" fillId="2" borderId="19" xfId="0" applyNumberFormat="1" applyFont="1" applyFill="1" applyBorder="1" applyAlignment="1">
      <alignment horizontal="center" vertical="center" wrapText="1"/>
    </xf>
    <xf numFmtId="9" fontId="29" fillId="2" borderId="0" xfId="0" applyNumberFormat="1" applyFont="1" applyFill="1" applyAlignment="1">
      <alignment horizontal="center" vertical="center"/>
    </xf>
    <xf numFmtId="164" fontId="29" fillId="2" borderId="0" xfId="1" applyNumberFormat="1" applyFont="1" applyFill="1" applyAlignment="1">
      <alignment horizontal="center" vertical="center"/>
    </xf>
    <xf numFmtId="10" fontId="29" fillId="2" borderId="0" xfId="1" applyNumberFormat="1" applyFont="1" applyFill="1" applyAlignment="1">
      <alignment horizontal="center" vertical="center"/>
    </xf>
    <xf numFmtId="0" fontId="23" fillId="9" borderId="33" xfId="0" applyFont="1" applyFill="1" applyBorder="1" applyAlignment="1">
      <alignment horizontal="center" vertical="center" wrapText="1"/>
    </xf>
    <xf numFmtId="0" fontId="23" fillId="9" borderId="34"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15" borderId="47" xfId="0" applyFont="1" applyFill="1" applyBorder="1" applyAlignment="1">
      <alignment horizontal="center" vertical="center" wrapText="1"/>
    </xf>
    <xf numFmtId="0" fontId="23" fillId="15" borderId="48" xfId="0" applyFont="1" applyFill="1" applyBorder="1" applyAlignment="1">
      <alignment horizontal="center" vertical="center" wrapText="1"/>
    </xf>
    <xf numFmtId="0" fontId="21" fillId="15" borderId="45" xfId="0" applyFont="1" applyFill="1" applyBorder="1" applyAlignment="1">
      <alignment horizontal="center" vertical="center"/>
    </xf>
    <xf numFmtId="0" fontId="21" fillId="15" borderId="46" xfId="0" applyFont="1" applyFill="1" applyBorder="1" applyAlignment="1">
      <alignment horizontal="center" vertical="center"/>
    </xf>
    <xf numFmtId="0" fontId="22" fillId="10" borderId="39" xfId="0" applyFont="1" applyFill="1" applyBorder="1" applyAlignment="1">
      <alignment horizontal="center" vertical="center" wrapText="1"/>
    </xf>
    <xf numFmtId="0" fontId="22" fillId="10" borderId="19" xfId="0" applyFont="1" applyFill="1" applyBorder="1" applyAlignment="1">
      <alignment horizontal="center" vertical="center" wrapText="1"/>
    </xf>
    <xf numFmtId="0" fontId="20" fillId="10" borderId="19"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9" borderId="42" xfId="0" applyFont="1" applyFill="1" applyBorder="1" applyAlignment="1">
      <alignment horizontal="center" vertical="center" wrapText="1"/>
    </xf>
    <xf numFmtId="0" fontId="23" fillId="9" borderId="38" xfId="0" applyFont="1" applyFill="1" applyBorder="1" applyAlignment="1">
      <alignment horizontal="center" vertical="center" wrapText="1"/>
    </xf>
    <xf numFmtId="0" fontId="23" fillId="9" borderId="43" xfId="0" applyFont="1" applyFill="1" applyBorder="1" applyAlignment="1">
      <alignment horizontal="center" vertical="center" wrapText="1"/>
    </xf>
    <xf numFmtId="0" fontId="25" fillId="0" borderId="0" xfId="0" applyFont="1" applyAlignment="1">
      <alignment horizontal="center" vertical="center" wrapText="1"/>
    </xf>
    <xf numFmtId="0" fontId="23" fillId="9" borderId="36" xfId="0" applyFont="1" applyFill="1" applyBorder="1" applyAlignment="1">
      <alignment horizontal="center" vertical="center" wrapText="1"/>
    </xf>
    <xf numFmtId="0" fontId="23" fillId="9" borderId="41" xfId="0" applyFont="1" applyFill="1" applyBorder="1" applyAlignment="1">
      <alignment horizontal="center" vertical="center" wrapText="1"/>
    </xf>
    <xf numFmtId="0" fontId="23" fillId="9" borderId="37" xfId="0" applyFont="1" applyFill="1" applyBorder="1" applyAlignment="1">
      <alignment horizontal="center" vertical="center"/>
    </xf>
    <xf numFmtId="0" fontId="23" fillId="9" borderId="42" xfId="0" applyFont="1" applyFill="1" applyBorder="1" applyAlignment="1">
      <alignment horizontal="center" vertical="center"/>
    </xf>
    <xf numFmtId="0" fontId="21" fillId="12" borderId="19" xfId="0" applyFont="1" applyFill="1" applyBorder="1" applyAlignment="1">
      <alignment horizontal="right" vertical="center"/>
    </xf>
    <xf numFmtId="0" fontId="21" fillId="12" borderId="12" xfId="0" applyFont="1" applyFill="1" applyBorder="1" applyAlignment="1">
      <alignment horizontal="center" vertical="center"/>
    </xf>
    <xf numFmtId="0" fontId="21" fillId="12" borderId="13" xfId="0" applyFont="1" applyFill="1" applyBorder="1" applyAlignment="1">
      <alignment horizontal="center" vertical="center"/>
    </xf>
    <xf numFmtId="0" fontId="21" fillId="12" borderId="14" xfId="0" applyFont="1" applyFill="1" applyBorder="1" applyAlignment="1">
      <alignment horizontal="center" vertical="center"/>
    </xf>
    <xf numFmtId="0" fontId="20" fillId="2" borderId="19" xfId="0" applyFont="1" applyFill="1" applyBorder="1" applyAlignment="1">
      <alignment horizontal="left" vertical="center" wrapText="1"/>
    </xf>
    <xf numFmtId="0" fontId="20" fillId="2" borderId="19" xfId="0" applyFont="1" applyFill="1" applyBorder="1" applyAlignment="1">
      <alignment horizontal="center" vertic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3"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24" xfId="0" applyFont="1" applyFill="1" applyBorder="1" applyAlignment="1">
      <alignment horizontal="center" vertical="center" wrapText="1"/>
    </xf>
    <xf numFmtId="0" fontId="20" fillId="2" borderId="24" xfId="0" applyFont="1" applyFill="1" applyBorder="1" applyAlignment="1">
      <alignment horizontal="center" vertical="center"/>
    </xf>
    <xf numFmtId="0" fontId="20" fillId="2" borderId="26" xfId="0" applyFont="1" applyFill="1" applyBorder="1" applyAlignment="1">
      <alignment horizontal="left" vertical="center" wrapText="1"/>
    </xf>
    <xf numFmtId="0" fontId="20" fillId="2" borderId="21"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31"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21" fillId="12" borderId="19" xfId="0" applyFont="1" applyFill="1" applyBorder="1" applyAlignment="1">
      <alignment horizontal="center" vertical="center"/>
    </xf>
    <xf numFmtId="0" fontId="20" fillId="2" borderId="19" xfId="0" applyFont="1" applyFill="1" applyBorder="1" applyAlignment="1">
      <alignment horizontal="center" vertical="center" wrapText="1"/>
    </xf>
    <xf numFmtId="0" fontId="4" fillId="2" borderId="0" xfId="0" applyFont="1" applyFill="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NÚMERO DE INDICADORES POR ÁREA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'[1]Seguimiento 2024'!$D$6</c:f>
              <c:strCache>
                <c:ptCount val="1"/>
                <c:pt idx="0">
                  <c:v>No. indicadores por áreas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'[1]Seguimiento 2024'!$C$7:$C$14</c:f>
              <c:strCache>
                <c:ptCount val="8"/>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pt idx="7">
                  <c:v>Total</c:v>
                </c:pt>
              </c:strCache>
            </c:strRef>
          </c:cat>
          <c:val>
            <c:numRef>
              <c:f>'[1]Seguimiento 2024'!$D$7:$D$14</c:f>
              <c:numCache>
                <c:formatCode>General</c:formatCode>
                <c:ptCount val="8"/>
                <c:pt idx="0">
                  <c:v>3</c:v>
                </c:pt>
                <c:pt idx="1">
                  <c:v>1</c:v>
                </c:pt>
                <c:pt idx="2">
                  <c:v>1</c:v>
                </c:pt>
                <c:pt idx="3">
                  <c:v>2</c:v>
                </c:pt>
                <c:pt idx="4">
                  <c:v>2</c:v>
                </c:pt>
                <c:pt idx="5">
                  <c:v>4</c:v>
                </c:pt>
                <c:pt idx="6">
                  <c:v>2</c:v>
                </c:pt>
                <c:pt idx="7">
                  <c:v>15</c:v>
                </c:pt>
              </c:numCache>
            </c:numRef>
          </c:val>
          <c:extLst>
            <c:ext xmlns:c16="http://schemas.microsoft.com/office/drawing/2014/chart" uri="{C3380CC4-5D6E-409C-BE32-E72D297353CC}">
              <c16:uniqueId val="{00000000-56E2-4E69-AF4F-D399242A3175}"/>
            </c:ext>
          </c:extLst>
        </c:ser>
        <c:dLbls>
          <c:dLblPos val="outEnd"/>
          <c:showLegendKey val="0"/>
          <c:showVal val="1"/>
          <c:showCatName val="0"/>
          <c:showSerName val="0"/>
          <c:showPercent val="0"/>
          <c:showBubbleSize val="0"/>
        </c:dLbls>
        <c:gapWidth val="182"/>
        <c:axId val="1043419279"/>
        <c:axId val="1078870431"/>
      </c:barChart>
      <c:catAx>
        <c:axId val="104341927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70431"/>
        <c:crosses val="autoZero"/>
        <c:auto val="1"/>
        <c:lblAlgn val="ctr"/>
        <c:lblOffset val="100"/>
        <c:noMultiLvlLbl val="0"/>
      </c:catAx>
      <c:valAx>
        <c:axId val="107887043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Indicadores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341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MX" b="1"/>
              <a:t>AVANCE POR INDICADOR</a:t>
            </a:r>
            <a:endParaRPr lang="en-US" sz="1400" b="1" i="0" u="none" strike="noStrike" kern="1200" spc="0" baseline="0" dirty="0">
              <a:solidFill>
                <a:prstClr val="black">
                  <a:lumMod val="65000"/>
                  <a:lumOff val="35000"/>
                </a:prst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PEI - 1T 2025'!$E$4:$E$18</c:f>
              <c:strCache>
                <c:ptCount val="15"/>
                <c:pt idx="0">
                  <c:v>Modelo de Abastecimiento Estratégico actualizado</c:v>
                </c:pt>
                <c:pt idx="1">
                  <c:v>Número de documentos elaborados </c:v>
                </c:pt>
                <c:pt idx="2">
                  <c:v>Número de documentos normativos elaborados</c:v>
                </c:pt>
                <c:pt idx="3">
                  <c:v>Número de mecanismos de Agregación de Demanda estructurados para la Economía Popular </c:v>
                </c:pt>
                <c:pt idx="4">
                  <c:v>Porcentaje de proveedores de Economía Popular que participa en los mecanismos puestos en operación a partir del 2023</c:v>
                </c:pt>
                <c:pt idx="5">
                  <c:v>Porcentaje de cumplimiento del cronograma de trabajo del proyecto </c:v>
                </c:pt>
                <c:pt idx="6">
                  <c:v>Número de Sistemas de compras públicas interoperable con el registro Único de Proponentes - RUP</c:v>
                </c:pt>
                <c:pt idx="7">
                  <c:v>Número de documentos funcionales y técnicos relacionados con el desarrollo de una nueva plataforma de compras publicas</c:v>
                </c:pt>
                <c:pt idx="8">
                  <c:v>Porcentaje de cumplimiento del cronograma de trabajo del proyecto </c:v>
                </c:pt>
                <c:pt idx="9">
                  <c:v>Número de personas capacitadas </c:v>
                </c:pt>
                <c:pt idx="10">
                  <c:v>Número  de personas capacitadas de la economía popular y comunitaria</c:v>
                </c:pt>
                <c:pt idx="11">
                  <c:v>Número  de  Departamentos en que se han desarrollado eventos de  capacitación o formación  de manera presencial. </c:v>
                </c:pt>
                <c:pt idx="12">
                  <c:v>Propuesta de rediseño presentada</c:v>
                </c:pt>
                <c:pt idx="13">
                  <c:v>Porcentaje del Sistema Integrado de gestión diseñado e implementado </c:v>
                </c:pt>
                <c:pt idx="14">
                  <c:v>Número de insumos estratégicos desarrollados de análisis o evaluación de los instrumentos que diseñe la ANCP-CCE </c:v>
                </c:pt>
              </c:strCache>
            </c:strRef>
          </c:cat>
          <c:val>
            <c:numRef>
              <c:f>'Seguimiento PEI - 1T 2025'!$AS$4:$AS$18</c:f>
              <c:numCache>
                <c:formatCode>0%</c:formatCode>
                <c:ptCount val="15"/>
                <c:pt idx="0">
                  <c:v>0</c:v>
                </c:pt>
                <c:pt idx="1">
                  <c:v>0</c:v>
                </c:pt>
                <c:pt idx="2">
                  <c:v>0</c:v>
                </c:pt>
                <c:pt idx="3">
                  <c:v>0</c:v>
                </c:pt>
                <c:pt idx="4">
                  <c:v>0</c:v>
                </c:pt>
                <c:pt idx="5">
                  <c:v>0.25</c:v>
                </c:pt>
                <c:pt idx="6">
                  <c:v>0.2</c:v>
                </c:pt>
                <c:pt idx="7">
                  <c:v>0</c:v>
                </c:pt>
                <c:pt idx="8">
                  <c:v>0</c:v>
                </c:pt>
                <c:pt idx="9">
                  <c:v>0.23747499999999999</c:v>
                </c:pt>
                <c:pt idx="10">
                  <c:v>0.14737500000000001</c:v>
                </c:pt>
                <c:pt idx="11">
                  <c:v>0.16</c:v>
                </c:pt>
                <c:pt idx="12">
                  <c:v>0</c:v>
                </c:pt>
                <c:pt idx="13">
                  <c:v>0</c:v>
                </c:pt>
                <c:pt idx="14">
                  <c:v>0</c:v>
                </c:pt>
              </c:numCache>
            </c:numRef>
          </c:val>
          <c:extLst>
            <c:ext xmlns:c16="http://schemas.microsoft.com/office/drawing/2014/chart" uri="{C3380CC4-5D6E-409C-BE32-E72D297353CC}">
              <c16:uniqueId val="{00000000-8AB9-48B4-B6B3-4D900DAB7CA4}"/>
            </c:ext>
          </c:extLst>
        </c:ser>
        <c:dLbls>
          <c:dLblPos val="outEnd"/>
          <c:showLegendKey val="0"/>
          <c:showVal val="1"/>
          <c:showCatName val="0"/>
          <c:showSerName val="0"/>
          <c:showPercent val="0"/>
          <c:showBubbleSize val="0"/>
        </c:dLbls>
        <c:gapWidth val="182"/>
        <c:axId val="2091131359"/>
        <c:axId val="2091137599"/>
      </c:barChart>
      <c:catAx>
        <c:axId val="2091131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7599"/>
        <c:crosses val="autoZero"/>
        <c:auto val="1"/>
        <c:lblAlgn val="ctr"/>
        <c:lblOffset val="100"/>
        <c:noMultiLvlLbl val="0"/>
      </c:catAx>
      <c:valAx>
        <c:axId val="20911375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13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a:t>
            </a:r>
            <a:r>
              <a:rPr lang="en-US" baseline="0"/>
              <a:t> DE AVANCE PROMEDIO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1T-2025'!$D$50</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1T-2025'!$C$51:$C$56</c:f>
              <c:strCache>
                <c:ptCount val="6"/>
                <c:pt idx="0">
                  <c:v>Dirección General - GI Articulaciones</c:v>
                </c:pt>
                <c:pt idx="1">
                  <c:v>Dirección General - GI Planeación</c:v>
                </c:pt>
                <c:pt idx="2">
                  <c:v>Subdirección de Negocios</c:v>
                </c:pt>
                <c:pt idx="3">
                  <c:v>Subdirección de Gestión Contractual</c:v>
                </c:pt>
                <c:pt idx="4">
                  <c:v>Subdirección de IDT</c:v>
                </c:pt>
                <c:pt idx="5">
                  <c:v>Subdirección de EMAE</c:v>
                </c:pt>
              </c:strCache>
            </c:strRef>
          </c:cat>
          <c:val>
            <c:numRef>
              <c:f>'Graficas 1T-2025'!$D$51:$D$56</c:f>
              <c:numCache>
                <c:formatCode>0%</c:formatCode>
                <c:ptCount val="6"/>
                <c:pt idx="0">
                  <c:v>0.18</c:v>
                </c:pt>
                <c:pt idx="1">
                  <c:v>0</c:v>
                </c:pt>
                <c:pt idx="2">
                  <c:v>0</c:v>
                </c:pt>
                <c:pt idx="3">
                  <c:v>0</c:v>
                </c:pt>
                <c:pt idx="4">
                  <c:v>0.11</c:v>
                </c:pt>
                <c:pt idx="5">
                  <c:v>0</c:v>
                </c:pt>
              </c:numCache>
            </c:numRef>
          </c:val>
          <c:extLst>
            <c:ext xmlns:c16="http://schemas.microsoft.com/office/drawing/2014/chart" uri="{C3380CC4-5D6E-409C-BE32-E72D297353CC}">
              <c16:uniqueId val="{00000000-4BE6-4967-BBF0-40B2DC5F33DC}"/>
            </c:ext>
          </c:extLst>
        </c:ser>
        <c:dLbls>
          <c:showLegendKey val="0"/>
          <c:showVal val="0"/>
          <c:showCatName val="0"/>
          <c:showSerName val="0"/>
          <c:showPercent val="0"/>
          <c:showBubbleSize val="0"/>
        </c:dLbls>
        <c:gapWidth val="182"/>
        <c:axId val="287894991"/>
        <c:axId val="287901231"/>
      </c:barChart>
      <c:catAx>
        <c:axId val="28789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901231"/>
        <c:crosses val="autoZero"/>
        <c:auto val="1"/>
        <c:lblAlgn val="ctr"/>
        <c:lblOffset val="100"/>
        <c:noMultiLvlLbl val="0"/>
      </c:catAx>
      <c:valAx>
        <c:axId val="287901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r>
                  <a:rPr lang="es-CO" baseline="0"/>
                  <a:t> avance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991"/>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1T-2025'!$D$26</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1T-2025'!$C$27:$C$33</c:f>
              <c:strCache>
                <c:ptCount val="7"/>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strCache>
            </c:strRef>
          </c:cat>
          <c:val>
            <c:numRef>
              <c:f>'Graficas 1T-2025'!$D$27:$D$33</c:f>
              <c:numCache>
                <c:formatCode>0%</c:formatCode>
                <c:ptCount val="7"/>
                <c:pt idx="0">
                  <c:v>0.57999999999999996</c:v>
                </c:pt>
                <c:pt idx="1">
                  <c:v>0.3</c:v>
                </c:pt>
                <c:pt idx="2">
                  <c:v>1</c:v>
                </c:pt>
                <c:pt idx="3">
                  <c:v>1.22</c:v>
                </c:pt>
                <c:pt idx="4">
                  <c:v>0.54</c:v>
                </c:pt>
                <c:pt idx="5">
                  <c:v>0.48</c:v>
                </c:pt>
                <c:pt idx="6">
                  <c:v>0.52</c:v>
                </c:pt>
              </c:numCache>
            </c:numRef>
          </c:val>
          <c:extLst>
            <c:ext xmlns:c16="http://schemas.microsoft.com/office/drawing/2014/chart" uri="{C3380CC4-5D6E-409C-BE32-E72D297353CC}">
              <c16:uniqueId val="{00000000-2F86-4742-96A4-3EDA841061E3}"/>
            </c:ext>
          </c:extLst>
        </c:ser>
        <c:dLbls>
          <c:dLblPos val="outEnd"/>
          <c:showLegendKey val="0"/>
          <c:showVal val="1"/>
          <c:showCatName val="0"/>
          <c:showSerName val="0"/>
          <c:showPercent val="0"/>
          <c:showBubbleSize val="0"/>
        </c:dLbls>
        <c:gapWidth val="219"/>
        <c:overlap val="-27"/>
        <c:axId val="287894511"/>
        <c:axId val="287897391"/>
      </c:barChart>
      <c:catAx>
        <c:axId val="28789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7391"/>
        <c:crosses val="autoZero"/>
        <c:auto val="1"/>
        <c:lblAlgn val="ctr"/>
        <c:lblOffset val="100"/>
        <c:noMultiLvlLbl val="0"/>
      </c:catAx>
      <c:valAx>
        <c:axId val="28789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r>
                  <a:rPr lang="es-CO" baseline="0"/>
                  <a:t>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a:t>
            </a:r>
            <a:r>
              <a:rPr lang="en-US" b="1" baseline="0"/>
              <a:t> POR INDICADOR</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'Seguimiento PEI - 1T 2025'!$BE$2</c:f>
              <c:strCache>
                <c:ptCount val="1"/>
                <c:pt idx="0">
                  <c:v>% DE CUMPLIMIENTO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PEI - 1T 2025'!$E$3:$E$18</c:f>
              <c:strCache>
                <c:ptCount val="16"/>
                <c:pt idx="1">
                  <c:v>Modelo de Abastecimiento Estratégico actualizado</c:v>
                </c:pt>
                <c:pt idx="2">
                  <c:v>Número de documentos elaborados </c:v>
                </c:pt>
                <c:pt idx="3">
                  <c:v>Número de documentos normativos elaborados</c:v>
                </c:pt>
                <c:pt idx="4">
                  <c:v>Número de mecanismos de Agregación de Demanda estructurados para la Economía Popular </c:v>
                </c:pt>
                <c:pt idx="5">
                  <c:v>Porcentaje de proveedores de Economía Popular que participa en los mecanismos puestos en operación a partir del 2023</c:v>
                </c:pt>
                <c:pt idx="6">
                  <c:v>Porcentaje de cumplimiento del cronograma de trabajo del proyecto </c:v>
                </c:pt>
                <c:pt idx="7">
                  <c:v>Número de Sistemas de compras públicas interoperable con el registro Único de Proponentes - RUP</c:v>
                </c:pt>
                <c:pt idx="8">
                  <c:v>Número de documentos funcionales y técnicos relacionados con el desarrollo de una nueva plataforma de compras publicas</c:v>
                </c:pt>
                <c:pt idx="9">
                  <c:v>Porcentaje de cumplimiento del cronograma de trabajo del proyecto </c:v>
                </c:pt>
                <c:pt idx="10">
                  <c:v>Número de personas capacitadas </c:v>
                </c:pt>
                <c:pt idx="11">
                  <c:v>Número  de personas capacitadas de la economía popular y comunitaria</c:v>
                </c:pt>
                <c:pt idx="12">
                  <c:v>Número  de  Departamentos en que se han desarrollado eventos de  capacitación o formación  de manera presencial. </c:v>
                </c:pt>
                <c:pt idx="13">
                  <c:v>Propuesta de rediseño presentada</c:v>
                </c:pt>
                <c:pt idx="14">
                  <c:v>Porcentaje del Sistema Integrado de gestión diseñado e implementado </c:v>
                </c:pt>
                <c:pt idx="15">
                  <c:v>Número de insumos estratégicos desarrollados de análisis o evaluación de los instrumentos que diseñe la ANCP-CCE </c:v>
                </c:pt>
              </c:strCache>
            </c:strRef>
          </c:cat>
          <c:val>
            <c:numRef>
              <c:f>'Seguimiento PEI - 1T 2025'!$BE$3:$BE$18</c:f>
              <c:numCache>
                <c:formatCode>0%</c:formatCode>
                <c:ptCount val="16"/>
                <c:pt idx="1">
                  <c:v>0.7</c:v>
                </c:pt>
                <c:pt idx="2">
                  <c:v>0.52173913043478259</c:v>
                </c:pt>
                <c:pt idx="3">
                  <c:v>0.55000000000000004</c:v>
                </c:pt>
                <c:pt idx="4">
                  <c:v>1.5</c:v>
                </c:pt>
                <c:pt idx="5">
                  <c:v>0.94612903225806455</c:v>
                </c:pt>
                <c:pt idx="6">
                  <c:v>0.65000000000000013</c:v>
                </c:pt>
                <c:pt idx="7">
                  <c:v>0.33</c:v>
                </c:pt>
                <c:pt idx="8">
                  <c:v>0.5714285714285714</c:v>
                </c:pt>
                <c:pt idx="9">
                  <c:v>0.55000000000000004</c:v>
                </c:pt>
                <c:pt idx="10">
                  <c:v>0.61514093959731542</c:v>
                </c:pt>
                <c:pt idx="11">
                  <c:v>0.42449999999999999</c:v>
                </c:pt>
                <c:pt idx="12">
                  <c:v>0.84375</c:v>
                </c:pt>
                <c:pt idx="13">
                  <c:v>1</c:v>
                </c:pt>
                <c:pt idx="14">
                  <c:v>0.3</c:v>
                </c:pt>
                <c:pt idx="15">
                  <c:v>0.33333333333333331</c:v>
                </c:pt>
              </c:numCache>
            </c:numRef>
          </c:val>
          <c:extLst>
            <c:ext xmlns:c16="http://schemas.microsoft.com/office/drawing/2014/chart" uri="{C3380CC4-5D6E-409C-BE32-E72D297353CC}">
              <c16:uniqueId val="{00000000-1C75-4333-A88B-B68F4D9ED6DA}"/>
            </c:ext>
          </c:extLst>
        </c:ser>
        <c:dLbls>
          <c:dLblPos val="outEnd"/>
          <c:showLegendKey val="0"/>
          <c:showVal val="1"/>
          <c:showCatName val="0"/>
          <c:showSerName val="0"/>
          <c:showPercent val="0"/>
          <c:showBubbleSize val="0"/>
        </c:dLbls>
        <c:gapWidth val="219"/>
        <c:axId val="228472431"/>
        <c:axId val="228472911"/>
      </c:barChart>
      <c:catAx>
        <c:axId val="2284724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911"/>
        <c:crossesAt val="0"/>
        <c:auto val="1"/>
        <c:lblAlgn val="ctr"/>
        <c:lblOffset val="100"/>
        <c:noMultiLvlLbl val="0"/>
      </c:catAx>
      <c:valAx>
        <c:axId val="2284729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1</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12</xdr:row>
      <xdr:rowOff>130968</xdr:rowOff>
    </xdr:from>
    <xdr:to>
      <xdr:col>11</xdr:col>
      <xdr:colOff>1226343</xdr:colOff>
      <xdr:row>21</xdr:row>
      <xdr:rowOff>0</xdr:rowOff>
    </xdr:to>
    <xdr:graphicFrame macro="">
      <xdr:nvGraphicFramePr>
        <xdr:cNvPr id="2" name="Gráfico 1">
          <a:extLst>
            <a:ext uri="{FF2B5EF4-FFF2-40B4-BE49-F238E27FC236}">
              <a16:creationId xmlns:a16="http://schemas.microsoft.com/office/drawing/2014/main" id="{4C2C28D9-B214-4275-8661-202B922C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23811</xdr:colOff>
      <xdr:row>56</xdr:row>
      <xdr:rowOff>154781</xdr:rowOff>
    </xdr:from>
    <xdr:to>
      <xdr:col>7</xdr:col>
      <xdr:colOff>738187</xdr:colOff>
      <xdr:row>57</xdr:row>
      <xdr:rowOff>3190874</xdr:rowOff>
    </xdr:to>
    <xdr:graphicFrame macro="">
      <xdr:nvGraphicFramePr>
        <xdr:cNvPr id="8" name="Gráfico 7">
          <a:extLst>
            <a:ext uri="{FF2B5EF4-FFF2-40B4-BE49-F238E27FC236}">
              <a16:creationId xmlns:a16="http://schemas.microsoft.com/office/drawing/2014/main" id="{FD9FE395-50DF-442D-9866-C114C7789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375046</xdr:colOff>
      <xdr:row>49</xdr:row>
      <xdr:rowOff>39289</xdr:rowOff>
    </xdr:from>
    <xdr:to>
      <xdr:col>10</xdr:col>
      <xdr:colOff>1535905</xdr:colOff>
      <xdr:row>55</xdr:row>
      <xdr:rowOff>464342</xdr:rowOff>
    </xdr:to>
    <xdr:graphicFrame macro="">
      <xdr:nvGraphicFramePr>
        <xdr:cNvPr id="3" name="Gráfico 2">
          <a:extLst>
            <a:ext uri="{FF2B5EF4-FFF2-40B4-BE49-F238E27FC236}">
              <a16:creationId xmlns:a16="http://schemas.microsoft.com/office/drawing/2014/main" id="{29CA37D7-F064-1A21-A297-E738AE74C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589358</xdr:colOff>
      <xdr:row>24</xdr:row>
      <xdr:rowOff>348853</xdr:rowOff>
    </xdr:from>
    <xdr:to>
      <xdr:col>11</xdr:col>
      <xdr:colOff>404811</xdr:colOff>
      <xdr:row>33</xdr:row>
      <xdr:rowOff>71437</xdr:rowOff>
    </xdr:to>
    <xdr:graphicFrame macro="">
      <xdr:nvGraphicFramePr>
        <xdr:cNvPr id="4" name="Gráfico 3">
          <a:extLst>
            <a:ext uri="{FF2B5EF4-FFF2-40B4-BE49-F238E27FC236}">
              <a16:creationId xmlns:a16="http://schemas.microsoft.com/office/drawing/2014/main" id="{18395F0C-D184-0299-2716-8025AC6494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1702593</xdr:colOff>
      <xdr:row>34</xdr:row>
      <xdr:rowOff>47624</xdr:rowOff>
    </xdr:from>
    <xdr:to>
      <xdr:col>10</xdr:col>
      <xdr:colOff>1059656</xdr:colOff>
      <xdr:row>43</xdr:row>
      <xdr:rowOff>226217</xdr:rowOff>
    </xdr:to>
    <xdr:graphicFrame macro="">
      <xdr:nvGraphicFramePr>
        <xdr:cNvPr id="10" name="Gráfico 9">
          <a:extLst>
            <a:ext uri="{FF2B5EF4-FFF2-40B4-BE49-F238E27FC236}">
              <a16:creationId xmlns:a16="http://schemas.microsoft.com/office/drawing/2014/main" id="{E3CDFB7D-10B6-48FE-A4F0-47BF9A4F0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508000</xdr:colOff>
      <xdr:row>0</xdr:row>
      <xdr:rowOff>174625</xdr:rowOff>
    </xdr:from>
    <xdr:to>
      <xdr:col>19</xdr:col>
      <xdr:colOff>2199640</xdr:colOff>
      <xdr:row>3</xdr:row>
      <xdr:rowOff>49165</xdr:rowOff>
    </xdr:to>
    <xdr:pic>
      <xdr:nvPicPr>
        <xdr:cNvPr id="2" name="Imagen 1" descr="Imagen que contiene Logotip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25" y="174625"/>
          <a:ext cx="1767840" cy="636540"/>
        </a:xfrm>
        <a:prstGeom prst="rect">
          <a:avLst/>
        </a:prstGeom>
      </xdr:spPr>
    </xdr:pic>
    <xdr:clientData/>
  </xdr:twoCellAnchor>
  <xdr:twoCellAnchor editAs="oneCell">
    <xdr:from>
      <xdr:col>0</xdr:col>
      <xdr:colOff>312420</xdr:colOff>
      <xdr:row>0</xdr:row>
      <xdr:rowOff>219710</xdr:rowOff>
    </xdr:from>
    <xdr:to>
      <xdr:col>0</xdr:col>
      <xdr:colOff>1920240</xdr:colOff>
      <xdr:row>3</xdr:row>
      <xdr:rowOff>52070</xdr:rowOff>
    </xdr:to>
    <xdr:pic>
      <xdr:nvPicPr>
        <xdr:cNvPr id="3" name="Imagen 2" descr="Logo Colombia Compra Eficiente - Enlace ir a Home págin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19710"/>
          <a:ext cx="1607820"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2" Type="http://schemas.microsoft.com/office/2019/04/relationships/externalLinkLongPath" Target="Matriz%20%20PEI.xlsx?81688F8E" TargetMode="External"/><Relationship Id="rId1" Type="http://schemas.openxmlformats.org/officeDocument/2006/relationships/externalLinkPath" Target="file:///\\81688F8E\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Ana Hernandez" id="{D2EA812F-8B25-E448-931A-D74ACF53E300}" userId="536f385be56022b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11-08T01:59:11.62" personId="{D2EA812F-8B25-E448-931A-D74ACF53E300}" id="{486590B7-8A97-974E-B0DA-604B5B022378}">
    <text>Si el compromiso está incluido en  las bases del PND 2022-2026, seleccione la transformación y el catalizador al que corresponde</text>
  </threadedComment>
  <threadedComment ref="F6" dT="2023-11-08T02:01:03.36" personId="{D2EA812F-8B25-E448-931A-D74ACF53E300}" id="{26241472-A9CE-CF43-83DB-C105FB7A93FC}">
    <text>Seleccione el ODS relacionado.  Si aplican varios, seleccione el principal.</text>
  </threadedComment>
  <threadedComment ref="G6" dT="2023-11-08T02:01:16.56" personId="{D2EA812F-8B25-E448-931A-D74ACF53E300}" id="{ED0FC33A-2ECA-B948-8342-83BEE4A02AD7}">
    <text>Si hay relación con compromisos OCDE, relacione el compromiso correspondiente.</text>
  </threadedComment>
  <threadedComment ref="H6" dT="2023-11-08T02:01:40.45" personId="{D2EA812F-8B25-E448-931A-D74ACF53E300}" id="{7883D25F-DAA5-3842-BEB4-A14D094FF01C}">
    <text>Si aplica, seleccione el acuerdo del PMI relacionado.</text>
  </threadedComment>
  <threadedComment ref="I6" dT="2023-11-08T02:02:00.85" personId="{D2EA812F-8B25-E448-931A-D74ACF53E300}" id="{4DBF9883-AFBA-5F4F-8825-4701B2F9166F}">
    <text>Si aplica, seleccione la política MIPG relacionada.</text>
  </threadedComment>
  <threadedComment ref="J6" dT="2023-11-08T02:04:03.66" personId="{D2EA812F-8B25-E448-931A-D74ACF53E300}" id="{E487D895-0873-F242-A36C-FB44C8B75DFF}">
    <text>Si este compromiso se asocia a algún otro clasificador o temática interna de su entidad, relaciónela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dimension ref="A1:BE23"/>
  <sheetViews>
    <sheetView tabSelected="1" topLeftCell="C1" zoomScale="70" zoomScaleNormal="70" workbookViewId="0">
      <pane xSplit="3" ySplit="1" topLeftCell="AH2" activePane="bottomRight" state="frozen"/>
      <selection activeCell="C1" sqref="C1"/>
      <selection pane="topRight" activeCell="F1" sqref="F1"/>
      <selection pane="bottomLeft" activeCell="C2" sqref="C2"/>
      <selection pane="bottomRight" activeCell="X4" sqref="X4"/>
    </sheetView>
  </sheetViews>
  <sheetFormatPr baseColWidth="10" defaultColWidth="11.42578125" defaultRowHeight="39" customHeight="1" x14ac:dyDescent="0.2"/>
  <cols>
    <col min="1" max="1" width="37.5703125" style="39" customWidth="1"/>
    <col min="2" max="2" width="32.85546875" style="39" customWidth="1"/>
    <col min="3" max="3" width="28.28515625" style="44" customWidth="1"/>
    <col min="4" max="4" width="35.85546875" style="40" customWidth="1"/>
    <col min="5" max="5" width="28.85546875" style="40" customWidth="1"/>
    <col min="6" max="6" width="69.28515625" style="40" customWidth="1"/>
    <col min="7" max="9" width="20.42578125" style="40" customWidth="1"/>
    <col min="10" max="10" width="28.85546875" style="47" customWidth="1"/>
    <col min="11" max="14" width="12.85546875" style="48" customWidth="1"/>
    <col min="15" max="15" width="80.28515625" style="49" hidden="1" customWidth="1"/>
    <col min="16" max="16" width="25.7109375" style="42" hidden="1" customWidth="1"/>
    <col min="17" max="17" width="50.7109375" style="42" hidden="1" customWidth="1"/>
    <col min="18" max="18" width="25.7109375" style="42" hidden="1" customWidth="1"/>
    <col min="19" max="19" width="50.7109375" style="42" hidden="1" customWidth="1"/>
    <col min="20" max="20" width="25.7109375" style="42" hidden="1" customWidth="1"/>
    <col min="21" max="21" width="50.7109375" style="42" hidden="1" customWidth="1"/>
    <col min="22" max="22" width="25.7109375" style="70" hidden="1" customWidth="1"/>
    <col min="23" max="23" width="50.7109375" style="42" hidden="1" customWidth="1"/>
    <col min="24" max="25" width="25.7109375" style="68" customWidth="1"/>
    <col min="26" max="26" width="25.7109375" style="42" hidden="1" customWidth="1"/>
    <col min="27" max="27" width="50.7109375" style="42" hidden="1" customWidth="1"/>
    <col min="28" max="28" width="25.7109375" style="42" hidden="1" customWidth="1"/>
    <col min="29" max="29" width="50.7109375" style="42" hidden="1" customWidth="1"/>
    <col min="30" max="30" width="25.7109375" style="42" hidden="1" customWidth="1"/>
    <col min="31" max="31" width="50.7109375" style="42" hidden="1" customWidth="1"/>
    <col min="32" max="32" width="25.7109375" style="70" hidden="1" customWidth="1"/>
    <col min="33" max="33" width="50.7109375" style="166" hidden="1" customWidth="1"/>
    <col min="34" max="35" width="25.7109375" style="42" customWidth="1"/>
    <col min="36" max="36" width="25.7109375" style="70" customWidth="1"/>
    <col min="37" max="37" width="50.7109375" style="70" customWidth="1"/>
    <col min="38" max="38" width="25.7109375" style="42" hidden="1" customWidth="1"/>
    <col min="39" max="39" width="50.7109375" style="42" hidden="1" customWidth="1"/>
    <col min="40" max="40" width="25.7109375" style="42" hidden="1" customWidth="1"/>
    <col min="41" max="41" width="50.7109375" style="42" hidden="1" customWidth="1"/>
    <col min="42" max="42" width="25.7109375" style="42" hidden="1" customWidth="1"/>
    <col min="43" max="43" width="50.7109375" style="42" hidden="1" customWidth="1"/>
    <col min="44" max="45" width="25.7109375" style="69" customWidth="1"/>
    <col min="46" max="46" width="25.7109375" style="42" hidden="1" customWidth="1"/>
    <col min="47" max="47" width="50.7109375" style="42" hidden="1" customWidth="1"/>
    <col min="48" max="48" width="25.7109375" style="42" hidden="1" customWidth="1"/>
    <col min="49" max="49" width="50.7109375" style="42" hidden="1" customWidth="1"/>
    <col min="50" max="50" width="25.7109375" style="42" hidden="1" customWidth="1"/>
    <col min="51" max="51" width="50.7109375" style="42" hidden="1" customWidth="1"/>
    <col min="52" max="52" width="25.7109375" style="42" hidden="1" customWidth="1"/>
    <col min="53" max="53" width="50.7109375" style="42" hidden="1" customWidth="1"/>
    <col min="54" max="55" width="25.7109375" style="42" hidden="1" customWidth="1"/>
    <col min="56" max="57" width="27" style="42" customWidth="1"/>
    <col min="58" max="16384" width="11.42578125" style="42"/>
  </cols>
  <sheetData>
    <row r="1" spans="1:57" ht="124.5" customHeight="1" thickBot="1" x14ac:dyDescent="0.25">
      <c r="A1" s="201" t="s">
        <v>0</v>
      </c>
      <c r="B1" s="201"/>
      <c r="C1" s="201"/>
      <c r="D1" s="201"/>
      <c r="E1" s="201"/>
      <c r="F1" s="201"/>
      <c r="G1" s="201"/>
      <c r="H1" s="201"/>
      <c r="I1" s="201"/>
      <c r="J1" s="201"/>
      <c r="K1" s="201"/>
      <c r="L1" s="201"/>
      <c r="M1" s="201"/>
      <c r="N1" s="201"/>
      <c r="O1" s="201"/>
    </row>
    <row r="2" spans="1:57" s="78" customFormat="1" ht="42.75" customHeight="1" thickBot="1" x14ac:dyDescent="0.3">
      <c r="A2" s="202" t="s">
        <v>1</v>
      </c>
      <c r="B2" s="204" t="s">
        <v>2</v>
      </c>
      <c r="C2" s="197" t="s">
        <v>3</v>
      </c>
      <c r="D2" s="204" t="s">
        <v>4</v>
      </c>
      <c r="E2" s="204" t="s">
        <v>5</v>
      </c>
      <c r="F2" s="197" t="s">
        <v>6</v>
      </c>
      <c r="G2" s="204" t="s">
        <v>7</v>
      </c>
      <c r="H2" s="197" t="s">
        <v>8</v>
      </c>
      <c r="I2" s="197" t="s">
        <v>9</v>
      </c>
      <c r="J2" s="197" t="s">
        <v>10</v>
      </c>
      <c r="K2" s="197" t="s">
        <v>11</v>
      </c>
      <c r="L2" s="197"/>
      <c r="M2" s="197"/>
      <c r="N2" s="197"/>
      <c r="O2" s="199" t="s">
        <v>12</v>
      </c>
      <c r="P2" s="181" t="s">
        <v>277</v>
      </c>
      <c r="Q2" s="182"/>
      <c r="R2" s="182"/>
      <c r="S2" s="182"/>
      <c r="T2" s="182"/>
      <c r="U2" s="182"/>
      <c r="V2" s="182"/>
      <c r="W2" s="182"/>
      <c r="X2" s="182"/>
      <c r="Y2" s="183"/>
      <c r="Z2" s="181" t="s">
        <v>278</v>
      </c>
      <c r="AA2" s="182"/>
      <c r="AB2" s="182"/>
      <c r="AC2" s="182"/>
      <c r="AD2" s="182"/>
      <c r="AE2" s="182"/>
      <c r="AF2" s="182"/>
      <c r="AG2" s="182"/>
      <c r="AH2" s="182"/>
      <c r="AI2" s="183"/>
      <c r="AJ2" s="181" t="s">
        <v>279</v>
      </c>
      <c r="AK2" s="182"/>
      <c r="AL2" s="182"/>
      <c r="AM2" s="182"/>
      <c r="AN2" s="182"/>
      <c r="AO2" s="182"/>
      <c r="AP2" s="182"/>
      <c r="AQ2" s="182"/>
      <c r="AR2" s="182"/>
      <c r="AS2" s="183"/>
      <c r="AT2" s="181" t="s">
        <v>304</v>
      </c>
      <c r="AU2" s="182"/>
      <c r="AV2" s="182"/>
      <c r="AW2" s="182"/>
      <c r="AX2" s="182"/>
      <c r="AY2" s="182"/>
      <c r="AZ2" s="182"/>
      <c r="BA2" s="182"/>
      <c r="BB2" s="182"/>
      <c r="BC2" s="183"/>
      <c r="BD2" s="184" t="s">
        <v>261</v>
      </c>
      <c r="BE2" s="186" t="s">
        <v>255</v>
      </c>
    </row>
    <row r="3" spans="1:57" s="78" customFormat="1" ht="33" customHeight="1" thickBot="1" x14ac:dyDescent="0.3">
      <c r="A3" s="203"/>
      <c r="B3" s="205"/>
      <c r="C3" s="198"/>
      <c r="D3" s="205"/>
      <c r="E3" s="205"/>
      <c r="F3" s="198"/>
      <c r="G3" s="205"/>
      <c r="H3" s="198"/>
      <c r="I3" s="198"/>
      <c r="J3" s="198"/>
      <c r="K3" s="107">
        <v>2023</v>
      </c>
      <c r="L3" s="107">
        <v>2024</v>
      </c>
      <c r="M3" s="107">
        <v>2025</v>
      </c>
      <c r="N3" s="107">
        <v>2026</v>
      </c>
      <c r="O3" s="200"/>
      <c r="P3" s="124" t="s">
        <v>262</v>
      </c>
      <c r="Q3" s="125" t="s">
        <v>266</v>
      </c>
      <c r="R3" s="124" t="s">
        <v>269</v>
      </c>
      <c r="S3" s="125" t="s">
        <v>270</v>
      </c>
      <c r="T3" s="124" t="s">
        <v>271</v>
      </c>
      <c r="U3" s="125" t="s">
        <v>272</v>
      </c>
      <c r="V3" s="124" t="s">
        <v>275</v>
      </c>
      <c r="W3" s="126" t="s">
        <v>276</v>
      </c>
      <c r="X3" s="136" t="s">
        <v>298</v>
      </c>
      <c r="Y3" s="134" t="s">
        <v>301</v>
      </c>
      <c r="Z3" s="131" t="s">
        <v>263</v>
      </c>
      <c r="AA3" s="125" t="s">
        <v>267</v>
      </c>
      <c r="AB3" s="124" t="s">
        <v>286</v>
      </c>
      <c r="AC3" s="125" t="s">
        <v>287</v>
      </c>
      <c r="AD3" s="124" t="s">
        <v>273</v>
      </c>
      <c r="AE3" s="125" t="s">
        <v>274</v>
      </c>
      <c r="AF3" s="124" t="s">
        <v>288</v>
      </c>
      <c r="AG3" s="126" t="s">
        <v>289</v>
      </c>
      <c r="AH3" s="142" t="s">
        <v>299</v>
      </c>
      <c r="AI3" s="150" t="s">
        <v>302</v>
      </c>
      <c r="AJ3" s="131" t="s">
        <v>264</v>
      </c>
      <c r="AK3" s="125" t="s">
        <v>268</v>
      </c>
      <c r="AL3" s="124" t="s">
        <v>285</v>
      </c>
      <c r="AM3" s="125" t="s">
        <v>284</v>
      </c>
      <c r="AN3" s="124" t="s">
        <v>283</v>
      </c>
      <c r="AO3" s="125" t="s">
        <v>282</v>
      </c>
      <c r="AP3" s="124" t="s">
        <v>281</v>
      </c>
      <c r="AQ3" s="126" t="s">
        <v>280</v>
      </c>
      <c r="AR3" s="136" t="s">
        <v>297</v>
      </c>
      <c r="AS3" s="150" t="s">
        <v>303</v>
      </c>
      <c r="AT3" s="131" t="s">
        <v>265</v>
      </c>
      <c r="AU3" s="125" t="s">
        <v>290</v>
      </c>
      <c r="AV3" s="124" t="s">
        <v>291</v>
      </c>
      <c r="AW3" s="125" t="s">
        <v>292</v>
      </c>
      <c r="AX3" s="124" t="s">
        <v>293</v>
      </c>
      <c r="AY3" s="125" t="s">
        <v>294</v>
      </c>
      <c r="AZ3" s="124" t="s">
        <v>295</v>
      </c>
      <c r="BA3" s="126" t="s">
        <v>296</v>
      </c>
      <c r="BB3" s="153" t="s">
        <v>300</v>
      </c>
      <c r="BC3" s="152" t="s">
        <v>305</v>
      </c>
      <c r="BD3" s="185"/>
      <c r="BE3" s="187"/>
    </row>
    <row r="4" spans="1:57" s="39" customFormat="1" ht="168" customHeight="1" thickBot="1" x14ac:dyDescent="0.25">
      <c r="A4" s="191" t="s">
        <v>13</v>
      </c>
      <c r="B4" s="193" t="s">
        <v>14</v>
      </c>
      <c r="C4" s="82" t="s">
        <v>15</v>
      </c>
      <c r="D4" s="82" t="s">
        <v>16</v>
      </c>
      <c r="E4" s="82" t="s">
        <v>17</v>
      </c>
      <c r="F4" s="83" t="s">
        <v>18</v>
      </c>
      <c r="G4" s="81">
        <v>1</v>
      </c>
      <c r="H4" s="117">
        <v>1</v>
      </c>
      <c r="I4" s="81" t="s">
        <v>19</v>
      </c>
      <c r="J4" s="84" t="s">
        <v>20</v>
      </c>
      <c r="K4" s="82">
        <v>0</v>
      </c>
      <c r="L4" s="82">
        <v>0.7</v>
      </c>
      <c r="M4" s="82">
        <v>0.2</v>
      </c>
      <c r="N4" s="82">
        <v>0.1</v>
      </c>
      <c r="O4" s="108" t="s">
        <v>21</v>
      </c>
      <c r="P4" s="112"/>
      <c r="Q4" s="77"/>
      <c r="R4" s="112"/>
      <c r="S4" s="77"/>
      <c r="T4" s="112"/>
      <c r="U4" s="77"/>
      <c r="V4" s="162">
        <v>0</v>
      </c>
      <c r="W4" s="113"/>
      <c r="X4" s="135">
        <f>V4</f>
        <v>0</v>
      </c>
      <c r="Y4" s="137"/>
      <c r="Z4" s="132"/>
      <c r="AA4" s="77"/>
      <c r="AB4" s="112"/>
      <c r="AC4" s="77"/>
      <c r="AD4" s="112"/>
      <c r="AE4" s="77"/>
      <c r="AF4" s="162">
        <v>0.7</v>
      </c>
      <c r="AG4" s="165" t="s">
        <v>319</v>
      </c>
      <c r="AH4" s="143">
        <v>0.7</v>
      </c>
      <c r="AI4" s="137">
        <f>AH4/L4</f>
        <v>1</v>
      </c>
      <c r="AJ4" s="156">
        <v>0</v>
      </c>
      <c r="AK4" s="76" t="s">
        <v>311</v>
      </c>
      <c r="AL4" s="112"/>
      <c r="AM4" s="77"/>
      <c r="AN4" s="112"/>
      <c r="AO4" s="77"/>
      <c r="AP4" s="112"/>
      <c r="AQ4" s="113"/>
      <c r="AR4" s="135">
        <f>AJ4+AL4+AN4+AP4</f>
        <v>0</v>
      </c>
      <c r="AS4" s="137">
        <f>AR4/M4</f>
        <v>0</v>
      </c>
      <c r="AT4" s="132"/>
      <c r="AU4" s="77"/>
      <c r="AV4" s="112"/>
      <c r="AW4" s="77"/>
      <c r="AX4" s="112"/>
      <c r="AY4" s="77"/>
      <c r="AZ4" s="112"/>
      <c r="BA4" s="113"/>
      <c r="BB4" s="154">
        <f>AT4+AV4+AX4+AZ4</f>
        <v>0</v>
      </c>
      <c r="BC4" s="155">
        <f>BB4/N4</f>
        <v>0</v>
      </c>
      <c r="BD4" s="161">
        <f>X4+AH4+AR4</f>
        <v>0.7</v>
      </c>
      <c r="BE4" s="129">
        <f>BD4/H4</f>
        <v>0.7</v>
      </c>
    </row>
    <row r="5" spans="1:57" s="39" customFormat="1" ht="163.5" customHeight="1" thickBot="1" x14ac:dyDescent="0.25">
      <c r="A5" s="191"/>
      <c r="B5" s="193"/>
      <c r="C5" s="195" t="s">
        <v>22</v>
      </c>
      <c r="D5" s="82" t="s">
        <v>23</v>
      </c>
      <c r="E5" s="82" t="s">
        <v>24</v>
      </c>
      <c r="F5" s="94" t="s">
        <v>25</v>
      </c>
      <c r="G5" s="82">
        <v>4</v>
      </c>
      <c r="H5" s="117">
        <f>SUM(K5:N5)</f>
        <v>23</v>
      </c>
      <c r="I5" s="82" t="s">
        <v>26</v>
      </c>
      <c r="J5" s="85" t="s">
        <v>27</v>
      </c>
      <c r="K5" s="82">
        <v>4</v>
      </c>
      <c r="L5" s="82">
        <v>7</v>
      </c>
      <c r="M5" s="82">
        <v>8</v>
      </c>
      <c r="N5" s="82">
        <v>4</v>
      </c>
      <c r="O5" s="108" t="s">
        <v>28</v>
      </c>
      <c r="P5" s="112"/>
      <c r="Q5" s="77"/>
      <c r="R5" s="112"/>
      <c r="S5" s="77"/>
      <c r="T5" s="112"/>
      <c r="U5" s="77"/>
      <c r="V5" s="162">
        <v>5</v>
      </c>
      <c r="W5" s="113"/>
      <c r="X5" s="135">
        <f t="shared" ref="X5:X18" si="0">V5</f>
        <v>5</v>
      </c>
      <c r="Y5" s="137">
        <f t="shared" ref="Y5:Y16" si="1">X5/K5</f>
        <v>1.25</v>
      </c>
      <c r="Z5" s="132"/>
      <c r="AA5" s="77"/>
      <c r="AB5" s="112"/>
      <c r="AC5" s="77"/>
      <c r="AD5" s="112"/>
      <c r="AE5" s="77"/>
      <c r="AF5" s="162">
        <v>7</v>
      </c>
      <c r="AG5" s="165" t="s">
        <v>325</v>
      </c>
      <c r="AH5" s="143">
        <v>7</v>
      </c>
      <c r="AI5" s="137">
        <f t="shared" ref="AI5:AI18" si="2">AH5/L5</f>
        <v>1</v>
      </c>
      <c r="AJ5" s="156">
        <v>0</v>
      </c>
      <c r="AK5" s="66" t="s">
        <v>335</v>
      </c>
      <c r="AL5" s="112"/>
      <c r="AM5" s="77"/>
      <c r="AN5" s="112"/>
      <c r="AO5" s="77"/>
      <c r="AP5" s="112"/>
      <c r="AQ5" s="113"/>
      <c r="AR5" s="135">
        <f t="shared" ref="AR5:AR18" si="3">AJ5+AL5+AN5+AP5</f>
        <v>0</v>
      </c>
      <c r="AS5" s="137">
        <f t="shared" ref="AS5:AS15" si="4">AR5/M5</f>
        <v>0</v>
      </c>
      <c r="AT5" s="132"/>
      <c r="AU5" s="77"/>
      <c r="AV5" s="112"/>
      <c r="AW5" s="77"/>
      <c r="AX5" s="112"/>
      <c r="AY5" s="77"/>
      <c r="AZ5" s="112"/>
      <c r="BA5" s="113"/>
      <c r="BB5" s="135">
        <f t="shared" ref="BB5:BB18" si="5">AT5+AV5+AX5+AZ5</f>
        <v>0</v>
      </c>
      <c r="BC5" s="155">
        <f t="shared" ref="BC5:BC18" si="6">BB5/N5</f>
        <v>0</v>
      </c>
      <c r="BD5" s="173">
        <f>X5+AH5+AR5</f>
        <v>12</v>
      </c>
      <c r="BE5" s="129">
        <f t="shared" ref="BE5:BE18" si="7">BD5/H5</f>
        <v>0.52173913043478259</v>
      </c>
    </row>
    <row r="6" spans="1:57" s="39" customFormat="1" ht="163.5" customHeight="1" thickBot="1" x14ac:dyDescent="0.25">
      <c r="A6" s="191"/>
      <c r="B6" s="193"/>
      <c r="C6" s="195"/>
      <c r="D6" s="82" t="s">
        <v>29</v>
      </c>
      <c r="E6" s="82" t="s">
        <v>30</v>
      </c>
      <c r="F6" s="94" t="s">
        <v>31</v>
      </c>
      <c r="G6" s="82">
        <v>2</v>
      </c>
      <c r="H6" s="117">
        <f>SUM(K6:N6)</f>
        <v>20</v>
      </c>
      <c r="I6" s="82" t="s">
        <v>26</v>
      </c>
      <c r="J6" s="85" t="s">
        <v>27</v>
      </c>
      <c r="K6" s="82">
        <v>4</v>
      </c>
      <c r="L6" s="82">
        <v>7</v>
      </c>
      <c r="M6" s="82">
        <v>7</v>
      </c>
      <c r="N6" s="82">
        <v>2</v>
      </c>
      <c r="O6" s="108" t="s">
        <v>32</v>
      </c>
      <c r="P6" s="112"/>
      <c r="Q6" s="77"/>
      <c r="R6" s="112"/>
      <c r="S6" s="77"/>
      <c r="T6" s="112"/>
      <c r="U6" s="77"/>
      <c r="V6" s="162">
        <v>4</v>
      </c>
      <c r="W6" s="113"/>
      <c r="X6" s="135">
        <f t="shared" si="0"/>
        <v>4</v>
      </c>
      <c r="Y6" s="137">
        <f t="shared" si="1"/>
        <v>1</v>
      </c>
      <c r="Z6" s="132"/>
      <c r="AA6" s="77"/>
      <c r="AB6" s="112"/>
      <c r="AC6" s="77"/>
      <c r="AD6" s="112"/>
      <c r="AE6" s="77"/>
      <c r="AF6" s="162">
        <v>7</v>
      </c>
      <c r="AG6" s="165" t="s">
        <v>326</v>
      </c>
      <c r="AH6" s="143">
        <v>7</v>
      </c>
      <c r="AI6" s="137">
        <f t="shared" si="2"/>
        <v>1</v>
      </c>
      <c r="AJ6" s="156">
        <v>0</v>
      </c>
      <c r="AK6" s="66" t="s">
        <v>315</v>
      </c>
      <c r="AL6" s="112"/>
      <c r="AM6" s="77"/>
      <c r="AN6" s="112"/>
      <c r="AO6" s="77"/>
      <c r="AP6" s="112"/>
      <c r="AQ6" s="113"/>
      <c r="AR6" s="135">
        <f t="shared" si="3"/>
        <v>0</v>
      </c>
      <c r="AS6" s="137">
        <f t="shared" si="4"/>
        <v>0</v>
      </c>
      <c r="AT6" s="132"/>
      <c r="AU6" s="77"/>
      <c r="AV6" s="112"/>
      <c r="AW6" s="77"/>
      <c r="AX6" s="112"/>
      <c r="AY6" s="77"/>
      <c r="AZ6" s="112"/>
      <c r="BA6" s="113"/>
      <c r="BB6" s="135">
        <f t="shared" si="5"/>
        <v>0</v>
      </c>
      <c r="BC6" s="155">
        <f t="shared" si="6"/>
        <v>0</v>
      </c>
      <c r="BD6" s="173">
        <f>X6+AH6+AR6</f>
        <v>11</v>
      </c>
      <c r="BE6" s="129">
        <f t="shared" si="7"/>
        <v>0.55000000000000004</v>
      </c>
    </row>
    <row r="7" spans="1:57" s="39" customFormat="1" ht="132.75" customHeight="1" thickBot="1" x14ac:dyDescent="0.25">
      <c r="A7" s="196" t="s">
        <v>33</v>
      </c>
      <c r="B7" s="189" t="s">
        <v>34</v>
      </c>
      <c r="C7" s="190" t="s">
        <v>22</v>
      </c>
      <c r="D7" s="88" t="s">
        <v>35</v>
      </c>
      <c r="E7" s="89" t="s">
        <v>36</v>
      </c>
      <c r="F7" s="90" t="s">
        <v>37</v>
      </c>
      <c r="G7" s="89">
        <v>0</v>
      </c>
      <c r="H7" s="118">
        <v>6</v>
      </c>
      <c r="I7" s="89" t="s">
        <v>19</v>
      </c>
      <c r="J7" s="91" t="s">
        <v>38</v>
      </c>
      <c r="K7" s="89">
        <v>3</v>
      </c>
      <c r="L7" s="89">
        <v>1</v>
      </c>
      <c r="M7" s="89">
        <v>1</v>
      </c>
      <c r="N7" s="89">
        <v>1</v>
      </c>
      <c r="O7" s="109" t="s">
        <v>39</v>
      </c>
      <c r="P7" s="112"/>
      <c r="Q7" s="77"/>
      <c r="R7" s="112"/>
      <c r="S7" s="77"/>
      <c r="T7" s="112"/>
      <c r="U7" s="77"/>
      <c r="V7" s="162">
        <v>6</v>
      </c>
      <c r="W7" s="113"/>
      <c r="X7" s="135">
        <f t="shared" si="0"/>
        <v>6</v>
      </c>
      <c r="Y7" s="137">
        <f t="shared" si="1"/>
        <v>2</v>
      </c>
      <c r="Z7" s="132"/>
      <c r="AA7" s="77"/>
      <c r="AB7" s="112"/>
      <c r="AC7" s="77"/>
      <c r="AD7" s="112"/>
      <c r="AE7" s="77"/>
      <c r="AF7" s="162">
        <v>3</v>
      </c>
      <c r="AG7" s="165" t="s">
        <v>327</v>
      </c>
      <c r="AH7" s="144">
        <v>3</v>
      </c>
      <c r="AI7" s="137">
        <f t="shared" si="2"/>
        <v>3</v>
      </c>
      <c r="AJ7" s="156">
        <v>0</v>
      </c>
      <c r="AK7" s="66" t="s">
        <v>316</v>
      </c>
      <c r="AL7" s="112"/>
      <c r="AM7" s="77"/>
      <c r="AN7" s="112"/>
      <c r="AO7" s="77"/>
      <c r="AP7" s="112"/>
      <c r="AQ7" s="113"/>
      <c r="AR7" s="135">
        <f t="shared" si="3"/>
        <v>0</v>
      </c>
      <c r="AS7" s="137">
        <f t="shared" si="4"/>
        <v>0</v>
      </c>
      <c r="AT7" s="132"/>
      <c r="AU7" s="77"/>
      <c r="AV7" s="112"/>
      <c r="AW7" s="77"/>
      <c r="AX7" s="112"/>
      <c r="AY7" s="77"/>
      <c r="AZ7" s="112"/>
      <c r="BA7" s="113"/>
      <c r="BB7" s="135">
        <f t="shared" si="5"/>
        <v>0</v>
      </c>
      <c r="BC7" s="155">
        <f t="shared" si="6"/>
        <v>0</v>
      </c>
      <c r="BD7" s="173">
        <f>X7+AH7+AR7</f>
        <v>9</v>
      </c>
      <c r="BE7" s="129">
        <f t="shared" si="7"/>
        <v>1.5</v>
      </c>
    </row>
    <row r="8" spans="1:57" s="39" customFormat="1" ht="75.75" customHeight="1" thickBot="1" x14ac:dyDescent="0.25">
      <c r="A8" s="196"/>
      <c r="B8" s="189"/>
      <c r="C8" s="190"/>
      <c r="D8" s="88" t="s">
        <v>40</v>
      </c>
      <c r="E8" s="87" t="s">
        <v>41</v>
      </c>
      <c r="F8" s="92" t="s">
        <v>42</v>
      </c>
      <c r="G8" s="89">
        <v>0</v>
      </c>
      <c r="H8" s="127">
        <v>0.31</v>
      </c>
      <c r="I8" s="89" t="s">
        <v>43</v>
      </c>
      <c r="J8" s="91" t="s">
        <v>38</v>
      </c>
      <c r="K8" s="128">
        <v>0.23799999999999999</v>
      </c>
      <c r="L8" s="128">
        <v>0.28000000000000003</v>
      </c>
      <c r="M8" s="128">
        <v>0.3</v>
      </c>
      <c r="N8" s="128">
        <v>0.31</v>
      </c>
      <c r="O8" s="109" t="s">
        <v>44</v>
      </c>
      <c r="P8" s="112"/>
      <c r="Q8" s="77"/>
      <c r="R8" s="112"/>
      <c r="S8" s="77"/>
      <c r="T8" s="112"/>
      <c r="U8" s="77"/>
      <c r="V8" s="168">
        <v>0.23930000000000001</v>
      </c>
      <c r="W8" s="113"/>
      <c r="X8" s="172">
        <f t="shared" si="0"/>
        <v>0.23930000000000001</v>
      </c>
      <c r="Y8" s="137">
        <f t="shared" si="1"/>
        <v>1.0054621848739498</v>
      </c>
      <c r="Z8" s="132"/>
      <c r="AA8" s="77"/>
      <c r="AB8" s="112"/>
      <c r="AC8" s="77"/>
      <c r="AD8" s="112"/>
      <c r="AE8" s="77"/>
      <c r="AF8" s="168">
        <v>0.29330000000000001</v>
      </c>
      <c r="AG8" s="165" t="s">
        <v>328</v>
      </c>
      <c r="AH8" s="145">
        <v>0.29330000000000001</v>
      </c>
      <c r="AI8" s="137">
        <f t="shared" si="2"/>
        <v>1.0474999999999999</v>
      </c>
      <c r="AJ8" s="156">
        <v>0</v>
      </c>
      <c r="AK8" s="66" t="s">
        <v>317</v>
      </c>
      <c r="AL8" s="112"/>
      <c r="AM8" s="77"/>
      <c r="AN8" s="112"/>
      <c r="AO8" s="77"/>
      <c r="AP8" s="112"/>
      <c r="AQ8" s="113"/>
      <c r="AR8" s="135">
        <f t="shared" si="3"/>
        <v>0</v>
      </c>
      <c r="AS8" s="137">
        <f t="shared" si="4"/>
        <v>0</v>
      </c>
      <c r="AT8" s="132"/>
      <c r="AU8" s="77"/>
      <c r="AV8" s="112"/>
      <c r="AW8" s="77"/>
      <c r="AX8" s="112"/>
      <c r="AY8" s="77"/>
      <c r="AZ8" s="112"/>
      <c r="BA8" s="113"/>
      <c r="BB8" s="135">
        <f t="shared" si="5"/>
        <v>0</v>
      </c>
      <c r="BC8" s="155">
        <f t="shared" si="6"/>
        <v>0</v>
      </c>
      <c r="BD8" s="174">
        <f>AH8</f>
        <v>0.29330000000000001</v>
      </c>
      <c r="BE8" s="129">
        <f>BD8/H8</f>
        <v>0.94612903225806455</v>
      </c>
    </row>
    <row r="9" spans="1:57" s="39" customFormat="1" ht="270" customHeight="1" thickBot="1" x14ac:dyDescent="0.25">
      <c r="A9" s="191" t="s">
        <v>45</v>
      </c>
      <c r="B9" s="193" t="s">
        <v>46</v>
      </c>
      <c r="C9" s="82" t="s">
        <v>22</v>
      </c>
      <c r="D9" s="82" t="s">
        <v>47</v>
      </c>
      <c r="E9" s="81" t="s">
        <v>48</v>
      </c>
      <c r="F9" s="83" t="s">
        <v>242</v>
      </c>
      <c r="G9" s="82" t="s">
        <v>49</v>
      </c>
      <c r="H9" s="119">
        <v>1</v>
      </c>
      <c r="I9" s="82" t="s">
        <v>43</v>
      </c>
      <c r="J9" s="85" t="s">
        <v>50</v>
      </c>
      <c r="K9" s="93">
        <v>0.2</v>
      </c>
      <c r="L9" s="93">
        <v>0.4</v>
      </c>
      <c r="M9" s="93">
        <v>0.2</v>
      </c>
      <c r="N9" s="93">
        <v>0.2</v>
      </c>
      <c r="O9" s="110" t="s">
        <v>51</v>
      </c>
      <c r="P9" s="112"/>
      <c r="Q9" s="77"/>
      <c r="R9" s="112"/>
      <c r="S9" s="77"/>
      <c r="T9" s="112"/>
      <c r="U9" s="77"/>
      <c r="V9" s="164">
        <f>K9</f>
        <v>0.2</v>
      </c>
      <c r="W9" s="113"/>
      <c r="X9" s="141">
        <f t="shared" si="0"/>
        <v>0.2</v>
      </c>
      <c r="Y9" s="137">
        <f t="shared" si="1"/>
        <v>1</v>
      </c>
      <c r="Z9" s="132"/>
      <c r="AA9" s="77"/>
      <c r="AB9" s="112"/>
      <c r="AC9" s="77"/>
      <c r="AD9" s="112"/>
      <c r="AE9" s="77"/>
      <c r="AF9" s="164">
        <v>0.4</v>
      </c>
      <c r="AG9" s="165" t="s">
        <v>321</v>
      </c>
      <c r="AH9" s="146">
        <f>L9</f>
        <v>0.4</v>
      </c>
      <c r="AI9" s="137">
        <f t="shared" si="2"/>
        <v>1</v>
      </c>
      <c r="AJ9" s="158">
        <v>0.05</v>
      </c>
      <c r="AK9" s="66" t="s">
        <v>313</v>
      </c>
      <c r="AL9" s="112"/>
      <c r="AM9" s="77"/>
      <c r="AN9" s="112"/>
      <c r="AO9" s="77"/>
      <c r="AP9" s="112"/>
      <c r="AQ9" s="113"/>
      <c r="AR9" s="141">
        <f t="shared" si="3"/>
        <v>0.05</v>
      </c>
      <c r="AS9" s="137">
        <f t="shared" si="4"/>
        <v>0.25</v>
      </c>
      <c r="AT9" s="132"/>
      <c r="AU9" s="77"/>
      <c r="AV9" s="112"/>
      <c r="AW9" s="77"/>
      <c r="AX9" s="112"/>
      <c r="AY9" s="77"/>
      <c r="AZ9" s="112"/>
      <c r="BA9" s="113"/>
      <c r="BB9" s="135">
        <f t="shared" si="5"/>
        <v>0</v>
      </c>
      <c r="BC9" s="155">
        <f t="shared" si="6"/>
        <v>0</v>
      </c>
      <c r="BD9" s="161">
        <f t="shared" ref="BD9:BD14" si="8">X9+AH9+AR9</f>
        <v>0.65000000000000013</v>
      </c>
      <c r="BE9" s="129">
        <f t="shared" si="7"/>
        <v>0.65000000000000013</v>
      </c>
    </row>
    <row r="10" spans="1:57" s="39" customFormat="1" ht="170.25" customHeight="1" thickBot="1" x14ac:dyDescent="0.25">
      <c r="A10" s="191"/>
      <c r="B10" s="193"/>
      <c r="C10" s="195" t="s">
        <v>15</v>
      </c>
      <c r="D10" s="82" t="s">
        <v>52</v>
      </c>
      <c r="E10" s="81" t="s">
        <v>241</v>
      </c>
      <c r="F10" s="94" t="s">
        <v>53</v>
      </c>
      <c r="G10" s="82" t="s">
        <v>49</v>
      </c>
      <c r="H10" s="117">
        <v>1</v>
      </c>
      <c r="I10" s="82" t="s">
        <v>26</v>
      </c>
      <c r="J10" s="85" t="s">
        <v>50</v>
      </c>
      <c r="K10" s="95">
        <v>0</v>
      </c>
      <c r="L10" s="95">
        <v>0.2</v>
      </c>
      <c r="M10" s="95">
        <v>0.65</v>
      </c>
      <c r="N10" s="95">
        <v>1</v>
      </c>
      <c r="O10" s="110" t="s">
        <v>240</v>
      </c>
      <c r="P10" s="112"/>
      <c r="Q10" s="77"/>
      <c r="R10" s="112"/>
      <c r="S10" s="77"/>
      <c r="T10" s="112"/>
      <c r="U10" s="77"/>
      <c r="V10" s="162">
        <v>0</v>
      </c>
      <c r="W10" s="113"/>
      <c r="X10" s="135">
        <f t="shared" si="0"/>
        <v>0</v>
      </c>
      <c r="Y10" s="137"/>
      <c r="Z10" s="132"/>
      <c r="AA10" s="77"/>
      <c r="AB10" s="112"/>
      <c r="AC10" s="77"/>
      <c r="AD10" s="112"/>
      <c r="AE10" s="77"/>
      <c r="AF10" s="162">
        <v>0.2</v>
      </c>
      <c r="AG10" s="165" t="s">
        <v>322</v>
      </c>
      <c r="AH10" s="147">
        <f>L10</f>
        <v>0.2</v>
      </c>
      <c r="AI10" s="137">
        <f t="shared" si="2"/>
        <v>1</v>
      </c>
      <c r="AJ10" s="156">
        <v>0.13</v>
      </c>
      <c r="AK10" s="66" t="s">
        <v>314</v>
      </c>
      <c r="AL10" s="112"/>
      <c r="AM10" s="77"/>
      <c r="AN10" s="112"/>
      <c r="AO10" s="77"/>
      <c r="AP10" s="112"/>
      <c r="AQ10" s="113"/>
      <c r="AR10" s="135">
        <f t="shared" si="3"/>
        <v>0.13</v>
      </c>
      <c r="AS10" s="137">
        <f t="shared" si="4"/>
        <v>0.2</v>
      </c>
      <c r="AT10" s="132"/>
      <c r="AU10" s="77"/>
      <c r="AV10" s="112"/>
      <c r="AW10" s="77"/>
      <c r="AX10" s="112"/>
      <c r="AY10" s="77"/>
      <c r="AZ10" s="112"/>
      <c r="BA10" s="113"/>
      <c r="BB10" s="135">
        <f t="shared" si="5"/>
        <v>0</v>
      </c>
      <c r="BC10" s="155">
        <f t="shared" si="6"/>
        <v>0</v>
      </c>
      <c r="BD10" s="161">
        <f t="shared" si="8"/>
        <v>0.33</v>
      </c>
      <c r="BE10" s="129">
        <f t="shared" si="7"/>
        <v>0.33</v>
      </c>
    </row>
    <row r="11" spans="1:57" s="39" customFormat="1" ht="279" customHeight="1" thickBot="1" x14ac:dyDescent="0.25">
      <c r="A11" s="191"/>
      <c r="B11" s="193"/>
      <c r="C11" s="195"/>
      <c r="D11" s="82" t="s">
        <v>54</v>
      </c>
      <c r="E11" s="82" t="s">
        <v>55</v>
      </c>
      <c r="F11" s="96" t="s">
        <v>243</v>
      </c>
      <c r="G11" s="82" t="s">
        <v>49</v>
      </c>
      <c r="H11" s="117">
        <v>7</v>
      </c>
      <c r="I11" s="82" t="s">
        <v>26</v>
      </c>
      <c r="J11" s="85" t="s">
        <v>50</v>
      </c>
      <c r="K11" s="82">
        <v>2</v>
      </c>
      <c r="L11" s="82">
        <v>2</v>
      </c>
      <c r="M11" s="82">
        <v>2</v>
      </c>
      <c r="N11" s="82">
        <v>1</v>
      </c>
      <c r="O11" s="110" t="s">
        <v>244</v>
      </c>
      <c r="P11" s="112"/>
      <c r="Q11" s="77"/>
      <c r="R11" s="112"/>
      <c r="S11" s="77"/>
      <c r="T11" s="112"/>
      <c r="U11" s="77"/>
      <c r="V11" s="162">
        <v>2</v>
      </c>
      <c r="W11" s="113"/>
      <c r="X11" s="135">
        <f t="shared" si="0"/>
        <v>2</v>
      </c>
      <c r="Y11" s="137">
        <f t="shared" si="1"/>
        <v>1</v>
      </c>
      <c r="Z11" s="132"/>
      <c r="AA11" s="77"/>
      <c r="AB11" s="112"/>
      <c r="AC11" s="77"/>
      <c r="AD11" s="112"/>
      <c r="AE11" s="77"/>
      <c r="AF11" s="162">
        <v>2</v>
      </c>
      <c r="AG11" s="165" t="s">
        <v>323</v>
      </c>
      <c r="AH11" s="143">
        <v>2</v>
      </c>
      <c r="AI11" s="137">
        <f t="shared" si="2"/>
        <v>1</v>
      </c>
      <c r="AJ11" s="156">
        <v>0</v>
      </c>
      <c r="AK11" s="66" t="s">
        <v>312</v>
      </c>
      <c r="AL11" s="112"/>
      <c r="AM11" s="77"/>
      <c r="AN11" s="112"/>
      <c r="AO11" s="77"/>
      <c r="AP11" s="112"/>
      <c r="AQ11" s="113"/>
      <c r="AR11" s="135">
        <f t="shared" si="3"/>
        <v>0</v>
      </c>
      <c r="AS11" s="137">
        <f t="shared" si="4"/>
        <v>0</v>
      </c>
      <c r="AT11" s="132"/>
      <c r="AU11" s="77"/>
      <c r="AV11" s="112"/>
      <c r="AW11" s="77"/>
      <c r="AX11" s="112"/>
      <c r="AY11" s="77"/>
      <c r="AZ11" s="112"/>
      <c r="BA11" s="113"/>
      <c r="BB11" s="135">
        <f t="shared" si="5"/>
        <v>0</v>
      </c>
      <c r="BC11" s="155">
        <f t="shared" si="6"/>
        <v>0</v>
      </c>
      <c r="BD11" s="173">
        <f t="shared" si="8"/>
        <v>4</v>
      </c>
      <c r="BE11" s="129">
        <f t="shared" si="7"/>
        <v>0.5714285714285714</v>
      </c>
    </row>
    <row r="12" spans="1:57" s="39" customFormat="1" ht="240" customHeight="1" thickBot="1" x14ac:dyDescent="0.25">
      <c r="A12" s="191"/>
      <c r="B12" s="193"/>
      <c r="C12" s="82" t="s">
        <v>56</v>
      </c>
      <c r="D12" s="82" t="s">
        <v>57</v>
      </c>
      <c r="E12" s="82" t="s">
        <v>48</v>
      </c>
      <c r="F12" s="94" t="s">
        <v>58</v>
      </c>
      <c r="G12" s="81" t="s">
        <v>59</v>
      </c>
      <c r="H12" s="119">
        <v>1</v>
      </c>
      <c r="I12" s="82" t="s">
        <v>43</v>
      </c>
      <c r="J12" s="85" t="s">
        <v>50</v>
      </c>
      <c r="K12" s="93">
        <v>0.3</v>
      </c>
      <c r="L12" s="93">
        <v>0.25</v>
      </c>
      <c r="M12" s="93">
        <v>0.25</v>
      </c>
      <c r="N12" s="93">
        <v>0.2</v>
      </c>
      <c r="O12" s="110" t="s">
        <v>60</v>
      </c>
      <c r="P12" s="112"/>
      <c r="Q12" s="77"/>
      <c r="R12" s="112"/>
      <c r="S12" s="77"/>
      <c r="T12" s="112"/>
      <c r="U12" s="77"/>
      <c r="V12" s="164">
        <f>K12</f>
        <v>0.3</v>
      </c>
      <c r="W12" s="113"/>
      <c r="X12" s="141">
        <f t="shared" si="0"/>
        <v>0.3</v>
      </c>
      <c r="Y12" s="137">
        <f t="shared" si="1"/>
        <v>1</v>
      </c>
      <c r="Z12" s="132"/>
      <c r="AA12" s="77"/>
      <c r="AB12" s="112"/>
      <c r="AC12" s="77"/>
      <c r="AD12" s="112"/>
      <c r="AE12" s="77"/>
      <c r="AF12" s="164">
        <v>0.25</v>
      </c>
      <c r="AG12" s="165" t="s">
        <v>324</v>
      </c>
      <c r="AH12" s="146">
        <f>L12</f>
        <v>0.25</v>
      </c>
      <c r="AI12" s="137">
        <f t="shared" si="2"/>
        <v>1</v>
      </c>
      <c r="AJ12" s="156">
        <v>0</v>
      </c>
      <c r="AK12" s="66" t="s">
        <v>336</v>
      </c>
      <c r="AL12" s="112"/>
      <c r="AM12" s="77"/>
      <c r="AN12" s="112"/>
      <c r="AO12" s="77"/>
      <c r="AP12" s="112"/>
      <c r="AQ12" s="113"/>
      <c r="AR12" s="135">
        <f t="shared" si="3"/>
        <v>0</v>
      </c>
      <c r="AS12" s="137">
        <f t="shared" si="4"/>
        <v>0</v>
      </c>
      <c r="AT12" s="132"/>
      <c r="AU12" s="77"/>
      <c r="AV12" s="112"/>
      <c r="AW12" s="77"/>
      <c r="AX12" s="112"/>
      <c r="AY12" s="77"/>
      <c r="AZ12" s="112"/>
      <c r="BA12" s="113"/>
      <c r="BB12" s="135">
        <f t="shared" si="5"/>
        <v>0</v>
      </c>
      <c r="BC12" s="155">
        <f t="shared" si="6"/>
        <v>0</v>
      </c>
      <c r="BD12" s="130">
        <f t="shared" si="8"/>
        <v>0.55000000000000004</v>
      </c>
      <c r="BE12" s="129">
        <f t="shared" si="7"/>
        <v>0.55000000000000004</v>
      </c>
    </row>
    <row r="13" spans="1:57" s="39" customFormat="1" ht="150" customHeight="1" thickBot="1" x14ac:dyDescent="0.25">
      <c r="A13" s="188" t="s">
        <v>61</v>
      </c>
      <c r="B13" s="189" t="s">
        <v>239</v>
      </c>
      <c r="C13" s="86" t="s">
        <v>62</v>
      </c>
      <c r="D13" s="86" t="s">
        <v>63</v>
      </c>
      <c r="E13" s="86" t="s">
        <v>64</v>
      </c>
      <c r="F13" s="90"/>
      <c r="G13" s="97">
        <v>40200</v>
      </c>
      <c r="H13" s="120">
        <v>149000</v>
      </c>
      <c r="I13" s="86" t="s">
        <v>26</v>
      </c>
      <c r="J13" s="98" t="s">
        <v>65</v>
      </c>
      <c r="K13" s="99">
        <v>30000</v>
      </c>
      <c r="L13" s="99">
        <v>49000</v>
      </c>
      <c r="M13" s="99">
        <v>40000</v>
      </c>
      <c r="N13" s="99">
        <v>30000</v>
      </c>
      <c r="O13" s="109" t="s">
        <v>66</v>
      </c>
      <c r="P13" s="112"/>
      <c r="Q13" s="77"/>
      <c r="R13" s="112"/>
      <c r="S13" s="77"/>
      <c r="T13" s="112"/>
      <c r="U13" s="77"/>
      <c r="V13" s="162">
        <v>31855</v>
      </c>
      <c r="W13" s="113"/>
      <c r="X13" s="135">
        <f t="shared" si="0"/>
        <v>31855</v>
      </c>
      <c r="Y13" s="137">
        <f t="shared" si="1"/>
        <v>1.0618333333333334</v>
      </c>
      <c r="Z13" s="132"/>
      <c r="AA13" s="77"/>
      <c r="AB13" s="112"/>
      <c r="AC13" s="77"/>
      <c r="AD13" s="112"/>
      <c r="AE13" s="77"/>
      <c r="AF13" s="162">
        <v>50302</v>
      </c>
      <c r="AG13" s="165" t="s">
        <v>330</v>
      </c>
      <c r="AH13" s="143">
        <v>50302</v>
      </c>
      <c r="AI13" s="137">
        <f t="shared" si="2"/>
        <v>1.0265714285714285</v>
      </c>
      <c r="AJ13" s="156">
        <v>9499</v>
      </c>
      <c r="AK13" s="66" t="s">
        <v>307</v>
      </c>
      <c r="AL13" s="112"/>
      <c r="AM13" s="77"/>
      <c r="AN13" s="112"/>
      <c r="AO13" s="77"/>
      <c r="AP13" s="112"/>
      <c r="AQ13" s="113"/>
      <c r="AR13" s="135">
        <f t="shared" si="3"/>
        <v>9499</v>
      </c>
      <c r="AS13" s="137">
        <f t="shared" si="4"/>
        <v>0.23747499999999999</v>
      </c>
      <c r="AT13" s="132"/>
      <c r="AU13" s="77"/>
      <c r="AV13" s="112"/>
      <c r="AW13" s="77"/>
      <c r="AX13" s="112"/>
      <c r="AY13" s="77"/>
      <c r="AZ13" s="112"/>
      <c r="BA13" s="113"/>
      <c r="BB13" s="135">
        <f t="shared" si="5"/>
        <v>0</v>
      </c>
      <c r="BC13" s="155">
        <f t="shared" si="6"/>
        <v>0</v>
      </c>
      <c r="BD13" s="173">
        <f t="shared" si="8"/>
        <v>91656</v>
      </c>
      <c r="BE13" s="129">
        <f t="shared" si="7"/>
        <v>0.61514093959731542</v>
      </c>
    </row>
    <row r="14" spans="1:57" s="39" customFormat="1" ht="141.75" customHeight="1" thickBot="1" x14ac:dyDescent="0.25">
      <c r="A14" s="188"/>
      <c r="B14" s="189"/>
      <c r="C14" s="190" t="s">
        <v>22</v>
      </c>
      <c r="D14" s="86" t="s">
        <v>67</v>
      </c>
      <c r="E14" s="86" t="s">
        <v>340</v>
      </c>
      <c r="F14" s="90"/>
      <c r="G14" s="86" t="s">
        <v>49</v>
      </c>
      <c r="H14" s="121">
        <v>20000</v>
      </c>
      <c r="I14" s="86" t="s">
        <v>26</v>
      </c>
      <c r="J14" s="98" t="s">
        <v>65</v>
      </c>
      <c r="K14" s="100">
        <v>0</v>
      </c>
      <c r="L14" s="100">
        <v>6000</v>
      </c>
      <c r="M14" s="100">
        <f t="shared" ref="M14:N14" si="9">(M13*20%)</f>
        <v>8000</v>
      </c>
      <c r="N14" s="100">
        <f t="shared" si="9"/>
        <v>6000</v>
      </c>
      <c r="O14" s="109" t="s">
        <v>68</v>
      </c>
      <c r="P14" s="112"/>
      <c r="Q14" s="77"/>
      <c r="R14" s="112"/>
      <c r="S14" s="77"/>
      <c r="T14" s="112"/>
      <c r="U14" s="77"/>
      <c r="V14" s="162">
        <v>0</v>
      </c>
      <c r="W14" s="113"/>
      <c r="X14" s="135">
        <f t="shared" si="0"/>
        <v>0</v>
      </c>
      <c r="Y14" s="137"/>
      <c r="Z14" s="132"/>
      <c r="AA14" s="77"/>
      <c r="AB14" s="112"/>
      <c r="AC14" s="77"/>
      <c r="AD14" s="112"/>
      <c r="AE14" s="77"/>
      <c r="AF14" s="162">
        <v>7311</v>
      </c>
      <c r="AG14" s="165" t="s">
        <v>331</v>
      </c>
      <c r="AH14" s="143">
        <v>7311</v>
      </c>
      <c r="AI14" s="137">
        <f t="shared" si="2"/>
        <v>1.2184999999999999</v>
      </c>
      <c r="AJ14" s="156">
        <v>1179</v>
      </c>
      <c r="AK14" s="66" t="s">
        <v>306</v>
      </c>
      <c r="AL14" s="112"/>
      <c r="AM14" s="77"/>
      <c r="AN14" s="112"/>
      <c r="AO14" s="77"/>
      <c r="AP14" s="112"/>
      <c r="AQ14" s="113"/>
      <c r="AR14" s="135">
        <f t="shared" si="3"/>
        <v>1179</v>
      </c>
      <c r="AS14" s="137">
        <f t="shared" si="4"/>
        <v>0.14737500000000001</v>
      </c>
      <c r="AT14" s="132"/>
      <c r="AU14" s="77"/>
      <c r="AV14" s="112"/>
      <c r="AW14" s="77"/>
      <c r="AX14" s="112"/>
      <c r="AY14" s="77"/>
      <c r="AZ14" s="112"/>
      <c r="BA14" s="113"/>
      <c r="BB14" s="135">
        <f t="shared" si="5"/>
        <v>0</v>
      </c>
      <c r="BC14" s="155">
        <f t="shared" si="6"/>
        <v>0</v>
      </c>
      <c r="BD14" s="173">
        <f t="shared" si="8"/>
        <v>8490</v>
      </c>
      <c r="BE14" s="129">
        <f t="shared" si="7"/>
        <v>0.42449999999999999</v>
      </c>
    </row>
    <row r="15" spans="1:57" s="39" customFormat="1" ht="141.75" customHeight="1" thickBot="1" x14ac:dyDescent="0.25">
      <c r="A15" s="188"/>
      <c r="B15" s="189"/>
      <c r="C15" s="190"/>
      <c r="D15" s="86" t="s">
        <v>69</v>
      </c>
      <c r="E15" s="86" t="s">
        <v>70</v>
      </c>
      <c r="F15" s="90"/>
      <c r="G15" s="86" t="s">
        <v>49</v>
      </c>
      <c r="H15" s="120">
        <v>32</v>
      </c>
      <c r="I15" s="86" t="s">
        <v>26</v>
      </c>
      <c r="J15" s="98" t="s">
        <v>65</v>
      </c>
      <c r="K15" s="86">
        <v>14</v>
      </c>
      <c r="L15" s="86">
        <v>20</v>
      </c>
      <c r="M15" s="86">
        <v>25</v>
      </c>
      <c r="N15" s="86">
        <v>15</v>
      </c>
      <c r="O15" s="109" t="s">
        <v>71</v>
      </c>
      <c r="P15" s="112"/>
      <c r="Q15" s="77"/>
      <c r="R15" s="112"/>
      <c r="S15" s="77"/>
      <c r="T15" s="112"/>
      <c r="U15" s="77"/>
      <c r="V15" s="162">
        <v>16</v>
      </c>
      <c r="W15" s="170" t="s">
        <v>334</v>
      </c>
      <c r="X15" s="135">
        <f t="shared" si="0"/>
        <v>16</v>
      </c>
      <c r="Y15" s="137">
        <f t="shared" si="1"/>
        <v>1.1428571428571428</v>
      </c>
      <c r="Z15" s="132"/>
      <c r="AA15" s="77"/>
      <c r="AB15" s="112"/>
      <c r="AC15" s="77"/>
      <c r="AD15" s="112"/>
      <c r="AE15" s="77"/>
      <c r="AF15" s="162">
        <v>22</v>
      </c>
      <c r="AG15" s="165" t="s">
        <v>332</v>
      </c>
      <c r="AH15" s="143">
        <v>22</v>
      </c>
      <c r="AI15" s="137">
        <f t="shared" si="2"/>
        <v>1.1000000000000001</v>
      </c>
      <c r="AJ15" s="156">
        <v>4</v>
      </c>
      <c r="AK15" s="66" t="s">
        <v>308</v>
      </c>
      <c r="AL15" s="112"/>
      <c r="AM15" s="77"/>
      <c r="AN15" s="112"/>
      <c r="AO15" s="77"/>
      <c r="AP15" s="112"/>
      <c r="AQ15" s="113"/>
      <c r="AR15" s="135">
        <f t="shared" si="3"/>
        <v>4</v>
      </c>
      <c r="AS15" s="137">
        <f t="shared" si="4"/>
        <v>0.16</v>
      </c>
      <c r="AT15" s="132"/>
      <c r="AU15" s="77"/>
      <c r="AV15" s="112"/>
      <c r="AW15" s="77"/>
      <c r="AX15" s="112"/>
      <c r="AY15" s="77"/>
      <c r="AZ15" s="112"/>
      <c r="BA15" s="113"/>
      <c r="BB15" s="135">
        <f t="shared" si="5"/>
        <v>0</v>
      </c>
      <c r="BC15" s="155">
        <f t="shared" si="6"/>
        <v>0</v>
      </c>
      <c r="BD15" s="173">
        <f>26+1</f>
        <v>27</v>
      </c>
      <c r="BE15" s="129">
        <f t="shared" si="7"/>
        <v>0.84375</v>
      </c>
    </row>
    <row r="16" spans="1:57" s="39" customFormat="1" ht="268.5" customHeight="1" thickBot="1" x14ac:dyDescent="0.25">
      <c r="A16" s="191" t="s">
        <v>72</v>
      </c>
      <c r="B16" s="193" t="s">
        <v>73</v>
      </c>
      <c r="C16" s="82" t="s">
        <v>62</v>
      </c>
      <c r="D16" s="81" t="s">
        <v>74</v>
      </c>
      <c r="E16" s="81" t="s">
        <v>75</v>
      </c>
      <c r="F16" s="83" t="s">
        <v>76</v>
      </c>
      <c r="G16" s="81" t="s">
        <v>77</v>
      </c>
      <c r="H16" s="122">
        <v>1</v>
      </c>
      <c r="I16" s="81" t="s">
        <v>78</v>
      </c>
      <c r="J16" s="84" t="s">
        <v>79</v>
      </c>
      <c r="K16" s="101">
        <v>0.2</v>
      </c>
      <c r="L16" s="101">
        <v>0.8</v>
      </c>
      <c r="M16" s="102"/>
      <c r="N16" s="102"/>
      <c r="O16" s="108" t="s">
        <v>80</v>
      </c>
      <c r="P16" s="112"/>
      <c r="Q16" s="77"/>
      <c r="R16" s="112"/>
      <c r="S16" s="77"/>
      <c r="T16" s="112"/>
      <c r="U16" s="77"/>
      <c r="V16" s="164">
        <f>K16</f>
        <v>0.2</v>
      </c>
      <c r="W16" s="113"/>
      <c r="X16" s="141">
        <f t="shared" si="0"/>
        <v>0.2</v>
      </c>
      <c r="Y16" s="137">
        <f t="shared" si="1"/>
        <v>1</v>
      </c>
      <c r="Z16" s="132"/>
      <c r="AA16" s="77"/>
      <c r="AB16" s="112"/>
      <c r="AC16" s="77"/>
      <c r="AD16" s="112"/>
      <c r="AE16" s="77"/>
      <c r="AF16" s="164">
        <v>0.8</v>
      </c>
      <c r="AG16" s="169" t="s">
        <v>333</v>
      </c>
      <c r="AH16" s="148">
        <v>0.8</v>
      </c>
      <c r="AI16" s="137">
        <f t="shared" si="2"/>
        <v>1</v>
      </c>
      <c r="AJ16" s="160" t="s">
        <v>318</v>
      </c>
      <c r="AK16" s="159" t="s">
        <v>318</v>
      </c>
      <c r="AL16" s="112"/>
      <c r="AM16" s="77"/>
      <c r="AN16" s="112"/>
      <c r="AO16" s="77"/>
      <c r="AP16" s="112"/>
      <c r="AQ16" s="113"/>
      <c r="AR16" s="135" t="s">
        <v>318</v>
      </c>
      <c r="AS16" s="137" t="s">
        <v>318</v>
      </c>
      <c r="AT16" s="132"/>
      <c r="AU16" s="77"/>
      <c r="AV16" s="112"/>
      <c r="AW16" s="77"/>
      <c r="AX16" s="112"/>
      <c r="AY16" s="77"/>
      <c r="AZ16" s="112"/>
      <c r="BA16" s="113"/>
      <c r="BB16" s="135">
        <f t="shared" si="5"/>
        <v>0</v>
      </c>
      <c r="BC16" s="155" t="e">
        <f t="shared" si="6"/>
        <v>#DIV/0!</v>
      </c>
      <c r="BD16" s="173">
        <f t="shared" ref="BD16" si="10">X16+AH16</f>
        <v>1</v>
      </c>
      <c r="BE16" s="129">
        <f t="shared" si="7"/>
        <v>1</v>
      </c>
    </row>
    <row r="17" spans="1:57" s="39" customFormat="1" ht="96" customHeight="1" thickBot="1" x14ac:dyDescent="0.25">
      <c r="A17" s="191"/>
      <c r="B17" s="193"/>
      <c r="C17" s="82" t="s">
        <v>62</v>
      </c>
      <c r="D17" s="81" t="s">
        <v>81</v>
      </c>
      <c r="E17" s="81" t="s">
        <v>82</v>
      </c>
      <c r="F17" s="83" t="s">
        <v>83</v>
      </c>
      <c r="G17" s="81" t="s">
        <v>84</v>
      </c>
      <c r="H17" s="122">
        <v>1</v>
      </c>
      <c r="I17" s="81" t="s">
        <v>78</v>
      </c>
      <c r="J17" s="84" t="s">
        <v>85</v>
      </c>
      <c r="K17" s="81" t="s">
        <v>49</v>
      </c>
      <c r="L17" s="101">
        <v>0.3</v>
      </c>
      <c r="M17" s="101">
        <v>0.3</v>
      </c>
      <c r="N17" s="101">
        <v>0.4</v>
      </c>
      <c r="O17" s="108" t="s">
        <v>86</v>
      </c>
      <c r="P17" s="112"/>
      <c r="Q17" s="77"/>
      <c r="R17" s="112"/>
      <c r="S17" s="77"/>
      <c r="T17" s="112"/>
      <c r="U17" s="77"/>
      <c r="V17" s="162">
        <v>0</v>
      </c>
      <c r="W17" s="113"/>
      <c r="X17" s="135">
        <f t="shared" si="0"/>
        <v>0</v>
      </c>
      <c r="Y17" s="137"/>
      <c r="Z17" s="132"/>
      <c r="AA17" s="77"/>
      <c r="AB17" s="112"/>
      <c r="AC17" s="77"/>
      <c r="AD17" s="112"/>
      <c r="AE17" s="77"/>
      <c r="AF17" s="164">
        <v>0.3</v>
      </c>
      <c r="AG17" s="165" t="s">
        <v>329</v>
      </c>
      <c r="AH17" s="148">
        <v>0.3</v>
      </c>
      <c r="AI17" s="137">
        <f t="shared" si="2"/>
        <v>1</v>
      </c>
      <c r="AJ17" s="156">
        <v>0</v>
      </c>
      <c r="AK17" s="66" t="s">
        <v>309</v>
      </c>
      <c r="AL17" s="112"/>
      <c r="AM17" s="77"/>
      <c r="AN17" s="112"/>
      <c r="AO17" s="77"/>
      <c r="AP17" s="112"/>
      <c r="AQ17" s="113"/>
      <c r="AR17" s="135">
        <f t="shared" si="3"/>
        <v>0</v>
      </c>
      <c r="AS17" s="137">
        <f t="shared" ref="AS17:AS18" si="11">AR17/M17</f>
        <v>0</v>
      </c>
      <c r="AT17" s="132"/>
      <c r="AU17" s="77"/>
      <c r="AV17" s="112"/>
      <c r="AW17" s="77"/>
      <c r="AX17" s="112"/>
      <c r="AY17" s="77"/>
      <c r="AZ17" s="112"/>
      <c r="BA17" s="113"/>
      <c r="BB17" s="135">
        <f t="shared" si="5"/>
        <v>0</v>
      </c>
      <c r="BC17" s="155">
        <f t="shared" si="6"/>
        <v>0</v>
      </c>
      <c r="BD17" s="130">
        <f>X17+AH17+AR17</f>
        <v>0.3</v>
      </c>
      <c r="BE17" s="129">
        <f t="shared" si="7"/>
        <v>0.3</v>
      </c>
    </row>
    <row r="18" spans="1:57" s="39" customFormat="1" ht="135" customHeight="1" thickBot="1" x14ac:dyDescent="0.25">
      <c r="A18" s="192"/>
      <c r="B18" s="194"/>
      <c r="C18" s="104" t="s">
        <v>62</v>
      </c>
      <c r="D18" s="104" t="s">
        <v>87</v>
      </c>
      <c r="E18" s="104" t="s">
        <v>88</v>
      </c>
      <c r="F18" s="105" t="s">
        <v>89</v>
      </c>
      <c r="G18" s="104">
        <v>0</v>
      </c>
      <c r="H18" s="123">
        <v>6</v>
      </c>
      <c r="I18" s="103" t="s">
        <v>26</v>
      </c>
      <c r="J18" s="106" t="s">
        <v>20</v>
      </c>
      <c r="K18" s="104">
        <v>0</v>
      </c>
      <c r="L18" s="104">
        <v>2</v>
      </c>
      <c r="M18" s="104">
        <v>2</v>
      </c>
      <c r="N18" s="104">
        <v>2</v>
      </c>
      <c r="O18" s="111" t="s">
        <v>90</v>
      </c>
      <c r="P18" s="114"/>
      <c r="Q18" s="115"/>
      <c r="R18" s="114"/>
      <c r="S18" s="115"/>
      <c r="T18" s="114"/>
      <c r="U18" s="115"/>
      <c r="V18" s="163">
        <v>0</v>
      </c>
      <c r="W18" s="116"/>
      <c r="X18" s="135">
        <f t="shared" si="0"/>
        <v>0</v>
      </c>
      <c r="Y18" s="139"/>
      <c r="Z18" s="133"/>
      <c r="AA18" s="115"/>
      <c r="AB18" s="114"/>
      <c r="AC18" s="115"/>
      <c r="AD18" s="114"/>
      <c r="AE18" s="115"/>
      <c r="AF18" s="163">
        <v>2</v>
      </c>
      <c r="AG18" s="167" t="s">
        <v>320</v>
      </c>
      <c r="AH18" s="149">
        <v>2</v>
      </c>
      <c r="AI18" s="137">
        <f t="shared" si="2"/>
        <v>1</v>
      </c>
      <c r="AJ18" s="157">
        <v>0</v>
      </c>
      <c r="AK18" s="171" t="s">
        <v>310</v>
      </c>
      <c r="AL18" s="114"/>
      <c r="AM18" s="115"/>
      <c r="AN18" s="114"/>
      <c r="AO18" s="115"/>
      <c r="AP18" s="114"/>
      <c r="AQ18" s="116"/>
      <c r="AR18" s="151">
        <f t="shared" si="3"/>
        <v>0</v>
      </c>
      <c r="AS18" s="137">
        <f t="shared" si="11"/>
        <v>0</v>
      </c>
      <c r="AT18" s="133"/>
      <c r="AU18" s="115"/>
      <c r="AV18" s="114"/>
      <c r="AW18" s="115"/>
      <c r="AX18" s="114"/>
      <c r="AY18" s="115"/>
      <c r="AZ18" s="114"/>
      <c r="BA18" s="116"/>
      <c r="BB18" s="151">
        <f t="shared" si="5"/>
        <v>0</v>
      </c>
      <c r="BC18" s="155">
        <f t="shared" si="6"/>
        <v>0</v>
      </c>
      <c r="BD18" s="173">
        <f>X18+AH18+AR18</f>
        <v>2</v>
      </c>
      <c r="BE18" s="129">
        <f t="shared" si="7"/>
        <v>0.33333333333333331</v>
      </c>
    </row>
    <row r="19" spans="1:57" ht="39" customHeight="1" thickBot="1" x14ac:dyDescent="0.25">
      <c r="A19" s="43"/>
      <c r="B19" s="43"/>
      <c r="D19" s="44"/>
      <c r="E19" s="44"/>
      <c r="F19" s="44"/>
      <c r="G19" s="44"/>
      <c r="H19" s="44"/>
      <c r="I19" s="44"/>
      <c r="J19" s="45"/>
      <c r="K19" s="41"/>
      <c r="L19" s="41"/>
      <c r="M19" s="41"/>
      <c r="N19" s="41"/>
      <c r="O19" s="46"/>
      <c r="Y19" s="140">
        <f>AVERAGE(Y4:Y18)</f>
        <v>1.1460152661064424</v>
      </c>
      <c r="AI19" s="140">
        <f>AVERAGE(AI4:AI18)</f>
        <v>1.159504761904762</v>
      </c>
      <c r="AS19" s="140">
        <f>AVERAGE(AS4:AS18)</f>
        <v>7.1060714285714296E-2</v>
      </c>
      <c r="BC19" s="138">
        <f>AVERAGE(BC17:BC18)</f>
        <v>0</v>
      </c>
      <c r="BE19" s="140">
        <f>AVERAGE(BE4:BE18)</f>
        <v>0.65573473380347136</v>
      </c>
    </row>
    <row r="20" spans="1:57" ht="39" customHeight="1" x14ac:dyDescent="0.2">
      <c r="A20" s="43"/>
      <c r="B20" s="43"/>
      <c r="D20" s="44"/>
      <c r="E20" s="44"/>
      <c r="F20" s="44"/>
      <c r="G20" s="44"/>
      <c r="H20" s="44"/>
      <c r="I20" s="44"/>
      <c r="J20" s="45"/>
      <c r="K20" s="41"/>
      <c r="L20" s="41"/>
      <c r="M20" s="41"/>
      <c r="N20" s="41"/>
      <c r="O20" s="46"/>
    </row>
    <row r="21" spans="1:57" ht="39" customHeight="1" x14ac:dyDescent="0.2">
      <c r="A21" s="43"/>
      <c r="B21" s="43"/>
      <c r="D21" s="44"/>
      <c r="E21" s="44"/>
      <c r="F21" s="44"/>
      <c r="G21" s="44"/>
      <c r="H21" s="44"/>
      <c r="I21" s="44"/>
      <c r="J21" s="45"/>
      <c r="K21" s="41"/>
      <c r="L21" s="41"/>
      <c r="M21" s="41"/>
      <c r="N21" s="41"/>
      <c r="O21" s="46"/>
      <c r="AS21" s="178"/>
    </row>
    <row r="22" spans="1:57" ht="39" customHeight="1" x14ac:dyDescent="0.2">
      <c r="A22" s="43"/>
      <c r="B22" s="43"/>
      <c r="D22" s="44"/>
      <c r="E22" s="44"/>
      <c r="F22" s="44"/>
      <c r="G22" s="44"/>
      <c r="H22" s="44"/>
      <c r="I22" s="44"/>
      <c r="J22" s="45"/>
      <c r="K22" s="41"/>
      <c r="L22" s="41"/>
      <c r="M22" s="41"/>
      <c r="N22" s="41"/>
      <c r="O22" s="46"/>
      <c r="AS22" s="180"/>
    </row>
    <row r="23" spans="1:57" ht="39" customHeight="1" x14ac:dyDescent="0.2">
      <c r="AS23" s="179"/>
    </row>
  </sheetData>
  <sheetProtection algorithmName="SHA-512" hashValue="xX4Tyn79KF7PCSPXW7tHfr1c+MjGpnRpCNR5CYOz7OOywkFR1lccHOOdMvSeU7JqkGYmZUF02sx8kvtNQeWhvQ==" saltValue="aWyxVHU7JtDLW5/oyD2tgQ==" spinCount="100000" sheet="1" objects="1" scenarios="1"/>
  <mergeCells count="33">
    <mergeCell ref="B4:B6"/>
    <mergeCell ref="C5:C6"/>
    <mergeCell ref="A1:O1"/>
    <mergeCell ref="A2:A3"/>
    <mergeCell ref="B2:B3"/>
    <mergeCell ref="C2:C3"/>
    <mergeCell ref="D2:D3"/>
    <mergeCell ref="E2:E3"/>
    <mergeCell ref="F2:F3"/>
    <mergeCell ref="G2:G3"/>
    <mergeCell ref="H2:H3"/>
    <mergeCell ref="I2:I3"/>
    <mergeCell ref="P2:Y2"/>
    <mergeCell ref="A13:A15"/>
    <mergeCell ref="B13:B15"/>
    <mergeCell ref="C14:C15"/>
    <mergeCell ref="A16:A18"/>
    <mergeCell ref="B16:B18"/>
    <mergeCell ref="A9:A12"/>
    <mergeCell ref="B9:B12"/>
    <mergeCell ref="C10:C11"/>
    <mergeCell ref="A7:A8"/>
    <mergeCell ref="B7:B8"/>
    <mergeCell ref="C7:C8"/>
    <mergeCell ref="J2:J3"/>
    <mergeCell ref="K2:N2"/>
    <mergeCell ref="O2:O3"/>
    <mergeCell ref="A4:A6"/>
    <mergeCell ref="AT2:BC2"/>
    <mergeCell ref="BD2:BD3"/>
    <mergeCell ref="BE2:BE3"/>
    <mergeCell ref="Z2:AI2"/>
    <mergeCell ref="AJ2:AS2"/>
  </mergeCells>
  <phoneticPr fontId="9" type="noConversion"/>
  <dataValidations count="1">
    <dataValidation allowBlank="1" showInputMessage="1" showErrorMessage="1" sqref="E10:F10" xr:uid="{3A1C0846-CC47-4E69-8595-85736C319FEC}"/>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23D-E5AA-455D-907A-53567B4FCBCE}">
  <dimension ref="B1:U71"/>
  <sheetViews>
    <sheetView topLeftCell="A60" zoomScale="80" zoomScaleNormal="80" workbookViewId="0">
      <selection activeCell="D27" sqref="D27:D33"/>
    </sheetView>
  </sheetViews>
  <sheetFormatPr baseColWidth="10" defaultColWidth="11.42578125" defaultRowHeight="12.75" x14ac:dyDescent="0.2"/>
  <cols>
    <col min="1" max="1" width="2.85546875" style="39" customWidth="1"/>
    <col min="2" max="2" width="3.42578125" style="39" customWidth="1"/>
    <col min="3" max="3" width="26.42578125" style="39" customWidth="1"/>
    <col min="4" max="4" width="20.140625" style="40" customWidth="1"/>
    <col min="5" max="5" width="20.140625" style="39" customWidth="1"/>
    <col min="6" max="6" width="16.85546875" style="39" customWidth="1"/>
    <col min="7" max="7" width="13.28515625" style="39" customWidth="1"/>
    <col min="8" max="8" width="23.5703125" style="39" customWidth="1"/>
    <col min="9" max="9" width="16.28515625" style="39" customWidth="1"/>
    <col min="10" max="10" width="7.28515625" style="39" customWidth="1"/>
    <col min="11" max="11" width="28.42578125" style="39" customWidth="1"/>
    <col min="12" max="12" width="18.42578125" style="39" customWidth="1"/>
    <col min="13" max="13" width="4.42578125" style="39" customWidth="1"/>
    <col min="14" max="16" width="21.5703125" style="39" customWidth="1"/>
    <col min="17" max="19" width="18" style="39" customWidth="1"/>
    <col min="20" max="20" width="23.7109375" style="39" customWidth="1"/>
    <col min="21" max="21" width="22.28515625" style="39" customWidth="1"/>
    <col min="22" max="16384" width="11.42578125" style="39"/>
  </cols>
  <sheetData>
    <row r="1" spans="2:21" ht="13.5" thickBot="1" x14ac:dyDescent="0.25"/>
    <row r="2" spans="2:21" ht="20.100000000000001" customHeight="1" thickBot="1" x14ac:dyDescent="0.25">
      <c r="B2" s="207" t="s">
        <v>260</v>
      </c>
      <c r="C2" s="208"/>
      <c r="D2" s="208"/>
      <c r="E2" s="208"/>
      <c r="F2" s="208"/>
      <c r="G2" s="208"/>
      <c r="H2" s="208"/>
      <c r="I2" s="208"/>
      <c r="J2" s="208"/>
      <c r="K2" s="208"/>
      <c r="L2" s="208"/>
      <c r="M2" s="209"/>
      <c r="N2" s="50"/>
      <c r="O2" s="50"/>
      <c r="P2" s="50"/>
      <c r="Q2" s="50"/>
      <c r="R2" s="50"/>
      <c r="S2" s="50"/>
      <c r="T2" s="50"/>
      <c r="U2" s="50"/>
    </row>
    <row r="3" spans="2:21" x14ac:dyDescent="0.2">
      <c r="B3" s="51"/>
      <c r="M3" s="52"/>
    </row>
    <row r="4" spans="2:21" ht="25.5" x14ac:dyDescent="0.2">
      <c r="B4" s="51"/>
      <c r="C4" s="227" t="s">
        <v>256</v>
      </c>
      <c r="D4" s="227"/>
      <c r="E4" s="227"/>
      <c r="F4" s="72" t="s">
        <v>259</v>
      </c>
      <c r="H4" s="72" t="s">
        <v>257</v>
      </c>
      <c r="I4" s="72" t="s">
        <v>259</v>
      </c>
      <c r="K4" s="71" t="s">
        <v>245</v>
      </c>
      <c r="L4" s="72" t="s">
        <v>246</v>
      </c>
      <c r="M4" s="52"/>
    </row>
    <row r="5" spans="2:21" ht="30" customHeight="1" x14ac:dyDescent="0.2">
      <c r="B5" s="51"/>
      <c r="C5" s="218" t="s">
        <v>13</v>
      </c>
      <c r="D5" s="219"/>
      <c r="E5" s="220"/>
      <c r="F5" s="214">
        <v>3</v>
      </c>
      <c r="H5" s="228" t="s">
        <v>15</v>
      </c>
      <c r="I5" s="211">
        <v>3</v>
      </c>
      <c r="K5" s="73" t="s">
        <v>247</v>
      </c>
      <c r="L5" s="67">
        <v>3</v>
      </c>
      <c r="M5" s="52"/>
    </row>
    <row r="6" spans="2:21" ht="30" customHeight="1" x14ac:dyDescent="0.2">
      <c r="B6" s="51"/>
      <c r="C6" s="221"/>
      <c r="D6" s="222"/>
      <c r="E6" s="223"/>
      <c r="F6" s="217"/>
      <c r="H6" s="228"/>
      <c r="I6" s="211"/>
      <c r="K6" s="73" t="s">
        <v>248</v>
      </c>
      <c r="L6" s="67">
        <v>1</v>
      </c>
      <c r="M6" s="52"/>
    </row>
    <row r="7" spans="2:21" ht="30" customHeight="1" x14ac:dyDescent="0.2">
      <c r="B7" s="51"/>
      <c r="C7" s="224"/>
      <c r="D7" s="225"/>
      <c r="E7" s="226"/>
      <c r="F7" s="215"/>
      <c r="H7" s="212" t="s">
        <v>22</v>
      </c>
      <c r="I7" s="214">
        <v>7</v>
      </c>
      <c r="K7" s="73" t="s">
        <v>79</v>
      </c>
      <c r="L7" s="67">
        <v>1</v>
      </c>
      <c r="M7" s="52"/>
    </row>
    <row r="8" spans="2:21" ht="30" customHeight="1" x14ac:dyDescent="0.2">
      <c r="B8" s="51"/>
      <c r="C8" s="210" t="s">
        <v>33</v>
      </c>
      <c r="D8" s="210"/>
      <c r="E8" s="210"/>
      <c r="F8" s="211">
        <v>2</v>
      </c>
      <c r="H8" s="216"/>
      <c r="I8" s="217"/>
      <c r="K8" s="73" t="s">
        <v>38</v>
      </c>
      <c r="L8" s="67">
        <v>2</v>
      </c>
      <c r="M8" s="52"/>
    </row>
    <row r="9" spans="2:21" ht="30" customHeight="1" x14ac:dyDescent="0.2">
      <c r="B9" s="51"/>
      <c r="C9" s="210"/>
      <c r="D9" s="210"/>
      <c r="E9" s="210"/>
      <c r="F9" s="211"/>
      <c r="H9" s="213"/>
      <c r="I9" s="215"/>
      <c r="K9" s="73" t="s">
        <v>249</v>
      </c>
      <c r="L9" s="67">
        <v>2</v>
      </c>
      <c r="M9" s="52"/>
    </row>
    <row r="10" spans="2:21" ht="30" customHeight="1" x14ac:dyDescent="0.2">
      <c r="B10" s="51"/>
      <c r="C10" s="210"/>
      <c r="D10" s="210"/>
      <c r="E10" s="210"/>
      <c r="F10" s="211"/>
      <c r="H10" s="212" t="s">
        <v>258</v>
      </c>
      <c r="I10" s="214">
        <v>5</v>
      </c>
      <c r="K10" s="73" t="s">
        <v>250</v>
      </c>
      <c r="L10" s="67">
        <v>4</v>
      </c>
      <c r="M10" s="52"/>
    </row>
    <row r="11" spans="2:21" ht="30" customHeight="1" x14ac:dyDescent="0.2">
      <c r="B11" s="51"/>
      <c r="C11" s="210" t="s">
        <v>45</v>
      </c>
      <c r="D11" s="210"/>
      <c r="E11" s="210"/>
      <c r="F11" s="211">
        <v>4</v>
      </c>
      <c r="H11" s="213"/>
      <c r="I11" s="215"/>
      <c r="K11" s="73" t="s">
        <v>251</v>
      </c>
      <c r="L11" s="67">
        <v>2</v>
      </c>
      <c r="M11" s="52"/>
    </row>
    <row r="12" spans="2:21" ht="12" customHeight="1" x14ac:dyDescent="0.2">
      <c r="B12" s="51"/>
      <c r="C12" s="210"/>
      <c r="D12" s="210"/>
      <c r="E12" s="210"/>
      <c r="F12" s="211"/>
      <c r="H12" s="79" t="s">
        <v>252</v>
      </c>
      <c r="I12" s="71">
        <f>SUM(I5:I11)</f>
        <v>15</v>
      </c>
      <c r="K12" s="74" t="s">
        <v>252</v>
      </c>
      <c r="L12" s="75">
        <f>SUM(L5:L11)</f>
        <v>15</v>
      </c>
      <c r="M12" s="52"/>
    </row>
    <row r="13" spans="2:21" ht="30" customHeight="1" x14ac:dyDescent="0.2">
      <c r="B13" s="51"/>
      <c r="C13" s="210"/>
      <c r="D13" s="210"/>
      <c r="E13" s="210"/>
      <c r="F13" s="211"/>
      <c r="M13" s="52"/>
    </row>
    <row r="14" spans="2:21" ht="30" customHeight="1" x14ac:dyDescent="0.2">
      <c r="B14" s="51"/>
      <c r="C14" s="210"/>
      <c r="D14" s="210"/>
      <c r="E14" s="210"/>
      <c r="F14" s="211"/>
      <c r="M14" s="52"/>
    </row>
    <row r="15" spans="2:21" ht="30" customHeight="1" x14ac:dyDescent="0.2">
      <c r="B15" s="51"/>
      <c r="C15" s="210" t="s">
        <v>61</v>
      </c>
      <c r="D15" s="210"/>
      <c r="E15" s="210"/>
      <c r="F15" s="211">
        <v>3</v>
      </c>
      <c r="M15" s="52"/>
    </row>
    <row r="16" spans="2:21" ht="30" customHeight="1" x14ac:dyDescent="0.2">
      <c r="B16" s="51"/>
      <c r="C16" s="210"/>
      <c r="D16" s="210"/>
      <c r="E16" s="210"/>
      <c r="F16" s="211"/>
      <c r="M16" s="52"/>
    </row>
    <row r="17" spans="2:13" ht="30" customHeight="1" x14ac:dyDescent="0.2">
      <c r="B17" s="51"/>
      <c r="C17" s="210"/>
      <c r="D17" s="210"/>
      <c r="E17" s="210"/>
      <c r="F17" s="211"/>
      <c r="M17" s="52"/>
    </row>
    <row r="18" spans="2:13" ht="30" customHeight="1" x14ac:dyDescent="0.2">
      <c r="B18" s="51"/>
      <c r="C18" s="210" t="s">
        <v>72</v>
      </c>
      <c r="D18" s="210"/>
      <c r="E18" s="210"/>
      <c r="F18" s="211">
        <v>3</v>
      </c>
      <c r="M18" s="52"/>
    </row>
    <row r="19" spans="2:13" ht="30" customHeight="1" x14ac:dyDescent="0.2">
      <c r="B19" s="51"/>
      <c r="C19" s="210"/>
      <c r="D19" s="210"/>
      <c r="E19" s="210"/>
      <c r="F19" s="211"/>
      <c r="M19" s="52"/>
    </row>
    <row r="20" spans="2:13" ht="30" customHeight="1" x14ac:dyDescent="0.2">
      <c r="B20" s="51"/>
      <c r="C20" s="210"/>
      <c r="D20" s="210"/>
      <c r="E20" s="210"/>
      <c r="F20" s="211"/>
      <c r="M20" s="52"/>
    </row>
    <row r="21" spans="2:13" ht="12" customHeight="1" x14ac:dyDescent="0.2">
      <c r="B21" s="51"/>
      <c r="C21" s="206" t="s">
        <v>252</v>
      </c>
      <c r="D21" s="206"/>
      <c r="E21" s="206"/>
      <c r="F21" s="71">
        <f>SUM(F5:F19)</f>
        <v>15</v>
      </c>
      <c r="M21" s="52"/>
    </row>
    <row r="22" spans="2:13" x14ac:dyDescent="0.2">
      <c r="B22" s="51"/>
      <c r="M22" s="52"/>
    </row>
    <row r="23" spans="2:13" ht="13.5" thickBot="1" x14ac:dyDescent="0.25">
      <c r="B23" s="51"/>
      <c r="M23" s="52"/>
    </row>
    <row r="24" spans="2:13" ht="13.5" thickBot="1" x14ac:dyDescent="0.25">
      <c r="B24" s="207" t="s">
        <v>337</v>
      </c>
      <c r="C24" s="208"/>
      <c r="D24" s="208"/>
      <c r="E24" s="208"/>
      <c r="F24" s="208"/>
      <c r="G24" s="208"/>
      <c r="H24" s="208"/>
      <c r="I24" s="208"/>
      <c r="J24" s="208"/>
      <c r="K24" s="208"/>
      <c r="L24" s="208"/>
      <c r="M24" s="209"/>
    </row>
    <row r="25" spans="2:13" ht="28.5" customHeight="1" x14ac:dyDescent="0.2">
      <c r="B25" s="51"/>
      <c r="M25" s="52"/>
    </row>
    <row r="26" spans="2:13" ht="28.5" customHeight="1" x14ac:dyDescent="0.2">
      <c r="B26" s="51"/>
      <c r="C26" s="71" t="s">
        <v>245</v>
      </c>
      <c r="D26" s="72" t="s">
        <v>338</v>
      </c>
      <c r="E26" s="72" t="s">
        <v>339</v>
      </c>
      <c r="M26" s="52"/>
    </row>
    <row r="27" spans="2:13" ht="28.5" customHeight="1" x14ac:dyDescent="0.2">
      <c r="B27" s="51"/>
      <c r="C27" s="73" t="s">
        <v>247</v>
      </c>
      <c r="D27" s="175">
        <v>0.57999999999999996</v>
      </c>
      <c r="E27" s="67">
        <v>3</v>
      </c>
      <c r="M27" s="52"/>
    </row>
    <row r="28" spans="2:13" ht="28.5" customHeight="1" x14ac:dyDescent="0.2">
      <c r="B28" s="51"/>
      <c r="C28" s="73" t="s">
        <v>248</v>
      </c>
      <c r="D28" s="175">
        <v>0.3</v>
      </c>
      <c r="E28" s="67">
        <v>1</v>
      </c>
      <c r="M28" s="52"/>
    </row>
    <row r="29" spans="2:13" ht="28.5" customHeight="1" x14ac:dyDescent="0.2">
      <c r="B29" s="51"/>
      <c r="C29" s="73" t="s">
        <v>79</v>
      </c>
      <c r="D29" s="175">
        <v>1</v>
      </c>
      <c r="E29" s="67">
        <v>1</v>
      </c>
      <c r="M29" s="52"/>
    </row>
    <row r="30" spans="2:13" ht="28.5" customHeight="1" x14ac:dyDescent="0.2">
      <c r="B30" s="51"/>
      <c r="C30" s="73" t="s">
        <v>38</v>
      </c>
      <c r="D30" s="175">
        <v>1.22</v>
      </c>
      <c r="E30" s="67">
        <v>2</v>
      </c>
      <c r="M30" s="52"/>
    </row>
    <row r="31" spans="2:13" ht="28.5" customHeight="1" x14ac:dyDescent="0.2">
      <c r="B31" s="51"/>
      <c r="C31" s="73" t="s">
        <v>249</v>
      </c>
      <c r="D31" s="175">
        <v>0.54</v>
      </c>
      <c r="E31" s="67">
        <v>2</v>
      </c>
      <c r="M31" s="52"/>
    </row>
    <row r="32" spans="2:13" ht="28.5" customHeight="1" x14ac:dyDescent="0.2">
      <c r="B32" s="51"/>
      <c r="C32" s="73" t="s">
        <v>250</v>
      </c>
      <c r="D32" s="175">
        <v>0.48</v>
      </c>
      <c r="E32" s="67">
        <v>4</v>
      </c>
      <c r="M32" s="52"/>
    </row>
    <row r="33" spans="2:14" ht="28.5" customHeight="1" x14ac:dyDescent="0.2">
      <c r="B33" s="51"/>
      <c r="C33" s="73" t="s">
        <v>251</v>
      </c>
      <c r="D33" s="175">
        <v>0.52</v>
      </c>
      <c r="E33" s="67">
        <v>2</v>
      </c>
      <c r="M33" s="52"/>
    </row>
    <row r="34" spans="2:14" ht="28.5" customHeight="1" x14ac:dyDescent="0.2">
      <c r="B34" s="51"/>
      <c r="C34" s="176"/>
      <c r="D34" s="48"/>
      <c r="E34" s="55"/>
      <c r="F34" s="48"/>
      <c r="M34" s="52"/>
    </row>
    <row r="35" spans="2:14" ht="28.5" customHeight="1" x14ac:dyDescent="0.2">
      <c r="B35" s="51"/>
      <c r="C35" s="176"/>
      <c r="D35" s="48"/>
      <c r="E35" s="55"/>
      <c r="F35" s="48"/>
      <c r="M35" s="52"/>
    </row>
    <row r="36" spans="2:14" ht="28.5" customHeight="1" x14ac:dyDescent="0.2">
      <c r="B36" s="51"/>
      <c r="C36" s="176"/>
      <c r="D36" s="48"/>
      <c r="E36" s="55"/>
      <c r="F36" s="48"/>
      <c r="M36" s="52"/>
    </row>
    <row r="37" spans="2:14" ht="28.5" customHeight="1" x14ac:dyDescent="0.2">
      <c r="B37" s="51"/>
      <c r="C37" s="176"/>
      <c r="D37" s="48"/>
      <c r="E37" s="55"/>
      <c r="F37" s="48"/>
      <c r="M37" s="52"/>
    </row>
    <row r="38" spans="2:14" ht="28.5" customHeight="1" x14ac:dyDescent="0.2">
      <c r="B38" s="51"/>
      <c r="C38" s="176"/>
      <c r="D38" s="48"/>
      <c r="E38" s="55"/>
      <c r="F38" s="48"/>
      <c r="M38" s="52"/>
    </row>
    <row r="39" spans="2:14" ht="28.5" customHeight="1" x14ac:dyDescent="0.2">
      <c r="B39" s="51"/>
      <c r="C39" s="176"/>
      <c r="D39" s="48"/>
      <c r="E39" s="55"/>
      <c r="F39" s="48"/>
      <c r="M39" s="52"/>
    </row>
    <row r="40" spans="2:14" ht="28.5" customHeight="1" x14ac:dyDescent="0.2">
      <c r="B40" s="51"/>
      <c r="C40" s="176"/>
      <c r="D40" s="48"/>
      <c r="E40" s="55"/>
      <c r="F40" s="48"/>
      <c r="M40" s="52"/>
    </row>
    <row r="41" spans="2:14" ht="28.5" customHeight="1" x14ac:dyDescent="0.2">
      <c r="B41" s="51"/>
      <c r="C41" s="176"/>
      <c r="D41" s="48"/>
      <c r="E41" s="55"/>
      <c r="F41" s="48"/>
      <c r="M41" s="52"/>
    </row>
    <row r="42" spans="2:14" ht="28.5" customHeight="1" x14ac:dyDescent="0.2">
      <c r="B42" s="51"/>
      <c r="C42" s="176"/>
      <c r="D42" s="48"/>
      <c r="E42" s="55"/>
      <c r="F42" s="48"/>
      <c r="M42" s="52"/>
    </row>
    <row r="43" spans="2:14" ht="28.5" customHeight="1" x14ac:dyDescent="0.2">
      <c r="B43" s="51"/>
      <c r="M43" s="52"/>
    </row>
    <row r="44" spans="2:14" ht="28.5" customHeight="1" x14ac:dyDescent="0.2">
      <c r="B44" s="51"/>
      <c r="M44" s="52"/>
    </row>
    <row r="45" spans="2:14" ht="28.5" customHeight="1" x14ac:dyDescent="0.2">
      <c r="B45" s="51"/>
      <c r="M45" s="52"/>
    </row>
    <row r="46" spans="2:14" ht="13.5" thickBot="1" x14ac:dyDescent="0.25">
      <c r="B46" s="51"/>
      <c r="M46" s="52"/>
    </row>
    <row r="47" spans="2:14" ht="20.100000000000001" customHeight="1" thickBot="1" x14ac:dyDescent="0.25">
      <c r="B47" s="207" t="s">
        <v>254</v>
      </c>
      <c r="C47" s="208"/>
      <c r="D47" s="208"/>
      <c r="E47" s="208"/>
      <c r="F47" s="208"/>
      <c r="G47" s="208"/>
      <c r="H47" s="208"/>
      <c r="I47" s="208"/>
      <c r="J47" s="208"/>
      <c r="K47" s="208"/>
      <c r="L47" s="208"/>
      <c r="M47" s="209"/>
      <c r="N47" s="80"/>
    </row>
    <row r="48" spans="2:14" ht="12.75" customHeight="1" x14ac:dyDescent="0.2">
      <c r="B48" s="51"/>
      <c r="M48" s="52"/>
    </row>
    <row r="49" spans="2:13" ht="14.25" customHeight="1" x14ac:dyDescent="0.2">
      <c r="B49" s="51"/>
      <c r="C49" s="53"/>
      <c r="D49" s="54"/>
      <c r="E49" s="54"/>
      <c r="F49" s="54"/>
      <c r="G49" s="54"/>
      <c r="H49" s="54"/>
      <c r="I49" s="54"/>
      <c r="J49" s="55"/>
      <c r="K49" s="55"/>
      <c r="L49" s="56"/>
      <c r="M49" s="52"/>
    </row>
    <row r="50" spans="2:13" ht="37.5" customHeight="1" x14ac:dyDescent="0.2">
      <c r="B50" s="51"/>
      <c r="C50" s="71" t="s">
        <v>245</v>
      </c>
      <c r="D50" s="72" t="str">
        <f>D26</f>
        <v>% Avance promedio</v>
      </c>
      <c r="E50" s="72" t="s">
        <v>253</v>
      </c>
      <c r="F50" s="64"/>
      <c r="G50" s="64"/>
      <c r="H50" s="64"/>
      <c r="I50" s="64"/>
      <c r="M50" s="52"/>
    </row>
    <row r="51" spans="2:13" ht="37.5" customHeight="1" x14ac:dyDescent="0.2">
      <c r="B51" s="51"/>
      <c r="C51" s="73" t="s">
        <v>247</v>
      </c>
      <c r="D51" s="177">
        <v>0.18</v>
      </c>
      <c r="E51" s="67">
        <v>3</v>
      </c>
      <c r="F51" s="48"/>
      <c r="G51" s="55"/>
      <c r="H51" s="57"/>
      <c r="I51" s="57"/>
      <c r="M51" s="52"/>
    </row>
    <row r="52" spans="2:13" ht="37.5" customHeight="1" x14ac:dyDescent="0.2">
      <c r="B52" s="51"/>
      <c r="C52" s="73" t="s">
        <v>248</v>
      </c>
      <c r="D52" s="177">
        <v>0</v>
      </c>
      <c r="E52" s="67">
        <v>1</v>
      </c>
      <c r="F52" s="48"/>
      <c r="G52" s="55"/>
      <c r="H52" s="57"/>
      <c r="I52" s="57"/>
      <c r="M52" s="52"/>
    </row>
    <row r="53" spans="2:13" ht="37.5" customHeight="1" x14ac:dyDescent="0.2">
      <c r="B53" s="51"/>
      <c r="C53" s="73" t="s">
        <v>38</v>
      </c>
      <c r="D53" s="177">
        <v>0</v>
      </c>
      <c r="E53" s="67">
        <v>2</v>
      </c>
      <c r="F53" s="48"/>
      <c r="G53" s="55"/>
      <c r="H53" s="57"/>
      <c r="I53" s="57"/>
      <c r="M53" s="52"/>
    </row>
    <row r="54" spans="2:13" ht="37.5" customHeight="1" x14ac:dyDescent="0.2">
      <c r="B54" s="51"/>
      <c r="C54" s="73" t="s">
        <v>249</v>
      </c>
      <c r="D54" s="177">
        <v>0</v>
      </c>
      <c r="E54" s="67">
        <v>2</v>
      </c>
      <c r="F54" s="48"/>
      <c r="G54" s="55"/>
      <c r="H54" s="57"/>
      <c r="I54" s="57"/>
      <c r="M54" s="52"/>
    </row>
    <row r="55" spans="2:13" ht="37.5" customHeight="1" x14ac:dyDescent="0.2">
      <c r="B55" s="51"/>
      <c r="C55" s="73" t="s">
        <v>250</v>
      </c>
      <c r="D55" s="177">
        <v>0.11</v>
      </c>
      <c r="E55" s="67">
        <v>4</v>
      </c>
      <c r="F55" s="48"/>
      <c r="G55" s="55"/>
      <c r="H55" s="57"/>
      <c r="I55" s="57"/>
      <c r="M55" s="52"/>
    </row>
    <row r="56" spans="2:13" ht="37.5" customHeight="1" x14ac:dyDescent="0.2">
      <c r="B56" s="51"/>
      <c r="C56" s="73" t="s">
        <v>251</v>
      </c>
      <c r="D56" s="177">
        <v>0</v>
      </c>
      <c r="E56" s="67">
        <v>2</v>
      </c>
      <c r="F56" s="48"/>
      <c r="G56" s="55"/>
      <c r="H56" s="57"/>
      <c r="I56" s="57"/>
      <c r="M56" s="52"/>
    </row>
    <row r="57" spans="2:13" ht="18.75" customHeight="1" x14ac:dyDescent="0.2">
      <c r="B57" s="51"/>
      <c r="C57" s="64"/>
      <c r="D57" s="65"/>
      <c r="E57" s="57"/>
      <c r="F57" s="57"/>
      <c r="G57" s="57"/>
      <c r="H57" s="57"/>
      <c r="I57" s="57"/>
      <c r="J57" s="58"/>
      <c r="K57" s="56"/>
      <c r="L57" s="56"/>
      <c r="M57" s="52"/>
    </row>
    <row r="58" spans="2:13" ht="273" customHeight="1" x14ac:dyDescent="0.2">
      <c r="B58" s="51"/>
      <c r="C58" s="64"/>
      <c r="D58" s="65"/>
      <c r="E58" s="57"/>
      <c r="F58" s="57"/>
      <c r="G58" s="57"/>
      <c r="H58" s="57"/>
      <c r="I58" s="57"/>
      <c r="J58" s="58"/>
      <c r="K58" s="56"/>
      <c r="L58" s="56"/>
      <c r="M58" s="52"/>
    </row>
    <row r="59" spans="2:13" ht="14.25" customHeight="1" thickBot="1" x14ac:dyDescent="0.25">
      <c r="B59" s="59"/>
      <c r="C59" s="60"/>
      <c r="D59" s="61"/>
      <c r="E59" s="60"/>
      <c r="F59" s="60"/>
      <c r="G59" s="60"/>
      <c r="H59" s="60"/>
      <c r="I59" s="60"/>
      <c r="J59" s="60"/>
      <c r="K59" s="60"/>
      <c r="L59" s="60"/>
      <c r="M59" s="62"/>
    </row>
    <row r="61" spans="2:13" x14ac:dyDescent="0.2">
      <c r="L61" s="63"/>
    </row>
    <row r="63" spans="2:13" x14ac:dyDescent="0.2">
      <c r="D63" s="39"/>
    </row>
    <row r="64" spans="2:13" x14ac:dyDescent="0.2">
      <c r="D64" s="39"/>
    </row>
    <row r="65" spans="4:4" x14ac:dyDescent="0.2">
      <c r="D65" s="39"/>
    </row>
    <row r="66" spans="4:4" x14ac:dyDescent="0.2">
      <c r="D66" s="39"/>
    </row>
    <row r="67" spans="4:4" x14ac:dyDescent="0.2">
      <c r="D67" s="39"/>
    </row>
    <row r="68" spans="4:4" x14ac:dyDescent="0.2">
      <c r="D68" s="39"/>
    </row>
    <row r="69" spans="4:4" x14ac:dyDescent="0.2">
      <c r="D69" s="39"/>
    </row>
    <row r="70" spans="4:4" x14ac:dyDescent="0.2">
      <c r="D70" s="39"/>
    </row>
    <row r="71" spans="4:4" x14ac:dyDescent="0.2">
      <c r="D71" s="39"/>
    </row>
  </sheetData>
  <mergeCells count="21">
    <mergeCell ref="B2:M2"/>
    <mergeCell ref="H7:H9"/>
    <mergeCell ref="I7:I9"/>
    <mergeCell ref="C5:E7"/>
    <mergeCell ref="F5:F7"/>
    <mergeCell ref="C8:E10"/>
    <mergeCell ref="F8:F10"/>
    <mergeCell ref="C4:E4"/>
    <mergeCell ref="H5:H6"/>
    <mergeCell ref="I5:I6"/>
    <mergeCell ref="C21:E21"/>
    <mergeCell ref="B47:M47"/>
    <mergeCell ref="C11:E14"/>
    <mergeCell ref="F11:F14"/>
    <mergeCell ref="C15:E17"/>
    <mergeCell ref="F15:F17"/>
    <mergeCell ref="C18:E20"/>
    <mergeCell ref="F18:F20"/>
    <mergeCell ref="H10:H11"/>
    <mergeCell ref="I10:I11"/>
    <mergeCell ref="B24:M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zoomScale="80" zoomScaleNormal="80" workbookViewId="0">
      <selection activeCell="A7" sqref="A7"/>
    </sheetView>
  </sheetViews>
  <sheetFormatPr baseColWidth="10" defaultColWidth="11.42578125" defaultRowHeight="15" x14ac:dyDescent="0.25"/>
  <cols>
    <col min="1" max="1" width="63.42578125" style="2" customWidth="1"/>
    <col min="2" max="10" width="29" style="2" customWidth="1"/>
    <col min="11" max="11" width="34.7109375" style="3" customWidth="1"/>
    <col min="12" max="12" width="11.42578125" style="2"/>
    <col min="13" max="14" width="12.42578125" style="2" customWidth="1"/>
    <col min="15" max="15" width="25.28515625" style="2" customWidth="1"/>
    <col min="16" max="19" width="11.42578125" style="2"/>
    <col min="20" max="20" width="33" style="2" customWidth="1"/>
    <col min="21" max="16384" width="11.42578125" style="2"/>
  </cols>
  <sheetData>
    <row r="1" spans="1:21" ht="20.100000000000001" customHeight="1" x14ac:dyDescent="0.25">
      <c r="A1" s="229" t="s">
        <v>91</v>
      </c>
      <c r="B1" s="229"/>
      <c r="C1" s="229"/>
      <c r="D1" s="229"/>
      <c r="E1" s="229"/>
      <c r="F1" s="229"/>
      <c r="G1" s="229"/>
      <c r="H1" s="229"/>
      <c r="I1" s="229"/>
      <c r="J1" s="229"/>
      <c r="K1" s="229"/>
      <c r="L1" s="229"/>
      <c r="M1" s="229"/>
      <c r="N1" s="229"/>
      <c r="O1" s="229"/>
      <c r="P1" s="229"/>
      <c r="Q1" s="229"/>
      <c r="R1" s="229"/>
      <c r="S1" s="229"/>
      <c r="T1" s="229"/>
      <c r="U1" s="18"/>
    </row>
    <row r="2" spans="1:21" ht="20.100000000000001" customHeight="1" x14ac:dyDescent="0.25">
      <c r="A2" s="229" t="s">
        <v>92</v>
      </c>
      <c r="B2" s="229"/>
      <c r="C2" s="229"/>
      <c r="D2" s="229"/>
      <c r="E2" s="229"/>
      <c r="F2" s="229"/>
      <c r="G2" s="229"/>
      <c r="H2" s="229"/>
      <c r="I2" s="229"/>
      <c r="J2" s="229"/>
      <c r="K2" s="229"/>
      <c r="L2" s="229"/>
      <c r="M2" s="229"/>
      <c r="N2" s="229"/>
      <c r="O2" s="229"/>
      <c r="P2" s="229"/>
      <c r="Q2" s="229"/>
      <c r="R2" s="229"/>
      <c r="S2" s="229"/>
      <c r="T2" s="229"/>
      <c r="U2" s="18"/>
    </row>
    <row r="3" spans="1:21" ht="20.100000000000001" customHeight="1" x14ac:dyDescent="0.25">
      <c r="A3" s="229" t="s">
        <v>93</v>
      </c>
      <c r="B3" s="229"/>
      <c r="C3" s="229"/>
      <c r="D3" s="229"/>
      <c r="E3" s="229"/>
      <c r="F3" s="229"/>
      <c r="G3" s="229"/>
      <c r="H3" s="229"/>
      <c r="I3" s="229"/>
      <c r="J3" s="229"/>
      <c r="K3" s="229"/>
      <c r="L3" s="229"/>
      <c r="M3" s="229"/>
      <c r="N3" s="229"/>
      <c r="O3" s="229"/>
      <c r="P3" s="229"/>
      <c r="Q3" s="229"/>
      <c r="R3" s="229"/>
      <c r="S3" s="229"/>
      <c r="T3" s="229"/>
      <c r="U3" s="18"/>
    </row>
    <row r="4" spans="1:21" ht="20.100000000000001" customHeight="1" x14ac:dyDescent="0.25">
      <c r="A4" s="229">
        <v>2023</v>
      </c>
      <c r="B4" s="229"/>
      <c r="C4" s="229"/>
      <c r="D4" s="229"/>
      <c r="E4" s="229"/>
      <c r="F4" s="229"/>
      <c r="G4" s="229"/>
      <c r="H4" s="229"/>
      <c r="I4" s="229"/>
      <c r="J4" s="229"/>
      <c r="K4" s="229"/>
      <c r="L4" s="229"/>
      <c r="M4" s="229"/>
      <c r="N4" s="229"/>
      <c r="O4" s="229"/>
      <c r="P4" s="229"/>
      <c r="Q4" s="229"/>
      <c r="R4" s="229"/>
      <c r="S4" s="229"/>
      <c r="T4" s="229"/>
      <c r="U4" s="18"/>
    </row>
    <row r="5" spans="1:21" ht="30" customHeight="1" x14ac:dyDescent="0.25">
      <c r="A5" s="234" t="s">
        <v>94</v>
      </c>
      <c r="B5" s="233" t="s">
        <v>95</v>
      </c>
      <c r="C5" s="233" t="s">
        <v>96</v>
      </c>
      <c r="D5" s="230" t="s">
        <v>97</v>
      </c>
      <c r="E5" s="231"/>
      <c r="F5" s="230" t="s">
        <v>98</v>
      </c>
      <c r="G5" s="232"/>
      <c r="H5" s="232"/>
      <c r="I5" s="232"/>
      <c r="J5" s="231"/>
      <c r="K5" s="236" t="s">
        <v>99</v>
      </c>
      <c r="L5" s="236" t="s">
        <v>7</v>
      </c>
      <c r="M5" s="236" t="s">
        <v>100</v>
      </c>
      <c r="N5" s="239" t="s">
        <v>9</v>
      </c>
      <c r="O5" s="237" t="s">
        <v>10</v>
      </c>
      <c r="P5" s="236" t="s">
        <v>11</v>
      </c>
      <c r="Q5" s="236"/>
      <c r="R5" s="236"/>
      <c r="S5" s="236"/>
      <c r="T5" s="237" t="s">
        <v>101</v>
      </c>
    </row>
    <row r="6" spans="1:21" s="1" customFormat="1" ht="30" customHeight="1" x14ac:dyDescent="0.25">
      <c r="A6" s="235"/>
      <c r="B6" s="233"/>
      <c r="C6" s="233"/>
      <c r="D6" s="15" t="s">
        <v>102</v>
      </c>
      <c r="E6" s="15" t="s">
        <v>103</v>
      </c>
      <c r="F6" s="15" t="s">
        <v>104</v>
      </c>
      <c r="G6" s="15" t="s">
        <v>105</v>
      </c>
      <c r="H6" s="15" t="s">
        <v>106</v>
      </c>
      <c r="I6" s="15" t="s">
        <v>107</v>
      </c>
      <c r="J6" s="15" t="s">
        <v>108</v>
      </c>
      <c r="K6" s="236"/>
      <c r="L6" s="236"/>
      <c r="M6" s="236"/>
      <c r="N6" s="239"/>
      <c r="O6" s="238"/>
      <c r="P6" s="17" t="s">
        <v>109</v>
      </c>
      <c r="Q6" s="17" t="s">
        <v>110</v>
      </c>
      <c r="R6" s="17" t="s">
        <v>111</v>
      </c>
      <c r="S6" s="17" t="s">
        <v>112</v>
      </c>
      <c r="T6" s="238"/>
    </row>
    <row r="7" spans="1:21" ht="83.1" customHeight="1" x14ac:dyDescent="0.25">
      <c r="A7" s="16"/>
      <c r="B7" s="8"/>
      <c r="C7" s="8"/>
      <c r="D7" s="4"/>
      <c r="E7" s="4"/>
      <c r="F7" s="4"/>
      <c r="G7" s="4"/>
      <c r="H7" s="4"/>
      <c r="I7" s="4"/>
      <c r="J7" s="4"/>
      <c r="K7" s="5"/>
      <c r="L7" s="5"/>
      <c r="M7" s="5"/>
      <c r="N7" s="5"/>
      <c r="O7" s="5"/>
      <c r="P7" s="5"/>
      <c r="Q7" s="5"/>
      <c r="R7" s="5"/>
      <c r="S7" s="5"/>
      <c r="T7" s="5"/>
    </row>
    <row r="8" spans="1:21" ht="83.1" customHeight="1" x14ac:dyDescent="0.25">
      <c r="A8" s="16"/>
      <c r="B8" s="8"/>
      <c r="C8" s="8"/>
      <c r="D8" s="4"/>
      <c r="E8" s="4"/>
      <c r="F8" s="4"/>
      <c r="G8" s="4"/>
      <c r="H8" s="4"/>
      <c r="I8" s="4"/>
      <c r="J8" s="4"/>
      <c r="K8" s="5"/>
      <c r="L8" s="5"/>
      <c r="M8" s="5"/>
      <c r="N8" s="5"/>
      <c r="O8" s="5"/>
      <c r="P8" s="5"/>
      <c r="Q8" s="5"/>
      <c r="R8" s="5"/>
      <c r="S8" s="5"/>
      <c r="T8" s="5"/>
    </row>
    <row r="9" spans="1:21" ht="83.1" customHeight="1" x14ac:dyDescent="0.25">
      <c r="A9" s="16"/>
      <c r="B9" s="8"/>
      <c r="C9" s="8"/>
      <c r="D9" s="4"/>
      <c r="E9" s="4"/>
      <c r="F9" s="4"/>
      <c r="G9" s="4"/>
      <c r="H9" s="4"/>
      <c r="I9" s="4"/>
      <c r="J9" s="4"/>
      <c r="K9" s="8"/>
      <c r="L9" s="8"/>
      <c r="M9" s="8"/>
      <c r="N9" s="8"/>
      <c r="O9" s="8"/>
      <c r="P9" s="8"/>
      <c r="Q9" s="8"/>
      <c r="R9" s="8"/>
      <c r="S9" s="8"/>
      <c r="T9" s="8"/>
    </row>
    <row r="10" spans="1:21" ht="83.1" customHeight="1" x14ac:dyDescent="0.25">
      <c r="A10" s="16"/>
      <c r="B10" s="8"/>
      <c r="C10" s="8"/>
      <c r="D10" s="4"/>
      <c r="E10" s="4"/>
      <c r="F10" s="4"/>
      <c r="G10" s="4"/>
      <c r="H10" s="4"/>
      <c r="I10" s="4"/>
      <c r="J10" s="4"/>
      <c r="K10" s="6"/>
      <c r="L10" s="6"/>
      <c r="M10" s="6"/>
      <c r="N10" s="6"/>
      <c r="O10" s="6"/>
      <c r="P10" s="6"/>
      <c r="Q10" s="6"/>
      <c r="R10" s="6"/>
      <c r="S10" s="6"/>
      <c r="T10" s="6"/>
    </row>
    <row r="11" spans="1:21" ht="83.1" customHeight="1" x14ac:dyDescent="0.25">
      <c r="A11" s="16"/>
      <c r="B11" s="8"/>
      <c r="C11" s="8"/>
      <c r="D11" s="4"/>
      <c r="E11" s="4"/>
      <c r="F11" s="4"/>
      <c r="G11" s="4"/>
      <c r="H11" s="4"/>
      <c r="I11" s="4"/>
      <c r="J11" s="4"/>
      <c r="K11" s="6"/>
      <c r="L11" s="6"/>
      <c r="M11" s="6"/>
      <c r="N11" s="6"/>
      <c r="O11" s="6"/>
      <c r="P11" s="6"/>
      <c r="Q11" s="6"/>
      <c r="R11" s="6"/>
      <c r="S11" s="6"/>
      <c r="T11" s="6"/>
    </row>
    <row r="12" spans="1:21" ht="83.1" customHeight="1" x14ac:dyDescent="0.25">
      <c r="A12" s="16"/>
      <c r="B12" s="8"/>
      <c r="C12" s="8"/>
      <c r="D12" s="4"/>
      <c r="E12" s="4"/>
      <c r="F12" s="4"/>
      <c r="G12" s="4"/>
      <c r="H12" s="4"/>
      <c r="I12" s="4"/>
      <c r="J12" s="4"/>
      <c r="K12" s="6"/>
      <c r="L12" s="6"/>
      <c r="M12" s="6"/>
      <c r="N12" s="6"/>
      <c r="O12" s="6"/>
      <c r="P12" s="6"/>
      <c r="Q12" s="6"/>
      <c r="R12" s="6"/>
      <c r="S12" s="6"/>
      <c r="T12" s="6"/>
    </row>
    <row r="13" spans="1:21" ht="83.1" customHeight="1" x14ac:dyDescent="0.25">
      <c r="A13" s="16"/>
      <c r="B13" s="8"/>
      <c r="C13" s="8"/>
      <c r="D13" s="4"/>
      <c r="E13" s="4"/>
      <c r="F13" s="4"/>
      <c r="G13" s="4"/>
      <c r="H13" s="4"/>
      <c r="I13" s="4"/>
      <c r="J13" s="4"/>
      <c r="K13" s="6"/>
      <c r="L13" s="6"/>
      <c r="M13" s="6"/>
      <c r="N13" s="6"/>
      <c r="O13" s="6"/>
      <c r="P13" s="6"/>
      <c r="Q13" s="6"/>
      <c r="R13" s="6"/>
      <c r="S13" s="6"/>
      <c r="T13" s="6"/>
    </row>
    <row r="14" spans="1:21" ht="83.1" customHeight="1" x14ac:dyDescent="0.25">
      <c r="A14" s="16"/>
      <c r="B14" s="8"/>
      <c r="C14" s="8"/>
      <c r="D14" s="4"/>
      <c r="E14" s="4"/>
      <c r="F14" s="4"/>
      <c r="G14" s="4"/>
      <c r="H14" s="4"/>
      <c r="I14" s="4"/>
      <c r="J14" s="4"/>
      <c r="K14" s="6"/>
      <c r="L14" s="6"/>
      <c r="M14" s="6"/>
      <c r="N14" s="6"/>
      <c r="O14" s="6"/>
      <c r="P14" s="6"/>
      <c r="Q14" s="6"/>
      <c r="R14" s="6"/>
      <c r="S14" s="6"/>
      <c r="T14" s="6"/>
    </row>
    <row r="15" spans="1:21" ht="83.1" customHeight="1" x14ac:dyDescent="0.25">
      <c r="A15" s="16"/>
      <c r="B15" s="8"/>
      <c r="C15" s="8"/>
      <c r="D15" s="4"/>
      <c r="E15" s="4"/>
      <c r="F15" s="4"/>
      <c r="G15" s="4"/>
      <c r="H15" s="4"/>
      <c r="I15" s="4"/>
      <c r="J15" s="4"/>
      <c r="K15" s="6"/>
      <c r="L15" s="6"/>
      <c r="M15" s="6"/>
      <c r="N15" s="6"/>
      <c r="O15" s="6"/>
      <c r="P15" s="6"/>
      <c r="Q15" s="6"/>
      <c r="R15" s="6"/>
      <c r="S15" s="6"/>
      <c r="T15" s="6"/>
    </row>
    <row r="16" spans="1:21" ht="83.1" customHeight="1" x14ac:dyDescent="0.25">
      <c r="A16" s="16"/>
      <c r="B16" s="8"/>
      <c r="C16" s="8"/>
      <c r="D16" s="4"/>
      <c r="E16" s="4"/>
      <c r="F16" s="4"/>
      <c r="G16" s="4"/>
      <c r="H16" s="4"/>
      <c r="I16" s="4"/>
      <c r="J16" s="4"/>
      <c r="K16" s="6"/>
      <c r="L16" s="6"/>
      <c r="M16" s="6"/>
      <c r="N16" s="6"/>
      <c r="O16" s="6"/>
      <c r="P16" s="6"/>
      <c r="Q16" s="6"/>
      <c r="R16" s="6"/>
      <c r="S16" s="6"/>
      <c r="T16" s="6"/>
    </row>
    <row r="17" spans="1:20" ht="83.1" customHeight="1" x14ac:dyDescent="0.25">
      <c r="A17" s="16"/>
      <c r="B17" s="8"/>
      <c r="C17" s="8"/>
      <c r="D17" s="4"/>
      <c r="E17" s="4"/>
      <c r="F17" s="4"/>
      <c r="G17" s="4"/>
      <c r="H17" s="4"/>
      <c r="I17" s="4"/>
      <c r="J17" s="4"/>
      <c r="K17" s="6"/>
      <c r="L17" s="6"/>
      <c r="M17" s="6"/>
      <c r="N17" s="6"/>
      <c r="O17" s="6"/>
      <c r="P17" s="6"/>
      <c r="Q17" s="6"/>
      <c r="R17" s="6"/>
      <c r="S17" s="6"/>
      <c r="T17" s="6"/>
    </row>
    <row r="18" spans="1:20" ht="83.1" customHeight="1" x14ac:dyDescent="0.25">
      <c r="A18" s="16"/>
      <c r="B18" s="8"/>
      <c r="C18" s="8"/>
      <c r="D18" s="4"/>
      <c r="E18" s="4"/>
      <c r="F18" s="4"/>
      <c r="G18" s="4"/>
      <c r="H18" s="4"/>
      <c r="I18" s="4"/>
      <c r="J18" s="4"/>
      <c r="K18" s="7"/>
      <c r="L18" s="7"/>
      <c r="M18" s="7"/>
      <c r="N18" s="7"/>
      <c r="O18" s="7"/>
      <c r="P18" s="7"/>
      <c r="Q18" s="7"/>
      <c r="R18" s="7"/>
      <c r="S18" s="7"/>
      <c r="T18" s="7"/>
    </row>
    <row r="19" spans="1:20" ht="83.1" customHeight="1" x14ac:dyDescent="0.25">
      <c r="A19" s="16"/>
      <c r="B19" s="9"/>
      <c r="C19" s="9"/>
      <c r="D19" s="11"/>
      <c r="E19" s="11"/>
      <c r="F19" s="11"/>
      <c r="G19" s="11"/>
      <c r="H19" s="11"/>
      <c r="I19" s="11"/>
      <c r="J19" s="11"/>
      <c r="K19" s="10"/>
      <c r="L19" s="9"/>
      <c r="M19" s="9"/>
      <c r="N19" s="9"/>
      <c r="O19" s="9"/>
      <c r="P19" s="9"/>
      <c r="Q19" s="9"/>
      <c r="R19" s="9"/>
      <c r="S19" s="9"/>
      <c r="T19" s="9"/>
    </row>
    <row r="20" spans="1:20" ht="83.1" customHeight="1" x14ac:dyDescent="0.25">
      <c r="A20" s="16"/>
      <c r="B20" s="9"/>
      <c r="C20" s="9"/>
      <c r="D20" s="11"/>
      <c r="E20" s="11"/>
      <c r="F20" s="11"/>
      <c r="G20" s="11"/>
      <c r="H20" s="11"/>
      <c r="I20" s="11"/>
      <c r="J20" s="11"/>
      <c r="K20" s="10"/>
      <c r="L20" s="9"/>
      <c r="M20" s="9"/>
      <c r="N20" s="9"/>
      <c r="O20" s="9"/>
      <c r="P20" s="9"/>
      <c r="Q20" s="9"/>
      <c r="R20" s="9"/>
      <c r="S20" s="9"/>
      <c r="T20" s="9"/>
    </row>
    <row r="21" spans="1:20" ht="83.1" customHeight="1" x14ac:dyDescent="0.25">
      <c r="A21" s="16"/>
      <c r="B21" s="9"/>
      <c r="C21" s="9"/>
      <c r="D21" s="11"/>
      <c r="E21" s="11"/>
      <c r="F21" s="11"/>
      <c r="G21" s="11"/>
      <c r="H21" s="11"/>
      <c r="I21" s="11"/>
      <c r="J21" s="11"/>
      <c r="K21" s="10"/>
      <c r="L21" s="9"/>
      <c r="M21" s="9"/>
      <c r="N21" s="9"/>
      <c r="O21" s="9"/>
      <c r="P21" s="9"/>
      <c r="Q21" s="9"/>
      <c r="R21" s="9"/>
      <c r="S21" s="9"/>
      <c r="T21" s="9"/>
    </row>
  </sheetData>
  <autoFilter ref="A6:J18" xr:uid="{00000000-0009-0000-0000-000000000000}"/>
  <mergeCells count="16">
    <mergeCell ref="A1:T1"/>
    <mergeCell ref="A2:T2"/>
    <mergeCell ref="A3:T3"/>
    <mergeCell ref="A4:T4"/>
    <mergeCell ref="D5:E5"/>
    <mergeCell ref="F5:J5"/>
    <mergeCell ref="C5:C6"/>
    <mergeCell ref="B5:B6"/>
    <mergeCell ref="A5:A6"/>
    <mergeCell ref="L5:L6"/>
    <mergeCell ref="P5:S5"/>
    <mergeCell ref="T5:T6"/>
    <mergeCell ref="O5:O6"/>
    <mergeCell ref="M5:M6"/>
    <mergeCell ref="N5:N6"/>
    <mergeCell ref="K5:K6"/>
  </mergeCells>
  <dataValidations count="1">
    <dataValidation type="list" allowBlank="1" showInputMessage="1" showErrorMessage="1" sqref="A7:A21" xr:uid="{1D992ABF-D917-364D-BD33-10F612FA318B}">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87A010A-59AE-964D-A80E-2E63302DDFA2}">
          <x14:formula1>
            <xm:f>Listas!$D$2:$D$10</xm:f>
          </x14:formula1>
          <xm:sqref>D7:D21</xm:sqref>
        </x14:dataValidation>
        <x14:dataValidation type="list" allowBlank="1" showInputMessage="1" showErrorMessage="1" xr:uid="{25674C7B-EAAC-BE49-B916-E77DC99D271B}">
          <x14:formula1>
            <xm:f>Listas!$F$2:$F$20</xm:f>
          </x14:formula1>
          <xm:sqref>F7:F21</xm:sqref>
        </x14:dataValidation>
        <x14:dataValidation type="list" allowBlank="1" showInputMessage="1" showErrorMessage="1" xr:uid="{245C53A5-F75B-3E44-A0A5-00226774441D}">
          <x14:formula1>
            <xm:f>Listas!$I$2:$I$11</xm:f>
          </x14:formula1>
          <xm:sqref>H7:H21</xm:sqref>
        </x14:dataValidation>
        <x14:dataValidation type="list" allowBlank="1" showInputMessage="1" showErrorMessage="1" xr:uid="{94D3FA47-E799-AB43-AD0B-B065B73B661C}">
          <x14:formula1>
            <xm:f>Listas!$J$2:$J$21</xm:f>
          </x14:formula1>
          <xm:sqref>I7:I21</xm:sqref>
        </x14:dataValidation>
        <x14:dataValidation type="list" allowBlank="1" showInputMessage="1" showErrorMessage="1" xr:uid="{241ADC8E-A4E0-6F4B-9C99-090781F9C8D1}">
          <x14:formula1>
            <xm:f>Listas!$A$2:$A$4</xm:f>
          </x14:formula1>
          <xm:sqref>C7:C21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E1" workbookViewId="0">
      <selection activeCell="J2" sqref="J2:J21"/>
    </sheetView>
  </sheetViews>
  <sheetFormatPr baseColWidth="10" defaultColWidth="10.85546875" defaultRowHeight="15" x14ac:dyDescent="0.25"/>
  <cols>
    <col min="1" max="1" width="23.140625" style="12" customWidth="1"/>
    <col min="2" max="3" width="10.85546875" style="12"/>
    <col min="4" max="4" width="49.28515625" style="12" customWidth="1"/>
    <col min="5" max="5" width="10.85546875" style="12"/>
    <col min="6" max="6" width="35.140625" style="12" customWidth="1"/>
    <col min="7" max="7" width="70.140625" style="12" customWidth="1"/>
    <col min="8" max="8" width="10.85546875" style="12"/>
    <col min="9" max="9" width="57.7109375" style="12" customWidth="1"/>
    <col min="10" max="10" width="46.7109375" style="12" customWidth="1"/>
    <col min="11" max="16384" width="10.85546875" style="12"/>
  </cols>
  <sheetData>
    <row r="1" spans="1:10" x14ac:dyDescent="0.25">
      <c r="A1" s="14" t="s">
        <v>96</v>
      </c>
      <c r="D1" s="14" t="s">
        <v>113</v>
      </c>
      <c r="F1" s="14" t="s">
        <v>104</v>
      </c>
      <c r="G1" s="14" t="s">
        <v>114</v>
      </c>
      <c r="I1" s="14" t="s">
        <v>106</v>
      </c>
      <c r="J1" s="14" t="s">
        <v>107</v>
      </c>
    </row>
    <row r="2" spans="1:10" x14ac:dyDescent="0.25">
      <c r="A2" s="12" t="s">
        <v>115</v>
      </c>
      <c r="D2" s="12" t="s">
        <v>116</v>
      </c>
      <c r="F2" s="19" t="s">
        <v>117</v>
      </c>
      <c r="G2" s="19" t="s">
        <v>118</v>
      </c>
      <c r="I2" s="12" t="s">
        <v>119</v>
      </c>
      <c r="J2" s="20" t="s">
        <v>120</v>
      </c>
    </row>
    <row r="3" spans="1:10" ht="30" x14ac:dyDescent="0.25">
      <c r="A3" s="12" t="s">
        <v>15</v>
      </c>
      <c r="D3" s="12" t="s">
        <v>121</v>
      </c>
      <c r="F3" s="19" t="s">
        <v>122</v>
      </c>
      <c r="G3" s="19" t="s">
        <v>123</v>
      </c>
      <c r="I3" s="12" t="s">
        <v>124</v>
      </c>
      <c r="J3" s="20" t="s">
        <v>125</v>
      </c>
    </row>
    <row r="4" spans="1:10" ht="30" x14ac:dyDescent="0.25">
      <c r="A4" s="13" t="s">
        <v>126</v>
      </c>
      <c r="D4" s="12" t="s">
        <v>127</v>
      </c>
      <c r="F4" s="19" t="s">
        <v>128</v>
      </c>
      <c r="G4" s="19" t="s">
        <v>129</v>
      </c>
      <c r="I4" s="12" t="s">
        <v>130</v>
      </c>
      <c r="J4" s="20" t="s">
        <v>131</v>
      </c>
    </row>
    <row r="5" spans="1:10" ht="30" x14ac:dyDescent="0.25">
      <c r="D5" s="12" t="s">
        <v>132</v>
      </c>
      <c r="F5" s="19" t="s">
        <v>133</v>
      </c>
      <c r="G5" s="19" t="s">
        <v>134</v>
      </c>
      <c r="I5" s="12" t="s">
        <v>135</v>
      </c>
      <c r="J5" s="20" t="s">
        <v>136</v>
      </c>
    </row>
    <row r="6" spans="1:10" x14ac:dyDescent="0.25">
      <c r="D6" s="12" t="s">
        <v>137</v>
      </c>
      <c r="F6" s="19" t="s">
        <v>138</v>
      </c>
      <c r="G6" s="19" t="s">
        <v>139</v>
      </c>
      <c r="I6" s="12" t="s">
        <v>140</v>
      </c>
      <c r="J6" s="20" t="s">
        <v>141</v>
      </c>
    </row>
    <row r="7" spans="1:10" ht="30" x14ac:dyDescent="0.25">
      <c r="D7" s="12" t="s">
        <v>142</v>
      </c>
      <c r="F7" s="19" t="s">
        <v>143</v>
      </c>
      <c r="G7" s="19" t="s">
        <v>144</v>
      </c>
      <c r="I7" s="12" t="s">
        <v>145</v>
      </c>
      <c r="J7" s="20" t="s">
        <v>146</v>
      </c>
    </row>
    <row r="8" spans="1:10" ht="30" x14ac:dyDescent="0.25">
      <c r="D8" s="12" t="s">
        <v>147</v>
      </c>
      <c r="F8" s="19" t="s">
        <v>148</v>
      </c>
      <c r="G8" s="19" t="s">
        <v>149</v>
      </c>
      <c r="I8" s="13" t="s">
        <v>150</v>
      </c>
      <c r="J8" s="20" t="s">
        <v>151</v>
      </c>
    </row>
    <row r="9" spans="1:10" ht="45" x14ac:dyDescent="0.25">
      <c r="D9" s="12" t="s">
        <v>152</v>
      </c>
      <c r="F9" s="19" t="s">
        <v>153</v>
      </c>
      <c r="G9" s="19" t="s">
        <v>154</v>
      </c>
      <c r="I9" s="13" t="s">
        <v>155</v>
      </c>
      <c r="J9" s="20" t="s">
        <v>156</v>
      </c>
    </row>
    <row r="10" spans="1:10" ht="30" x14ac:dyDescent="0.25">
      <c r="D10" s="12" t="s">
        <v>157</v>
      </c>
      <c r="F10" s="19" t="s">
        <v>158</v>
      </c>
      <c r="G10" s="19" t="s">
        <v>159</v>
      </c>
      <c r="I10" s="12" t="s">
        <v>160</v>
      </c>
      <c r="J10" s="20" t="s">
        <v>161</v>
      </c>
    </row>
    <row r="11" spans="1:10" x14ac:dyDescent="0.25">
      <c r="F11" s="19" t="s">
        <v>162</v>
      </c>
      <c r="G11" s="19" t="s">
        <v>163</v>
      </c>
      <c r="I11" s="12" t="s">
        <v>49</v>
      </c>
      <c r="J11" s="21" t="s">
        <v>164</v>
      </c>
    </row>
    <row r="12" spans="1:10" ht="30" x14ac:dyDescent="0.25">
      <c r="F12" s="19" t="s">
        <v>165</v>
      </c>
      <c r="G12" s="19" t="s">
        <v>166</v>
      </c>
      <c r="I12" s="14"/>
      <c r="J12" s="21" t="s">
        <v>167</v>
      </c>
    </row>
    <row r="13" spans="1:10" ht="30" x14ac:dyDescent="0.25">
      <c r="F13" s="19" t="s">
        <v>168</v>
      </c>
      <c r="G13" s="19" t="s">
        <v>169</v>
      </c>
      <c r="J13" s="21" t="s">
        <v>170</v>
      </c>
    </row>
    <row r="14" spans="1:10" x14ac:dyDescent="0.25">
      <c r="F14" s="19" t="s">
        <v>171</v>
      </c>
      <c r="G14" s="19" t="s">
        <v>172</v>
      </c>
      <c r="J14" s="21" t="s">
        <v>173</v>
      </c>
    </row>
    <row r="15" spans="1:10" ht="30" x14ac:dyDescent="0.25">
      <c r="F15" s="19" t="s">
        <v>174</v>
      </c>
      <c r="G15" s="19" t="s">
        <v>175</v>
      </c>
      <c r="J15" s="21" t="s">
        <v>176</v>
      </c>
    </row>
    <row r="16" spans="1:10" ht="60" x14ac:dyDescent="0.25">
      <c r="F16" s="19" t="s">
        <v>177</v>
      </c>
      <c r="G16" s="19" t="s">
        <v>178</v>
      </c>
      <c r="J16" s="21" t="s">
        <v>179</v>
      </c>
    </row>
    <row r="17" spans="6:10" ht="45" x14ac:dyDescent="0.25">
      <c r="F17" s="19" t="s">
        <v>180</v>
      </c>
      <c r="G17" s="19" t="s">
        <v>181</v>
      </c>
      <c r="J17" s="21" t="s">
        <v>182</v>
      </c>
    </row>
    <row r="18" spans="6:10" ht="30" x14ac:dyDescent="0.25">
      <c r="F18" s="19" t="s">
        <v>183</v>
      </c>
      <c r="G18" s="19" t="s">
        <v>184</v>
      </c>
      <c r="J18" s="21" t="s">
        <v>185</v>
      </c>
    </row>
    <row r="19" spans="6:10" x14ac:dyDescent="0.25">
      <c r="F19" s="19" t="s">
        <v>157</v>
      </c>
      <c r="J19" s="21" t="s">
        <v>186</v>
      </c>
    </row>
    <row r="20" spans="6:10" x14ac:dyDescent="0.25">
      <c r="F20" s="19" t="s">
        <v>187</v>
      </c>
      <c r="J20" s="21" t="s">
        <v>188</v>
      </c>
    </row>
    <row r="21" spans="6:10" x14ac:dyDescent="0.25">
      <c r="J21" s="21"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F9D-B3D6-4D7A-9ED4-18B20394AD57}">
  <dimension ref="E1:O34"/>
  <sheetViews>
    <sheetView topLeftCell="F1" workbookViewId="0">
      <selection activeCell="G1" sqref="G1"/>
    </sheetView>
  </sheetViews>
  <sheetFormatPr baseColWidth="10" defaultColWidth="11.42578125" defaultRowHeight="15" customHeight="1" x14ac:dyDescent="0.25"/>
  <cols>
    <col min="5" max="5" width="61.140625" bestFit="1" customWidth="1"/>
    <col min="6" max="6" width="43.28515625" customWidth="1"/>
    <col min="7" max="7" width="67.140625" customWidth="1"/>
    <col min="8" max="8" width="20.42578125" customWidth="1"/>
    <col min="9" max="9" width="84" bestFit="1" customWidth="1"/>
    <col min="10" max="10" width="18.42578125" customWidth="1"/>
    <col min="11" max="11" width="18.140625" customWidth="1"/>
    <col min="12" max="13" width="43.5703125" customWidth="1"/>
    <col min="14" max="14" width="25.28515625" customWidth="1"/>
  </cols>
  <sheetData>
    <row r="1" spans="5:15" s="22" customFormat="1" ht="49.5" x14ac:dyDescent="0.3">
      <c r="E1" s="25"/>
      <c r="F1" s="25" t="s">
        <v>189</v>
      </c>
      <c r="G1" s="26" t="s">
        <v>190</v>
      </c>
      <c r="H1" s="26" t="s">
        <v>191</v>
      </c>
      <c r="I1" s="26" t="s">
        <v>192</v>
      </c>
      <c r="J1" s="26" t="s">
        <v>193</v>
      </c>
      <c r="K1" s="26" t="s">
        <v>194</v>
      </c>
      <c r="L1" s="26" t="s">
        <v>195</v>
      </c>
      <c r="M1" s="36" t="s">
        <v>196</v>
      </c>
      <c r="N1" s="23" t="s">
        <v>197</v>
      </c>
      <c r="O1" s="22" t="s">
        <v>198</v>
      </c>
    </row>
    <row r="2" spans="5:15" ht="67.5" customHeight="1" x14ac:dyDescent="0.3">
      <c r="E2" s="33" t="s">
        <v>199</v>
      </c>
      <c r="F2" s="24" t="s">
        <v>117</v>
      </c>
      <c r="G2" s="24" t="s">
        <v>116</v>
      </c>
      <c r="H2" s="24"/>
      <c r="I2" s="27" t="s">
        <v>200</v>
      </c>
      <c r="J2" s="24" t="s">
        <v>119</v>
      </c>
      <c r="K2" s="28" t="s">
        <v>120</v>
      </c>
      <c r="L2" s="29" t="s">
        <v>201</v>
      </c>
      <c r="M2" s="37" t="s">
        <v>202</v>
      </c>
      <c r="N2" s="24" t="s">
        <v>203</v>
      </c>
      <c r="O2" s="24" t="s">
        <v>204</v>
      </c>
    </row>
    <row r="3" spans="5:15" ht="34.5" customHeight="1" x14ac:dyDescent="0.25">
      <c r="E3" s="33" t="s">
        <v>189</v>
      </c>
      <c r="F3" s="24" t="s">
        <v>122</v>
      </c>
      <c r="G3" s="24" t="s">
        <v>121</v>
      </c>
      <c r="H3" s="24"/>
      <c r="I3" s="27" t="s">
        <v>205</v>
      </c>
      <c r="J3" s="24" t="s">
        <v>124</v>
      </c>
      <c r="K3" s="28" t="s">
        <v>125</v>
      </c>
      <c r="L3" s="30" t="s">
        <v>206</v>
      </c>
      <c r="M3" s="38" t="s">
        <v>207</v>
      </c>
      <c r="N3" s="24" t="s">
        <v>208</v>
      </c>
      <c r="O3" s="24" t="s">
        <v>209</v>
      </c>
    </row>
    <row r="4" spans="5:15" ht="40.5" x14ac:dyDescent="0.25">
      <c r="E4" s="26" t="s">
        <v>190</v>
      </c>
      <c r="F4" s="24" t="s">
        <v>128</v>
      </c>
      <c r="G4" s="24" t="s">
        <v>127</v>
      </c>
      <c r="H4" s="24"/>
      <c r="I4" s="27" t="s">
        <v>210</v>
      </c>
      <c r="J4" s="24" t="s">
        <v>130</v>
      </c>
      <c r="K4" s="28" t="s">
        <v>131</v>
      </c>
      <c r="L4" s="30" t="s">
        <v>211</v>
      </c>
      <c r="M4" s="35"/>
      <c r="N4" s="24" t="s">
        <v>212</v>
      </c>
      <c r="O4" s="24" t="s">
        <v>213</v>
      </c>
    </row>
    <row r="5" spans="5:15" ht="54" x14ac:dyDescent="0.25">
      <c r="E5" s="26" t="s">
        <v>191</v>
      </c>
      <c r="F5" s="24" t="s">
        <v>133</v>
      </c>
      <c r="G5" s="24" t="s">
        <v>132</v>
      </c>
      <c r="H5" s="24"/>
      <c r="I5" s="27" t="s">
        <v>214</v>
      </c>
      <c r="J5" s="24" t="s">
        <v>135</v>
      </c>
      <c r="K5" s="28" t="s">
        <v>136</v>
      </c>
      <c r="L5" s="31" t="s">
        <v>215</v>
      </c>
      <c r="M5" s="35"/>
      <c r="N5" s="24" t="s">
        <v>216</v>
      </c>
      <c r="O5" s="24" t="s">
        <v>217</v>
      </c>
    </row>
    <row r="6" spans="5:15" ht="67.5" x14ac:dyDescent="0.25">
      <c r="E6" s="26" t="s">
        <v>192</v>
      </c>
      <c r="F6" s="24" t="s">
        <v>138</v>
      </c>
      <c r="G6" s="24" t="s">
        <v>137</v>
      </c>
      <c r="H6" s="24"/>
      <c r="I6" s="27" t="s">
        <v>218</v>
      </c>
      <c r="J6" s="24" t="s">
        <v>140</v>
      </c>
      <c r="K6" s="28" t="s">
        <v>141</v>
      </c>
      <c r="L6" s="32"/>
      <c r="M6" s="35"/>
      <c r="N6" s="24" t="s">
        <v>219</v>
      </c>
      <c r="O6" s="24"/>
    </row>
    <row r="7" spans="5:15" ht="94.5" x14ac:dyDescent="0.25">
      <c r="E7" s="26" t="s">
        <v>193</v>
      </c>
      <c r="F7" s="24" t="s">
        <v>143</v>
      </c>
      <c r="G7" s="24" t="s">
        <v>142</v>
      </c>
      <c r="H7" s="24"/>
      <c r="I7" s="27" t="s">
        <v>220</v>
      </c>
      <c r="J7" s="24" t="s">
        <v>145</v>
      </c>
      <c r="K7" s="28" t="s">
        <v>146</v>
      </c>
      <c r="L7" s="25"/>
      <c r="M7" s="25"/>
      <c r="N7" s="24" t="s">
        <v>221</v>
      </c>
      <c r="O7" s="24"/>
    </row>
    <row r="8" spans="5:15" ht="94.5" x14ac:dyDescent="0.25">
      <c r="E8" s="26" t="s">
        <v>194</v>
      </c>
      <c r="F8" s="24" t="s">
        <v>148</v>
      </c>
      <c r="G8" s="24" t="s">
        <v>147</v>
      </c>
      <c r="H8" s="24"/>
      <c r="I8" s="27" t="s">
        <v>222</v>
      </c>
      <c r="J8" s="24" t="s">
        <v>150</v>
      </c>
      <c r="K8" s="28" t="s">
        <v>151</v>
      </c>
      <c r="L8" s="24"/>
      <c r="M8" s="24"/>
      <c r="N8" s="24" t="s">
        <v>223</v>
      </c>
      <c r="O8" s="24"/>
    </row>
    <row r="9" spans="5:15" ht="108" x14ac:dyDescent="0.25">
      <c r="E9" s="26" t="s">
        <v>195</v>
      </c>
      <c r="F9" s="24" t="s">
        <v>153</v>
      </c>
      <c r="G9" s="24" t="s">
        <v>152</v>
      </c>
      <c r="H9" s="24"/>
      <c r="I9" s="27" t="s">
        <v>224</v>
      </c>
      <c r="J9" s="24" t="s">
        <v>155</v>
      </c>
      <c r="K9" s="28" t="s">
        <v>156</v>
      </c>
      <c r="L9" s="24"/>
      <c r="M9" s="24"/>
      <c r="N9" s="24"/>
      <c r="O9" s="24"/>
    </row>
    <row r="10" spans="5:15" ht="40.5" x14ac:dyDescent="0.25">
      <c r="E10" s="23" t="s">
        <v>196</v>
      </c>
      <c r="F10" s="24" t="s">
        <v>158</v>
      </c>
      <c r="G10" s="24" t="s">
        <v>157</v>
      </c>
      <c r="H10" s="24"/>
      <c r="I10" s="27" t="s">
        <v>225</v>
      </c>
      <c r="J10" s="24" t="s">
        <v>160</v>
      </c>
      <c r="K10" s="28" t="s">
        <v>161</v>
      </c>
      <c r="L10" s="24"/>
      <c r="M10" s="24"/>
      <c r="N10" s="24"/>
      <c r="O10" s="24"/>
    </row>
    <row r="11" spans="5:15" ht="26.25" x14ac:dyDescent="0.25">
      <c r="E11" s="23" t="s">
        <v>197</v>
      </c>
      <c r="F11" s="24" t="s">
        <v>162</v>
      </c>
      <c r="G11" s="24"/>
      <c r="H11" s="24"/>
      <c r="I11" s="27" t="s">
        <v>226</v>
      </c>
      <c r="J11" s="24" t="s">
        <v>49</v>
      </c>
      <c r="K11" s="28" t="s">
        <v>164</v>
      </c>
      <c r="L11" s="24"/>
      <c r="M11" s="24"/>
      <c r="N11" s="24"/>
      <c r="O11" s="24"/>
    </row>
    <row r="12" spans="5:15" ht="26.25" x14ac:dyDescent="0.25">
      <c r="E12" s="34" t="s">
        <v>198</v>
      </c>
      <c r="F12" s="24" t="s">
        <v>165</v>
      </c>
      <c r="G12" s="24"/>
      <c r="H12" s="24"/>
      <c r="I12" s="27" t="s">
        <v>227</v>
      </c>
      <c r="J12" s="24"/>
      <c r="K12" s="28" t="s">
        <v>167</v>
      </c>
      <c r="L12" s="24"/>
      <c r="M12" s="24"/>
      <c r="N12" s="24"/>
      <c r="O12" s="24"/>
    </row>
    <row r="13" spans="5:15" ht="26.25" x14ac:dyDescent="0.25">
      <c r="E13" s="24"/>
      <c r="F13" s="24" t="s">
        <v>168</v>
      </c>
      <c r="G13" s="24"/>
      <c r="H13" s="24"/>
      <c r="I13" s="27" t="s">
        <v>228</v>
      </c>
      <c r="J13" s="24"/>
      <c r="K13" s="28" t="s">
        <v>170</v>
      </c>
      <c r="L13" s="24"/>
      <c r="M13" s="24"/>
      <c r="N13" s="24"/>
      <c r="O13" s="24"/>
    </row>
    <row r="14" spans="5:15" x14ac:dyDescent="0.25">
      <c r="E14" s="24"/>
      <c r="F14" s="24" t="s">
        <v>171</v>
      </c>
      <c r="G14" s="24"/>
      <c r="H14" s="24"/>
      <c r="I14" s="27" t="s">
        <v>229</v>
      </c>
      <c r="J14" s="24"/>
      <c r="K14" s="28" t="s">
        <v>173</v>
      </c>
      <c r="L14" s="24"/>
      <c r="M14" s="24"/>
      <c r="N14" s="24"/>
      <c r="O14" s="24"/>
    </row>
    <row r="15" spans="5:15" ht="40.5" x14ac:dyDescent="0.25">
      <c r="F15" s="24" t="s">
        <v>174</v>
      </c>
      <c r="G15" s="24"/>
      <c r="H15" s="24"/>
      <c r="I15" s="27" t="s">
        <v>230</v>
      </c>
      <c r="J15" s="24"/>
      <c r="K15" s="28" t="s">
        <v>176</v>
      </c>
      <c r="L15" s="24"/>
      <c r="M15" s="24"/>
      <c r="N15" s="24"/>
      <c r="O15" s="24"/>
    </row>
    <row r="16" spans="5:15" x14ac:dyDescent="0.25">
      <c r="E16" s="24"/>
      <c r="F16" s="24" t="s">
        <v>177</v>
      </c>
      <c r="G16" s="24"/>
      <c r="H16" s="24"/>
      <c r="I16" s="27" t="s">
        <v>231</v>
      </c>
      <c r="J16" s="24"/>
      <c r="K16" s="28" t="s">
        <v>179</v>
      </c>
      <c r="L16" s="24"/>
      <c r="M16" s="24"/>
      <c r="N16" s="24"/>
      <c r="O16" s="24"/>
    </row>
    <row r="17" spans="5:15" ht="40.5" x14ac:dyDescent="0.25">
      <c r="E17" s="24"/>
      <c r="F17" s="24" t="s">
        <v>180</v>
      </c>
      <c r="G17" s="24"/>
      <c r="H17" s="24"/>
      <c r="I17" s="27" t="s">
        <v>232</v>
      </c>
      <c r="J17" s="24"/>
      <c r="K17" s="28" t="s">
        <v>182</v>
      </c>
      <c r="L17" s="24"/>
      <c r="M17" s="24"/>
      <c r="N17" s="24"/>
      <c r="O17" s="24"/>
    </row>
    <row r="18" spans="5:15" ht="54" x14ac:dyDescent="0.25">
      <c r="E18" s="24"/>
      <c r="F18" s="24" t="s">
        <v>183</v>
      </c>
      <c r="G18" s="24"/>
      <c r="H18" s="24"/>
      <c r="I18" s="27" t="s">
        <v>233</v>
      </c>
      <c r="J18" s="24"/>
      <c r="K18" s="28" t="s">
        <v>185</v>
      </c>
      <c r="L18" s="24"/>
      <c r="M18" s="24"/>
      <c r="N18" s="24"/>
      <c r="O18" s="24"/>
    </row>
    <row r="19" spans="5:15" x14ac:dyDescent="0.25">
      <c r="E19" s="24"/>
      <c r="F19" s="24" t="s">
        <v>157</v>
      </c>
      <c r="G19" s="24"/>
      <c r="H19" s="24"/>
      <c r="I19" s="27" t="s">
        <v>234</v>
      </c>
      <c r="J19" s="24"/>
      <c r="K19" s="28" t="s">
        <v>186</v>
      </c>
      <c r="L19" s="24"/>
      <c r="M19" s="24"/>
      <c r="N19" s="24"/>
      <c r="O19" s="24"/>
    </row>
    <row r="20" spans="5:15" ht="27" x14ac:dyDescent="0.25">
      <c r="E20" s="24"/>
      <c r="F20" s="24" t="s">
        <v>187</v>
      </c>
      <c r="G20" s="24"/>
      <c r="H20" s="24"/>
      <c r="I20" s="27" t="s">
        <v>235</v>
      </c>
      <c r="J20" s="24"/>
      <c r="K20" s="28" t="s">
        <v>188</v>
      </c>
      <c r="L20" s="24"/>
      <c r="M20" s="24"/>
      <c r="N20" s="24"/>
      <c r="O20" s="24"/>
    </row>
    <row r="21" spans="5:15" ht="39" x14ac:dyDescent="0.25">
      <c r="E21" s="24"/>
      <c r="F21" s="24"/>
      <c r="G21" s="24"/>
      <c r="H21" s="24"/>
      <c r="I21" s="27" t="s">
        <v>236</v>
      </c>
      <c r="J21" s="24"/>
      <c r="K21" s="28" t="s">
        <v>157</v>
      </c>
      <c r="L21" s="24"/>
      <c r="M21" s="24"/>
      <c r="N21" s="24"/>
      <c r="O21" s="24"/>
    </row>
    <row r="22" spans="5:15" x14ac:dyDescent="0.25">
      <c r="E22" s="25"/>
      <c r="F22" s="25"/>
      <c r="G22" s="25"/>
      <c r="H22" s="25"/>
      <c r="I22" s="27" t="s">
        <v>237</v>
      </c>
      <c r="J22" s="25"/>
      <c r="K22" s="25"/>
      <c r="L22" s="25"/>
      <c r="M22" s="25"/>
    </row>
    <row r="23" spans="5:15" ht="25.5" x14ac:dyDescent="0.25">
      <c r="E23" s="25"/>
      <c r="F23" s="25"/>
      <c r="G23" s="25"/>
      <c r="H23" s="25"/>
      <c r="I23" s="27" t="s">
        <v>238</v>
      </c>
      <c r="J23" s="25"/>
      <c r="K23" s="25"/>
      <c r="L23" s="25"/>
      <c r="M23" s="25"/>
    </row>
    <row r="24" spans="5:15" x14ac:dyDescent="0.25">
      <c r="E24" s="25"/>
      <c r="F24" s="25"/>
      <c r="G24" s="25"/>
      <c r="H24" s="25"/>
      <c r="I24" s="25"/>
      <c r="J24" s="25"/>
      <c r="K24" s="25"/>
      <c r="L24" s="25"/>
      <c r="M24" s="25"/>
    </row>
    <row r="25" spans="5:15" x14ac:dyDescent="0.25">
      <c r="F25" s="25"/>
      <c r="G25" s="25"/>
      <c r="H25" s="25"/>
      <c r="I25" s="25"/>
      <c r="J25" s="25"/>
      <c r="K25" s="25"/>
      <c r="L25" s="25"/>
      <c r="M25" s="25"/>
    </row>
    <row r="26" spans="5:15" x14ac:dyDescent="0.25">
      <c r="F26" s="25"/>
      <c r="G26" s="25"/>
      <c r="H26" s="25"/>
      <c r="I26" s="25"/>
      <c r="J26" s="25"/>
      <c r="K26" s="25"/>
      <c r="L26" s="25"/>
      <c r="M26" s="25"/>
    </row>
    <row r="27" spans="5:15" x14ac:dyDescent="0.25">
      <c r="F27" s="25"/>
      <c r="G27" s="25"/>
      <c r="H27" s="25"/>
      <c r="I27" s="25"/>
      <c r="J27" s="25"/>
      <c r="K27" s="25"/>
      <c r="L27" s="25"/>
      <c r="M27" s="25"/>
    </row>
    <row r="28" spans="5:15" x14ac:dyDescent="0.25">
      <c r="F28" s="25"/>
      <c r="G28" s="25"/>
      <c r="H28" s="25"/>
      <c r="I28" s="25"/>
      <c r="J28" s="25"/>
      <c r="K28" s="25"/>
      <c r="L28" s="25"/>
      <c r="M28" s="25"/>
    </row>
    <row r="29" spans="5:15" x14ac:dyDescent="0.25"/>
    <row r="30" spans="5:15" x14ac:dyDescent="0.25"/>
    <row r="31" spans="5:15" x14ac:dyDescent="0.25"/>
    <row r="32" spans="5:15" x14ac:dyDescent="0.25"/>
    <row r="33" x14ac:dyDescent="0.25"/>
    <row r="34" x14ac:dyDescent="0.25"/>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D1CC6-462F-4C9A-A700-C327479B4C4C}">
  <ds:schemaRefs>
    <ds:schemaRef ds:uri="http://purl.org/dc/terms/"/>
    <ds:schemaRef ds:uri="http://purl.org/dc/elements/1.1/"/>
    <ds:schemaRef ds:uri="http://purl.org/dc/dcmitype/"/>
    <ds:schemaRef ds:uri="http://schemas.openxmlformats.org/package/2006/metadata/core-properties"/>
    <ds:schemaRef ds:uri="3e82ca5b-96cf-4758-bde1-7c773396b7ec"/>
    <ds:schemaRef ds:uri="http://schemas.microsoft.com/office/2006/documentManagement/types"/>
    <ds:schemaRef ds:uri="http://www.w3.org/XML/1998/namespace"/>
    <ds:schemaRef ds:uri="http://schemas.microsoft.com/office/infopath/2007/PartnerControls"/>
    <ds:schemaRef ds:uri="078d6b7f-86fb-47aa-a5fb-45a141d09143"/>
    <ds:schemaRef ds:uri="http://schemas.microsoft.com/office/2006/metadata/properties"/>
  </ds:schemaRefs>
</ds:datastoreItem>
</file>

<file path=customXml/itemProps2.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29C83-A76F-4953-BDE2-B74A3F5803C3}">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Seguimiento PEI - 1T 2025</vt:lpstr>
      <vt:lpstr>Graficas 1T-2025</vt:lpstr>
      <vt:lpstr>PEI</vt:lpstr>
      <vt:lpstr>Listas</vt:lpstr>
      <vt:lpstr>Hoja1</vt:lpstr>
      <vt:lpstr>Modelo_Integrado_de_Planeación_y_Gestión</vt:lpstr>
      <vt:lpstr>Objetivos_de_Desarrollo_Sostenibles_ODS</vt:lpstr>
      <vt:lpstr>Organización_para_la_Cooperación_y_el_Desarrollo_Económicos_OCDE</vt:lpstr>
      <vt:lpstr>Plan_Marco_de_Implementación_PMI</vt:lpstr>
      <vt:lpstr>Plan_Nacional_de_Desarrollo_Colombia_Potencia_de_Vida_2022_2026_PND</vt:lpstr>
      <vt:lpstr>Política_Pública_CONPES</vt:lpstr>
      <vt:lpstr>Proyectos_de_inversión</vt:lpstr>
      <vt:lpstr>Recomendaciones_de_Transparencia_por_Colombia</vt:lpstr>
      <vt:lpstr>Trazadores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2026-05-20T20:48:43Z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