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2025/"/>
    </mc:Choice>
  </mc:AlternateContent>
  <xr:revisionPtr revIDLastSave="1627" documentId="13_ncr:1_{CE4EE334-DC56-4E4B-9471-3C10E2CC88EF}" xr6:coauthVersionLast="47" xr6:coauthVersionMax="47" xr10:uidLastSave="{169C4D5F-CFF5-43AA-9488-0C99B3CA22B9}"/>
  <bookViews>
    <workbookView xWindow="-120" yWindow="-120" windowWidth="20730" windowHeight="11040" activeTab="1" xr2:uid="{00000000-000D-0000-FFFF-FFFF00000000}"/>
  </bookViews>
  <sheets>
    <sheet name="Plan Estrategico Institucional" sheetId="3" r:id="rId1"/>
    <sheet name="Modificaciones" sheetId="9" r:id="rId2"/>
    <sheet name="Seguimiento Cuatrienio" sheetId="8" state="hidden" r:id="rId3"/>
  </sheets>
  <definedNames>
    <definedName name="_xlnm._FilterDatabase" localSheetId="0" hidden="1">'Plan Estrategico Institucional'!$A$3:$P$20</definedName>
    <definedName name="Modelo_Integrado_de_Planeación_y_Gestión">#REF!</definedName>
    <definedName name="Objetivos_de_Desarrollo_Sostenibles_ODS">#REF!</definedName>
    <definedName name="Organización_para_la_Cooperación_y_el_Desarrollo_Económicos_OCDE">#REF!</definedName>
    <definedName name="Plan_Marco_de_Implementación_PMI">#REF!</definedName>
    <definedName name="Plan_Nacional_de_Desarrollo_Colombia_Potencia_de_Vida_2022_2026_PND">#REF!</definedName>
    <definedName name="Política_Pública_CONPES">#REF!</definedName>
    <definedName name="Proyectos_de_inversión">#REF!</definedName>
    <definedName name="Recomendaciones_de_Transparencia_por_Colombia">#REF!</definedName>
    <definedName name="Traz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9" l="1"/>
  <c r="N8" i="9"/>
  <c r="P7" i="9"/>
  <c r="L7" i="9"/>
  <c r="O6" i="9"/>
  <c r="H15" i="3" l="1"/>
  <c r="AS4" i="8" l="1"/>
  <c r="BE8" i="8"/>
  <c r="BD8" i="8"/>
  <c r="BD15" i="8"/>
  <c r="BE15" i="8" s="1"/>
  <c r="V9" i="8"/>
  <c r="X9" i="8" s="1"/>
  <c r="BD9" i="8" s="1"/>
  <c r="BE9" i="8" s="1"/>
  <c r="X5" i="8"/>
  <c r="BD5" i="8" s="1"/>
  <c r="BE5" i="8" s="1"/>
  <c r="X6" i="8"/>
  <c r="Y6" i="8" s="1"/>
  <c r="X7" i="8"/>
  <c r="BD7" i="8" s="1"/>
  <c r="BE7" i="8" s="1"/>
  <c r="X8" i="8"/>
  <c r="X10" i="8"/>
  <c r="BD10" i="8" s="1"/>
  <c r="BE10" i="8" s="1"/>
  <c r="X11" i="8"/>
  <c r="BD11" i="8" s="1"/>
  <c r="BE11" i="8" s="1"/>
  <c r="X13" i="8"/>
  <c r="BD13" i="8" s="1"/>
  <c r="BE13" i="8" s="1"/>
  <c r="X14" i="8"/>
  <c r="BD14" i="8" s="1"/>
  <c r="BE14" i="8" s="1"/>
  <c r="X15" i="8"/>
  <c r="X16" i="8"/>
  <c r="Y16" i="8" s="1"/>
  <c r="X17" i="8"/>
  <c r="BD17" i="8" s="1"/>
  <c r="BE17" i="8" s="1"/>
  <c r="X18" i="8"/>
  <c r="BD18" i="8" s="1"/>
  <c r="BE18" i="8" s="1"/>
  <c r="X4" i="8"/>
  <c r="BD4" i="8" s="1"/>
  <c r="BE4" i="8" s="1"/>
  <c r="Y13" i="8"/>
  <c r="V12" i="8"/>
  <c r="X12" i="8" s="1"/>
  <c r="BD12" i="8" s="1"/>
  <c r="BE12" i="8" s="1"/>
  <c r="Y8" i="8"/>
  <c r="V16" i="8"/>
  <c r="AR4" i="8"/>
  <c r="AR5" i="8"/>
  <c r="AS5" i="8" s="1"/>
  <c r="BC6" i="8"/>
  <c r="BC7" i="8"/>
  <c r="BC12" i="8"/>
  <c r="BC13" i="8"/>
  <c r="BC18" i="8"/>
  <c r="AI5" i="8"/>
  <c r="AI6" i="8"/>
  <c r="AI7" i="8"/>
  <c r="AI8" i="8"/>
  <c r="AI11" i="8"/>
  <c r="AI13" i="8"/>
  <c r="AI14" i="8"/>
  <c r="AI15" i="8"/>
  <c r="AI16" i="8"/>
  <c r="AI17" i="8"/>
  <c r="AI18" i="8"/>
  <c r="AI4" i="8"/>
  <c r="Y5" i="8"/>
  <c r="Y11" i="8"/>
  <c r="AH12" i="8"/>
  <c r="AI12" i="8" s="1"/>
  <c r="AH10" i="8"/>
  <c r="AI10" i="8" s="1"/>
  <c r="AH9" i="8"/>
  <c r="AI9" i="8" s="1"/>
  <c r="Y15" i="8"/>
  <c r="BB5" i="8"/>
  <c r="BC5" i="8" s="1"/>
  <c r="BB6" i="8"/>
  <c r="BB7" i="8"/>
  <c r="BB8" i="8"/>
  <c r="BC8" i="8" s="1"/>
  <c r="BB9" i="8"/>
  <c r="BC9" i="8" s="1"/>
  <c r="BB10" i="8"/>
  <c r="BC10" i="8" s="1"/>
  <c r="BB11" i="8"/>
  <c r="BC11" i="8" s="1"/>
  <c r="BB12" i="8"/>
  <c r="BB13" i="8"/>
  <c r="BB14" i="8"/>
  <c r="BC14" i="8" s="1"/>
  <c r="BB15" i="8"/>
  <c r="BC15" i="8" s="1"/>
  <c r="BB16" i="8"/>
  <c r="BC16" i="8" s="1"/>
  <c r="BB17" i="8"/>
  <c r="BC17" i="8" s="1"/>
  <c r="BC19" i="8" s="1"/>
  <c r="BB18" i="8"/>
  <c r="BB4" i="8"/>
  <c r="BC4" i="8" s="1"/>
  <c r="AR6" i="8"/>
  <c r="AS6" i="8" s="1"/>
  <c r="AR7" i="8"/>
  <c r="AS7" i="8" s="1"/>
  <c r="AR8" i="8"/>
  <c r="AS8" i="8" s="1"/>
  <c r="AR9" i="8"/>
  <c r="AS9" i="8" s="1"/>
  <c r="AR10" i="8"/>
  <c r="AS10" i="8" s="1"/>
  <c r="AR11" i="8"/>
  <c r="AS11" i="8" s="1"/>
  <c r="AR12" i="8"/>
  <c r="AS12" i="8" s="1"/>
  <c r="AR13" i="8"/>
  <c r="AS13" i="8" s="1"/>
  <c r="AR14" i="8"/>
  <c r="AS14" i="8" s="1"/>
  <c r="AR15" i="8"/>
  <c r="AS15" i="8" s="1"/>
  <c r="AR17" i="8"/>
  <c r="AS17" i="8" s="1"/>
  <c r="AR18" i="8"/>
  <c r="N14" i="8"/>
  <c r="M14" i="8"/>
  <c r="H6" i="8"/>
  <c r="H5" i="8"/>
  <c r="BD6" i="8" l="1"/>
  <c r="BE6" i="8" s="1"/>
  <c r="BE19" i="8" s="1"/>
  <c r="BD16" i="8"/>
  <c r="BE16" i="8" s="1"/>
  <c r="Y9" i="8"/>
  <c r="Y7" i="8"/>
  <c r="AI19" i="8"/>
  <c r="AS18" i="8"/>
  <c r="AS19" i="8" s="1"/>
  <c r="Y12" i="8"/>
  <c r="H7" i="3"/>
  <c r="H6" i="3"/>
  <c r="N16" i="3"/>
  <c r="Y1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G2" authorId="0" shapeId="0" xr:uid="{32B01CB6-55C6-4B7F-A81F-D02A51BA601F}">
      <text>
        <r>
          <rPr>
            <b/>
            <sz val="9"/>
            <color indexed="81"/>
            <rFont val="Tahoma"/>
            <family val="2"/>
          </rPr>
          <t>Valores o estado de los indicadores de resultado al inicio del proyecto.</t>
        </r>
      </text>
    </comment>
    <comment ref="H2" authorId="0" shapeId="0" xr:uid="{95318082-4962-411D-A39B-CE8CBA60B70B}">
      <text>
        <r>
          <rPr>
            <b/>
            <sz val="9"/>
            <color indexed="81"/>
            <rFont val="Tahoma"/>
            <family val="2"/>
          </rPr>
          <t>Valor o estado de los productos al final del periodo de gobierno.</t>
        </r>
      </text>
    </comment>
    <comment ref="H16" authorId="1" shapeId="0" xr:uid="{3E9212B9-8B0B-40A8-937C-73E6354452DB}">
      <text>
        <r>
          <rPr>
            <b/>
            <sz val="9"/>
            <color indexed="81"/>
            <rFont val="Tahoma"/>
            <family val="2"/>
          </rPr>
          <t>ASUS:</t>
        </r>
        <r>
          <rPr>
            <sz val="9"/>
            <color indexed="81"/>
            <rFont val="Tahoma"/>
            <family val="2"/>
          </rPr>
          <t xml:space="preserve">
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E668C8D6-751F-4C71-9EB8-F5DA9312606C}">
      <text>
        <r>
          <rPr>
            <b/>
            <sz val="9"/>
            <color indexed="81"/>
            <rFont val="Tahoma"/>
            <family val="2"/>
          </rPr>
          <t>Mide el avance del (los) resultado(s) esperado(s).</t>
        </r>
      </text>
    </comment>
    <comment ref="G2" authorId="0" shapeId="0" xr:uid="{2102820D-FC72-4D98-9232-F2F5F660E6B2}">
      <text>
        <r>
          <rPr>
            <b/>
            <sz val="9"/>
            <color indexed="81"/>
            <rFont val="Tahoma"/>
            <family val="2"/>
          </rPr>
          <t>Valores o estado de los indicadores de resultado al inicio del proyecto.</t>
        </r>
      </text>
    </comment>
    <comment ref="H2" authorId="0" shapeId="0" xr:uid="{3076EA06-9961-4B9D-9F67-FEF037B8157A}">
      <text>
        <r>
          <rPr>
            <b/>
            <sz val="9"/>
            <color indexed="81"/>
            <rFont val="Tahoma"/>
            <family val="2"/>
          </rPr>
          <t>Valor o estado de los productos al final del periodo de gobierno.</t>
        </r>
      </text>
    </comment>
    <comment ref="H14" authorId="1" shapeId="0" xr:uid="{957D79E0-732D-411B-B0D7-E77494F934C2}">
      <text>
        <r>
          <rPr>
            <b/>
            <sz val="9"/>
            <color indexed="81"/>
            <rFont val="Tahoma"/>
            <family val="2"/>
          </rPr>
          <t>ASUS:</t>
        </r>
        <r>
          <rPr>
            <sz val="9"/>
            <color indexed="81"/>
            <rFont val="Tahoma"/>
            <family val="2"/>
          </rPr>
          <t xml:space="preserve">
SE PROYECTO </t>
        </r>
      </text>
    </comment>
  </commentList>
</comments>
</file>

<file path=xl/sharedStrings.xml><?xml version="1.0" encoding="utf-8"?>
<sst xmlns="http://schemas.openxmlformats.org/spreadsheetml/2006/main" count="447" uniqueCount="223">
  <si>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</si>
  <si>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</si>
  <si>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</si>
  <si>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</si>
  <si>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</si>
  <si>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</si>
  <si>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</si>
  <si>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</si>
  <si>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</si>
  <si>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</si>
  <si>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</si>
  <si>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</si>
  <si>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</si>
  <si>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</si>
  <si>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</si>
  <si>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</si>
  <si>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</si>
  <si>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</si>
  <si>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</si>
  <si>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</si>
  <si>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</si>
  <si>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</si>
  <si>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</si>
  <si>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Aclaraciones adicionales que se requiera para la comprensión del producto y el indicador</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</si>
  <si>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</si>
  <si>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</si>
  <si>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</si>
  <si>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</si>
  <si>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</si>
  <si>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</si>
  <si>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</si>
  <si>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</si>
  <si>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</si>
  <si>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</si>
  <si>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</si>
  <si>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</si>
  <si>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</si>
  <si>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</si>
  <si>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</si>
  <si>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</si>
  <si>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</si>
  <si>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</si>
  <si>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</si>
  <si>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</si>
  <si>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</si>
  <si>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</si>
  <si>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</si>
  <si>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</si>
  <si>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</si>
  <si>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</si>
  <si>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</si>
  <si>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</si>
  <si>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</si>
  <si>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</si>
  <si>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</si>
  <si>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</si>
  <si>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</si>
  <si>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</si>
  <si>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</si>
  <si>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</si>
  <si>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</si>
  <si>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</si>
  <si>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</si>
  <si>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</si>
  <si>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</si>
  <si>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</si>
  <si>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</si>
  <si>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</si>
  <si>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</si>
  <si>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</si>
  <si>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</si>
  <si>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</si>
  <si>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</si>
  <si>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</si>
  <si>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</si>
  <si>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</si>
  <si>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</si>
  <si>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</si>
  <si>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</si>
  <si>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</si>
  <si>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</si>
  <si>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</si>
  <si>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</si>
  <si>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</si>
  <si>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</si>
  <si>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</si>
  <si>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</si>
  <si>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</si>
  <si>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</si>
  <si>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</si>
  <si>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</si>
  <si>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</si>
  <si>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</si>
  <si>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</si>
  <si>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</si>
  <si>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</si>
  <si>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</si>
  <si>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</si>
  <si>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</si>
  <si>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</si>
  <si>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</si>
  <si>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</si>
  <si>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</si>
  <si>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</si>
  <si>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</si>
  <si>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Objetivos e</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</si>
  <si>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</si>
  <si>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Número de Sistemas de compras públicas interoperable con el registro Único de Proponentes - RUP</t>
  </si>
  <si>
    <t xml:space="preserve">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</si>
  <si>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evidencie el desarrollo del
alcance definido (Informe de pruebas ciclo 2 - Aprobado) para la nueva plataforma.
ii). Documento con el plan de uso y apropiación del alcance definido para la nueva plataforma.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</si>
  <si>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evidencie el desarrollo del
alcance definido (Informe de pruebas ciclo 2 - Aprobado) para la nueva plataforma.
ii). Documento con el plan de uso y apropiación del alcance definido para la nueva plataforma.
Para 2026 Documento que contenga los términos de referencia para salir a contratar a un desarrollador para la plataforma integral de compras públicas.</t>
  </si>
  <si>
    <t>% DE CUMPLIMIENTO</t>
  </si>
  <si>
    <t>AVANCE CUATRIENIO</t>
  </si>
  <si>
    <t>Reporte cuantitativo  1T-2023</t>
  </si>
  <si>
    <t>Reporte cuantitativo  1T-2024</t>
  </si>
  <si>
    <t>Reporte cuantitativo  1T-2025</t>
  </si>
  <si>
    <t>Reporte cuantitativo  1T-2026</t>
  </si>
  <si>
    <t>Reporte cuantitativo 1T-2023</t>
  </si>
  <si>
    <t>Reporte cuantitativo 1T-2024</t>
  </si>
  <si>
    <t>Reporte cuantitativo 1T-2025</t>
  </si>
  <si>
    <t>Reporte cuantitativo  2T-2023</t>
  </si>
  <si>
    <t>Reporte cuantitativo 2T-2023</t>
  </si>
  <si>
    <t>Reporte cuantitativo  3T-2023</t>
  </si>
  <si>
    <t>Reporte cuantitativo 3T-2023</t>
  </si>
  <si>
    <t>Reporte cuantitativo  3T-2024</t>
  </si>
  <si>
    <t>Reporte cuantitativo 3T-2024</t>
  </si>
  <si>
    <t>Reporte cuantitativo  4T-2023</t>
  </si>
  <si>
    <t>Reporte cuantitativo 4T-2023</t>
  </si>
  <si>
    <t>REPORTE DE AVANCE 2023</t>
  </si>
  <si>
    <t>REPORTE DE AVANCE 2024</t>
  </si>
  <si>
    <t>REPORTE DE AVANCE 2025</t>
  </si>
  <si>
    <t>Reporte cuantitativo 4T-2025</t>
  </si>
  <si>
    <t>Reporte cuantitativo  4T-2025</t>
  </si>
  <si>
    <t>Reporte cuantitativo 3T-2025</t>
  </si>
  <si>
    <t>Reporte cuantitativo  3T-2025</t>
  </si>
  <si>
    <t>Reporte cuantitativo 2T-2025</t>
  </si>
  <si>
    <t>Reporte cuantitativo  2T-2025</t>
  </si>
  <si>
    <t>Reporte cuantitativo  2T-2024</t>
  </si>
  <si>
    <t>Reporte cuantitativo 2T-2024</t>
  </si>
  <si>
    <t>Reporte cuantitativo  4T-2024</t>
  </si>
  <si>
    <t>Reporte cuantitativo 4T-2024</t>
  </si>
  <si>
    <t>Reporte cuantitativo 1T-2026</t>
  </si>
  <si>
    <t>Reporte cuantitativo  2T-2026</t>
  </si>
  <si>
    <t>Reporte cuantitativo 2T-2026</t>
  </si>
  <si>
    <t>Reporte cuantitativo  3T-2026</t>
  </si>
  <si>
    <t>Reporte cuantitativo 3T-2026</t>
  </si>
  <si>
    <t>Reporte cuantitativo  4T-2026</t>
  </si>
  <si>
    <t>Reporte cuantitativo 4T-2026</t>
  </si>
  <si>
    <t>Avance total 2025</t>
  </si>
  <si>
    <t>Avance total 2023</t>
  </si>
  <si>
    <t>Avance total 2024</t>
  </si>
  <si>
    <t>Avance total 2026</t>
  </si>
  <si>
    <t>% de cumplimiento 2023</t>
  </si>
  <si>
    <t>% de cumplimiento 2024</t>
  </si>
  <si>
    <t>% de cumplimiento 2025</t>
  </si>
  <si>
    <t>REPORTE DE AVANCE 2026</t>
  </si>
  <si>
    <t>% de cumplimiento 2026</t>
  </si>
  <si>
    <t xml:space="preserve">En el marco de la ruta de la democratización, se capacitaron 347, 488 y 344 personas durante los meses de enero, febrero y marzo respectivamente, pertenecientes a la economia popular. </t>
  </si>
  <si>
    <t>Durante el primer trimestre se capacitaron 2.590, 3.415 y 3.494 durante los meses de enero, febrero y marzo respectivamente en las siguientes modalidades: 
Escuela de formación virtual (Modalidad e-learning): 3.417
Modalidad virtual: 5.273
Presencial: 809</t>
  </si>
  <si>
    <t>Durante el primer trimestre se visitaron los siguientes departamentos:  Atlántico, Arauca, Santander y Norte de Santander.</t>
  </si>
  <si>
    <t xml:space="preserve">    Durante el primer trimestre se ha avanzado en la elaboración de: 
1. Las herramientas transversales: Matriz de comunicaciones, participación y consulta, Matriz de Partes Interesadas y Grupos de Valor, Matriz de identificación de productos y servicios 
2. Aplicación de las herramientas a las dependencias y líderes de lo componentes del SIG.
3. Socialización del diseño del Sistema Integrado de Gestión, consolidación de la información de las herramientas enviadas por los enlaces de las dependencias y líderes de componentes y validación de estas mediante mesa de trabajo, el día 25 de marzo de 2025.</t>
  </si>
  <si>
    <t xml:space="preserve">Sin avances para el periodo, se avanza en la contratación del personal que desarrollarán los insumos estrategicos. </t>
  </si>
  <si>
    <t xml:space="preserve">Sin avances para el periodo, se avanza en la contratación del personal que dara continuidad a la actualización del MAE. </t>
  </si>
  <si>
    <t>Durante el periodo se consolidaron los documentos de estudios previos preliminares, proyecto de pliegos de condiciones y observaciones al proyecto del pliego de condiciones para el proceso de selección que tiene como objetivo el desarrollo de la nueva plataforma y la elaboración de los documentos de lineamientos técnicos asociados.Asimismo, se realizaron varias audiencias para socializar el proyecto y explicar los criterios de contratación del proceso cargado en SECOPII. También se llevó a cabo una reunión en la comisión cuarta del Senado en la misma dirección, a la cual asistió el Director de la Agencia.</t>
  </si>
  <si>
    <t xml:space="preserve">    A corte de marzo se han implementado las siguientes funcionalidades:
1. Incorporación de un nuevo estado para declaratoria de desierto
2. Se ajustó la plataforma para cargar documentos, que de manera simultanea queden publicados en el minisitio
3. Funcionalidad para la subsanación de documentos en cualquier estado.
 Con estas funcionalidades se sigue consolidando la optimización de la plataforma para disponer de herramientas para gestionar compras en la economia popular.</t>
  </si>
  <si>
    <t xml:space="preserve">Se ha adelantado reuniones de seguimiento con Confecamáras para hacer seguimiento al desarrollo base de la interoperabilidad, el cual está a cargo de Confecámaras. De manera complementaria desde la SIDT se está articulando un plan B para presentar a la Direccion General, mediante el cual cada Cámara de Comercio debería interoperar con CCE para que se reciban los datos requeridos para dar cumplimiento al art 99 del PND. </t>
  </si>
  <si>
    <t>Para la generación de nuevos documentos tipo se realizaron 39 mesas de trabajo con Min. de Salud y protección social, Min. educación, Min. Deporte SENA, ICBF, Universidades, Secretarías de Educación y Cultura, ARN, IDRD, Entidades del sector defensa, Órganos de control, CAMACOL, CCCS, el INPEC entre otras, para la elaboración y/o actualización de los Documentos tipo del sector de infraestructura social.
Por otro lado, se sostuvieron mesas técnicas con Ministerio de Ambiente para revisar el cronograma de elaboración de los Documentos tipo para la contratación del programa de esterilización quirúrgica gatos y perros de calle.
Para la estructuración de proyectos normativos se realizaron mesas de trabajo con el Departamento Nacional de Planeación con el fin de socializar los avances en la construcción del Proyecto de Ley y la Exposición de Motivos del proyecto normativo “Por el cual se dictan disposiciones para la Compra Pública de Innovación”. Se han venido atendiendo mesas de trabajo con DNP, Ministerio de Hacienda y Crédito Público, y Presidencia de la Republica en la revisión del proyecto de decreto reglamentario del artículo 101 de la Ley 2294 de 2023.Se publicó para comentarios en la plataforma SUCOP y en la pagina web de la entidad el proyecto de la Resolución “Por la cual se diseñan y organizan los Sistemas Dinámicos de Adquisición”, y en línea con el procedimiento se remitió a la Superintendencia de Industria y Comercio para surtir el trámite de abogacía de la competencia.Se estructuró el Proyecto de Decreto “Por el cual se modifican los artículos 2.2.1.2.4.2.6., 2.2.1.2.4.2.7. y 2.2.1.2.4.2.8. de la Subsección 2 de la Sección 4 del Capítulo 2 del Título 1 de la Parte 2 del Libro 2 del Decreto 1082 de 2015, Único Reglamentario del Sector Administrativo de Planeación, y se adicionan otras disposiciones a esa misma”, el cual ya cuenta con observaciones por parte del Departamento Nacional de Planeación, CCI, el Ministerio de Trabajo y el Servicio Público del Empleo.</t>
  </si>
  <si>
    <t xml:space="preserve"> No se reporta avance cuantitativo con corte al 31 de marzo de 2025. No obstante, durante el mes de marzo, se están analizando los insumos estadísticos y el comportamiento de la contratación en procesos hasta mínima cuantía en SECOP, para determinar la mejor opción entre las necesidades más recurrentes de las entidades, con lo cual se definirá el mecanismo de agregación de demanda que se estructurará para vinculación directa de actores de la economía popular.</t>
  </si>
  <si>
    <t xml:space="preserve">  No se reporta avance cuantitativo, dado que este indicador tiene periodicidad anual. 
Siem embargo, el 10 de marzo se envió la solicitud al DNP para el ajuste al indicador “ID 119 - Porcentaje de proveedores de economía popular que participan en los mecanismos puestos en operación a partir del 2023” del PND 2022-2026. Lo anterior, teniendo en cuenta que la Agencia desarrolló y puso en operación una nueva plataforma tecnológica de compras públicas, denominada Mi Mercado Popular, destinada exclusivamente a la vinculación y habilitación de actores de la economía popular en los Mecanismos de Agregación de Demanda, la cual representa una nueva fuente de información y de datos para el cálculo del indicador.</t>
  </si>
  <si>
    <t>CUMPLIDO EN 2024</t>
  </si>
  <si>
    <t>La Subdirección reporto la actualización del  Modelo de Abastecimiento Estratégico (MAE) en su versión 3.0</t>
  </si>
  <si>
    <t>La Subdirección reporto los siguientes Insumos estratégicos:
Análisis de las dinámicas de la contratación de la Guajira
Análisis implementación de Documentos Tipo</t>
  </si>
  <si>
    <t xml:space="preserve">Se puso en operación “Mi Mercado Popular”, módulo de la Tienda Virtual del Estado Colombiano (TVEC) </t>
  </si>
  <si>
    <t>Conforme al hito establecido para la vigencia 2024, se entrego el plan de trabajo, establecido para dar el desarrollo de la interoperabilidad SECOP/RUP.</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</si>
  <si>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</si>
  <si>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</si>
  <si>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</si>
  <si>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</si>
  <si>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Durante la vigencia se estructuraron los siguientes Mecanismos de Agregación de Demanda para la Economía Popular:
IAD Consumibles de impresión
IAD Servicios Generales
IAD Alimentos No perecederos</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</si>
  <si>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</si>
  <si>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En cumplimiento de este Indicador se reporto la elaboración del Documento de diagnóstico del modelo de operación de la entidad, del Plan de implementación del modelo, y de herramientas de construcción y seguimiento del SIG.</t>
  </si>
  <si>
    <t>En la vigencia 2024 mediante los procesos de capacitación en las tres modalidades: presencial, e-learning y virtual se logró capacitar a un total de 50.302 personas.</t>
  </si>
  <si>
    <t>Las capacitaciones se han centrado en brindar conocimientos básicos sobre los procesos de contratación y en cómo participar como proveedores. En la vigencia 2024, se identificaron 7.311 actores de la economía popular que participaron de las capacitaciones.</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</si>
  <si>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</si>
  <si>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</si>
  <si>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Antioquia, Arauca, Atlántico, Bogotá D.C., Bolívar, Boyacá, Cauca, Cesar, Chocó, Cundinamarca, La Guajira, Magdalena, San Andrés, Providencia y Santa Catalina
Santander, Tolima y Valle del Cauca</t>
  </si>
  <si>
    <t>Se reporta como avance del indicador la publicación para comentarios de la Guía de Lineamientos de Transparencia y Selección Objetiva para el departamento de la Guajira - Objetivo Sexto Constitucional de la Sentencia T-302 del 2017. La revisión para comentarios de la Guía para la contratación directa de convenios solidarios y la Guía para la elaboración de estudios del sector. Por otro lado, se presenta un avance del 40% en la estructuración de la guía para la contratación con entidades sin ánimo de lucro y de reconocida idoneidad.</t>
  </si>
  <si>
    <t xml:space="preserve">Se entregó un plan de trabajo que incluye los recursos requeridos para desarrollar el proyecto, sin embargo, a  la fecha no se ha comenzado la ejecución de actividades de gobernanza toda vez no se cuenta con la totalidad de los recursos y el personal para su desarrollo. </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</si>
  <si>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</si>
  <si>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Número  de personas capacitadas de la económia popular y comunitaria</t>
  </si>
  <si>
    <t>Número  de personas capacitadas de la economía popular y comunitaria</t>
  </si>
  <si>
    <t>CONTROL DE SOLICITUD DE MODIFICACIONES, AJUSTES Y CAMBIOS
 PLAN ESTRATEGICO INSTITUCIONAL 2023 - 2026</t>
  </si>
  <si>
    <t>ÁREA RESPONSABLE</t>
  </si>
  <si>
    <t>FECHA DE SOLICITUD
DD/MM/AAAA</t>
  </si>
  <si>
    <t>PRODUCTO</t>
  </si>
  <si>
    <t>INDICADOR</t>
  </si>
  <si>
    <t>META CUATRIENIO</t>
  </si>
  <si>
    <t>DESAGREGACIÓN DE LA META CUATRIENIO</t>
  </si>
  <si>
    <t>JUSTIFICACIÓN DEL AJUSTE</t>
  </si>
  <si>
    <t>META CUATRIENIO (AJUSTADA)</t>
  </si>
  <si>
    <t>DESAGREGACIÓN DE LA META CUATRIENIO (AJUSTADA)</t>
  </si>
  <si>
    <t xml:space="preserve">VERSIÓN VIGENTE </t>
  </si>
  <si>
    <t>FECHA VERSIÓN</t>
  </si>
  <si>
    <t>Subdirección de Información y Desarrollo Técnologico</t>
  </si>
  <si>
    <r>
      <t>Debido a la terminación anticipada del convenio 381-2023, no es posible generar el total de la documentación comprometida en el indicador del PEI: “Número de documentos funcionales y técnicos relacionados con el desarrollo de una nueva plataforma de compras públicas”, para la vigencia 2024. Cabe mencionar que el entregable relacionado en el punto ii) “Documento que contenga la estrategia para el desarrollo del proyecto”, fue reportado en el RAE a corte de septiembre, sin embargo se solicita realizar la modificación del entregable i). Documento que contenga los resultados del diagnóstico de los solucionadores, las memorias de los Bootcamps realizado con solucionadores y la ruta
de trabajo con cada solucionador y que sea reemplazado por el entregable:</t>
    </r>
    <r>
      <rPr>
        <b/>
        <sz val="10"/>
        <color theme="1"/>
        <rFont val="Verdana"/>
        <family val="2"/>
      </rPr>
      <t xml:space="preserve">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t>
    </r>
    <r>
      <rPr>
        <sz val="10"/>
        <color theme="1"/>
        <rFont val="Verdana"/>
        <family val="2"/>
      </rPr>
      <t>. 
Vale la pena aclarar que no se está reduciendo la meta ni la programación, sino que se está reemplazando el entregable debido a la terminación del convenio.</t>
    </r>
  </si>
  <si>
    <t>N/A</t>
  </si>
  <si>
    <t>V2</t>
  </si>
  <si>
    <t>Número de sistema
de compras
públicas
interoperable con el
registro único de
proponentes – RUP</t>
  </si>
  <si>
    <t>El día 17 de octubre se recibió por parte de Confecámaras email dirigido a la Dirección General de la ANCP-CCE en el cual informaron las acciones que ellos deben adelantar en pro de dar cumplimiento al artículo 99 del PND, se inició a partir del 1 de noviembre de 2024 y tiene un cronograma previsto hasta el 8 de junio de 2025. En ese sentido, se hace necesario modificar las acciones previamente conceptualizadas en el marco de las reuniones que se habían sostenido con Confecámaras. 
Teniendo en cuenta que las acciones que la ANCP-CCE debe adelantar son posteriores a la liberación de los entregables de Confecámaras, este año no se lograría tener ningún entregable concreto referente a la actividad relacionada con el artículo 99 del PND, establecida en el Plan Estratégico Institucional, por lo cual se solicita modificar los hitos para los años 2024, 2025 y 2026 en relación con el entregable definido.</t>
  </si>
  <si>
    <t>Subdirección de Gestión Contractual</t>
  </si>
  <si>
    <t>Número de documentos normativos elaborados</t>
  </si>
  <si>
    <t>En el año 2023 se estimó la elaboración de 4 documentos de lineamientos de buenas prácticas para ejecutar en el 2024, para lo cual se contó con el histórico planteado en los años anteriores y la actualización normativa en materia compras y contratación pública. En la ejecución del 2024 atendiendo la demanda actualización normativa de nuestros instrumentos
de buenas prácticas en materia de compras y contratación pública fue necesario actualizar los siguientes 7 documentos de buenas prácticas:
• Manual para el manejo de los Acuerdos Comerciales en Procesos de Contratación
• Guía para promover la participación de las MiPymes en los procesos de compra pública
• Manual de la modalidad de selección de mínima cuantía.
• Guía para elaborar el plan anual de adquisiciones.
• Guía de contratación pública sostenible y socialmente responsable
• Guía para Incentivar la Participación de Mujeres en el Sistema de Compras y Contratación
Pública
• Guía para el manejo de ofertas artificialmente bajas en Procesos de Contratación</t>
  </si>
  <si>
    <t>Dirección General - GI de Articulaciones</t>
  </si>
  <si>
    <r>
      <t xml:space="preserve">Los principales factores que permitieron alcanzar y superar la meta establecida en la vigencia 2024 fueron los siguientes:
1.	Ampliación de la oferta
2.	Flexibilidad en la participación
3.	Mayor visibilidad y alcance
4.	Mejora en la experiencia del usuario:
5.	Contenidos especializados
6.	Mayor cobertura territorial a nivel nacional
La modificación esta alineada con la realizada en el proyecto de inversión </t>
    </r>
    <r>
      <rPr>
        <i/>
        <sz val="10"/>
        <color theme="1"/>
        <rFont val="Verdana"/>
        <family val="2"/>
      </rPr>
      <t>Generación de principales insumos para democratizar la compra pública Nacional.</t>
    </r>
  </si>
  <si>
    <t>Se solicita ajustar la meta establecida para el cuatrienio 2023-2026, derivado del cambio en el ti´po de acumulación del indicador de PND, por lo cual se propone modificar el indicador en la Matriz de Indicadores del PND y, por ende, en el Plan Estratégico Institucional (PEI).
El ajuste propuesto viene dado por, principalmente dos factores: 
i) la incorporación de nuevos criterios diferenciales de selección y/o habilitación para la participación de más actores de la economía popular en los Mecanismos de Agregación de Demanda.
ii) la puesta en marcha del módulo Mi Mercado Popular de la Tienda Virtual del Estado Colombiano, en cual se encuentran Instrumentos de Agregación de Demanda que operan como Sistemas Dinámicos de Adquisición que, mediante el mecanismo de ventanas de ingreso, permite la inclusión constante de nuevos proveedores pertenecientes a la economía popular.</t>
  </si>
  <si>
    <t xml:space="preserve">Se solicita el aumento de la meta de 2025 y el cuatrienio derivado de la necesidad de fortalecer el apoyo a los partícipes del sistema de compras y contratación pública, toda vez que se ha identificado un creciente interés y demanda por parte de las entidades estatales, proveedores y organismos de control en contar con documentos normativos más detallados y especializados.
Adicionalmente, el incremento presupuestal asignado a este componente posibilita la elaboración de documentos con mejor alcance y calidad.
Ajuste alineado a las metas del Proyecto de Inversión "GENERACIÓN DE PRINCIPALES INSUMOS PARA DEMOCRATIZAR LA COMPRA PÚBLICA NACIONAL“ del producto "Documentos normativos". 	</t>
  </si>
  <si>
    <t>V3</t>
  </si>
  <si>
    <t xml:space="preserve">Se solicita el aumento de la meta de 2025 y el cuatrienio derivado de la necesidad de fortalecer el apoyo a los grupos de valor y garantizar una mayor cobertura en la difusión de lineamientos clave para la contratación pública.
Adicionalmente, el incremento presupuestal asignado en la vigencia 2025 para este componente posibilita la elaboración de un número mayor de documentos que faciliten su aplicación. 	
Además, dicho ajuste permite alinear las metas del PEI con las definidas en el Plan de Acción Institucional (PAI) de la vigencia 2025, específicamente para la actividad GC3 "Elaborar documentos de buenas prácticas contractuales" 	</t>
  </si>
  <si>
    <r>
      <t xml:space="preserve">Se solicita ajuste a los entregables programados para la vigencia 2025 teniendo en cuenta los productos resultantes de la contratación de la nueva plataforma de Compras Públicas.
Dicho ajuste se encuentra alineado con los entregables definidos para la vigencia 2025 en el marco del proyecto de inversión "GENERACIÓN DE EFECTIVIDAD Y TRANSPARENCIA EN LAS PLATAFORMAS DE COMPRA PÚBLICA NACIONAL"- del producto "Documentos de Lineamientos Técnicos"
</t>
    </r>
    <r>
      <rPr>
        <b/>
        <sz val="10"/>
        <color theme="1"/>
        <rFont val="Verdana"/>
        <family val="2"/>
      </rPr>
      <t xml:space="preserve">Entregables iniciales 2025: 
</t>
    </r>
    <r>
      <rPr>
        <sz val="10"/>
        <color theme="1"/>
        <rFont val="Verdana"/>
        <family val="2"/>
      </rPr>
      <t xml:space="preserve">1. Documento que contenga las evidencias en el desarrollo de la solución tecnológica para el reto seleccionado.
2. Documento que permita establecer el presupuesto y posibles oferentes del mercado 
</t>
    </r>
    <r>
      <rPr>
        <b/>
        <sz val="10"/>
        <color theme="1"/>
        <rFont val="Verdana"/>
        <family val="2"/>
      </rPr>
      <t xml:space="preserve">
Entregables ajustados 2025: </t>
    </r>
    <r>
      <rPr>
        <sz val="10"/>
        <color theme="1"/>
        <rFont val="Verdana"/>
        <family val="2"/>
      </rPr>
      <t xml:space="preserve">
1. Documento que evidencie el desarrollo del alcance definido (Informe de pruebas ciclo 2 - Aprobado) para la nueva plataforma.
2. Documento con el plan de uso y apropiación del alcance definido para la nueva plataforma.</t>
    </r>
  </si>
  <si>
    <t>Se solicita aumentar la meta de la vigencia 2025 y del cuatrienio sustentado en las acciones que viene desarrollando la Agencia en el marco de la Estrategia de la Ruta de la Democratización de las compras públicas a través del fortalecimiento del equipo técnico, optimización y mejoras de las herramientas tecnológicas,	y el aumento de la presencia institucional en las regiones. 
Aunado a lo anterior, este ajuste permite alinear las metas de este indicador con el indicador "Personas capacitadas“ del proyecto de inversión “GENERACIÓN DE PRINCIPALES INSUMOS PARA DEMOCRATIZAR LA COMPRA PÚBLICA NACIONAL”.</t>
  </si>
  <si>
    <t>V4</t>
  </si>
  <si>
    <t xml:space="preserve">Teniendo en cuenta que este indicador es el mismo del PND 2022-2026, y que mediante oficio No. 20253600096903 del 8 de abril de 2025, el Director de Seguimiento y Evaluación de Políticas Públicas del DNP emitió concepto favorable para la actualización de las metas del indicador para 2025 y 2026, se solicitó ajuste a este indicador en el PEI con el fin de alinear las metas y reportes. </t>
  </si>
  <si>
    <t>En el año 2023 se establecieron las metas del cuatrienio 2023-2026 para lo cual se contó con el histórico planteado en los años anteriores y la demanda de acompañamiento normativo que se tenía en el momento establecido en la ley 2294 de 2023. Lo anterior permitió plantear una meta de 2 documentos normativos para el 2024. 
En la ejecución del 2024 atendiendo la demanda de acompañamiento normativo se participó en la elaboración Decreto 147 del 7 de febrero de 2024 y en el Decreto 874 del 8 de julio de 2024, también dentro de la planeación se contempló la estructuración y actualización de los Documentos Tipo de consultoría de obra pública y Documentos Tipo de concurso de méritos para contratar la interventoría de obras públicas. Pero a solicitud de los grupos de valor del sector transporte tales como: el ministerio de Transporte, la ANDI, la Cámara Colombiana Infraestructura, Sociedad Colombiana de Ingenieros, entre otros requirieron estructurar y actualizar los 3 Documentos Tipo de infraestructura de transporte en sus modalidades de mínima cuantía, licitación de obra pública y selección abreviada de menor cuantía. Por lo anterior la producción de documentos normativos en el 2024 es de 7 documentos derivado de 2 participaciones de dos decretos reglamentarios y en la estructuración y actualización de 5 Documentos Tipo.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</si>
</sst>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9"/>
      <color indexed="81"/>
      <name val="Tahoma"/>
      <family val="2"/>
    </font>
    <font>
      <sz val="8"/>
      <name val="Calibri"/>
      <family val="2"/>
      <scheme val="minor"/>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
      <b/>
      <sz val="12"/>
      <color rgb="FF000000"/>
      <name val="Verdana"/>
      <family val="2"/>
    </font>
    <font>
      <b/>
      <sz val="12"/>
      <name val="Verdana"/>
      <family val="2"/>
    </font>
    <font>
      <sz val="10"/>
      <color rgb="FF0D0D0D"/>
      <name val="Verdana"/>
      <family val="2"/>
    </font>
    <font>
      <i/>
      <sz val="10"/>
      <color theme="1"/>
      <name val="Verdana"/>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7" tint="0.39997558519241921"/>
        <bgColor indexed="64"/>
      </patternFill>
    </fill>
    <fill>
      <patternFill patternType="solid">
        <fgColor theme="8"/>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9" fontId="3" fillId="0" borderId="0" applyFont="0" applyFill="0" applyBorder="0" applyAlignment="0" applyProtection="0"/>
  </cellStyleXfs>
  <cellXfs count="241">
    <xf numFmtId="0" fontId="0" fillId="0" borderId="0" xfId="0"/>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center" vertical="center" wrapText="1"/>
    </xf>
    <xf numFmtId="0" fontId="10" fillId="4" borderId="8" xfId="0" applyFont="1" applyFill="1" applyBorder="1" applyAlignment="1">
      <alignment horizontal="center" vertical="center"/>
    </xf>
    <xf numFmtId="0" fontId="13" fillId="2" borderId="0" xfId="0" applyFont="1" applyFill="1"/>
    <xf numFmtId="0" fontId="13" fillId="2" borderId="0" xfId="0" applyFont="1" applyFill="1" applyAlignment="1">
      <alignment vertical="center"/>
    </xf>
    <xf numFmtId="0" fontId="7" fillId="2" borderId="12" xfId="0" applyFont="1" applyFill="1" applyBorder="1" applyAlignment="1">
      <alignment horizontal="center" vertical="center" textRotation="90" wrapText="1"/>
    </xf>
    <xf numFmtId="0" fontId="7" fillId="2" borderId="2" xfId="0" applyFont="1" applyFill="1" applyBorder="1" applyAlignment="1">
      <alignment horizontal="center" vertical="top" textRotation="90" wrapText="1"/>
    </xf>
    <xf numFmtId="0" fontId="7" fillId="2" borderId="2" xfId="0" applyFont="1" applyFill="1" applyBorder="1" applyAlignment="1">
      <alignment horizontal="center" vertical="center" textRotation="90" wrapText="1"/>
    </xf>
    <xf numFmtId="0" fontId="9" fillId="2" borderId="2" xfId="0" applyFont="1" applyFill="1" applyBorder="1"/>
    <xf numFmtId="0" fontId="7" fillId="2" borderId="13" xfId="0" applyFont="1" applyFill="1" applyBorder="1" applyAlignment="1">
      <alignment horizontal="center" vertical="center" textRotation="90" wrapText="1"/>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9" fillId="3" borderId="1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justify" vertical="center"/>
    </xf>
    <xf numFmtId="0" fontId="5" fillId="5" borderId="1" xfId="0" applyFont="1" applyFill="1" applyBorder="1" applyAlignment="1">
      <alignment horizontal="center" vertical="center" wrapText="1"/>
    </xf>
    <xf numFmtId="0" fontId="9" fillId="5" borderId="11" xfId="0" applyFont="1" applyFill="1" applyBorder="1" applyAlignment="1">
      <alignment horizontal="justify" vertical="center" wrapText="1"/>
    </xf>
    <xf numFmtId="0" fontId="7" fillId="3" borderId="1" xfId="0" applyFont="1" applyFill="1" applyBorder="1" applyAlignment="1">
      <alignment horizontal="justify" vertical="center" wrapText="1"/>
    </xf>
    <xf numFmtId="9" fontId="7" fillId="3" borderId="1" xfId="1" applyFont="1" applyFill="1" applyBorder="1" applyAlignment="1">
      <alignment horizontal="center" vertical="center" wrapText="1"/>
    </xf>
    <xf numFmtId="0" fontId="7" fillId="3" borderId="11" xfId="0" applyFont="1" applyFill="1" applyBorder="1" applyAlignment="1">
      <alignment horizontal="justify" vertical="center" wrapText="1"/>
    </xf>
    <xf numFmtId="2" fontId="7" fillId="3" borderId="1"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9" fillId="3" borderId="8" xfId="0" applyFont="1" applyFill="1" applyBorder="1" applyAlignment="1">
      <alignment horizontal="justify" vertical="center" wrapText="1"/>
    </xf>
    <xf numFmtId="0" fontId="10" fillId="3" borderId="8" xfId="0" applyFont="1" applyFill="1" applyBorder="1" applyAlignment="1">
      <alignment horizontal="center" vertical="center" wrapText="1"/>
    </xf>
    <xf numFmtId="0" fontId="9" fillId="3" borderId="9" xfId="0" applyFont="1" applyFill="1" applyBorder="1" applyAlignment="1">
      <alignment horizontal="justify" vertical="center" wrapText="1"/>
    </xf>
    <xf numFmtId="0" fontId="7" fillId="2" borderId="0" xfId="0" applyFont="1" applyFill="1" applyAlignment="1">
      <alignment wrapText="1"/>
    </xf>
    <xf numFmtId="0" fontId="7" fillId="2" borderId="0" xfId="0" applyFont="1" applyFill="1" applyAlignment="1">
      <alignment horizontal="center" wrapText="1"/>
    </xf>
    <xf numFmtId="0" fontId="8" fillId="2" borderId="0" xfId="0" applyFont="1" applyFill="1" applyAlignment="1">
      <alignment horizontal="center" wrapText="1"/>
    </xf>
    <xf numFmtId="0" fontId="15" fillId="2" borderId="0" xfId="0" applyFont="1" applyFill="1" applyAlignment="1">
      <alignment horizontal="center" vertical="center" wrapText="1"/>
    </xf>
    <xf numFmtId="0" fontId="8" fillId="2" borderId="0" xfId="0" applyFont="1" applyFill="1" applyAlignment="1">
      <alignment horizontal="center"/>
    </xf>
    <xf numFmtId="0" fontId="7" fillId="2" borderId="0" xfId="0" applyFont="1" applyFill="1" applyAlignment="1">
      <alignment horizontal="center" vertical="center"/>
    </xf>
    <xf numFmtId="0" fontId="15" fillId="2" borderId="0" xfId="0" applyFont="1" applyFill="1" applyAlignment="1">
      <alignment horizontal="center" vertical="center"/>
    </xf>
    <xf numFmtId="0" fontId="12" fillId="0" borderId="0" xfId="0" applyFont="1" applyAlignment="1">
      <alignment vertical="center" wrapText="1"/>
    </xf>
    <xf numFmtId="1" fontId="7" fillId="5" borderId="1" xfId="0" applyNumberFormat="1" applyFont="1" applyFill="1" applyBorder="1" applyAlignment="1">
      <alignment horizontal="center" vertical="center" wrapText="1"/>
    </xf>
    <xf numFmtId="0" fontId="6" fillId="3" borderId="1" xfId="0" applyFont="1" applyFill="1" applyBorder="1" applyAlignment="1">
      <alignment horizontal="justify" vertical="center" wrapText="1"/>
    </xf>
    <xf numFmtId="0" fontId="7" fillId="2" borderId="14" xfId="0" applyFont="1" applyFill="1" applyBorder="1" applyAlignment="1">
      <alignment horizontal="center" vertical="center" wrapText="1"/>
    </xf>
    <xf numFmtId="0" fontId="16" fillId="2" borderId="0" xfId="0" applyFont="1" applyFill="1"/>
    <xf numFmtId="0" fontId="16" fillId="2" borderId="0" xfId="0" applyFont="1" applyFill="1" applyAlignment="1">
      <alignment horizontal="center" vertical="center"/>
    </xf>
    <xf numFmtId="0" fontId="13" fillId="2" borderId="0" xfId="0" applyFont="1" applyFill="1" applyAlignment="1">
      <alignment horizontal="center" vertical="center"/>
    </xf>
    <xf numFmtId="0" fontId="7" fillId="2" borderId="14" xfId="0" applyFont="1" applyFill="1" applyBorder="1" applyAlignment="1">
      <alignment horizontal="left" vertical="center" wrapText="1"/>
    </xf>
    <xf numFmtId="0" fontId="7" fillId="2" borderId="14" xfId="0" applyFont="1" applyFill="1" applyBorder="1"/>
    <xf numFmtId="0" fontId="7" fillId="2" borderId="0" xfId="0" applyFont="1" applyFill="1" applyAlignment="1">
      <alignment vertical="center"/>
    </xf>
    <xf numFmtId="0" fontId="9"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justify" vertical="center" wrapText="1"/>
    </xf>
    <xf numFmtId="0" fontId="10" fillId="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9" fillId="5" borderId="14" xfId="0" applyFont="1" applyFill="1" applyBorder="1" applyAlignment="1">
      <alignment horizontal="justify" vertical="center"/>
    </xf>
    <xf numFmtId="0" fontId="5" fillId="5" borderId="14" xfId="0" applyFont="1" applyFill="1" applyBorder="1" applyAlignment="1">
      <alignment horizontal="center" vertical="center" wrapText="1"/>
    </xf>
    <xf numFmtId="0" fontId="9" fillId="5" borderId="14" xfId="0" applyFont="1" applyFill="1" applyBorder="1" applyAlignment="1">
      <alignment horizontal="justify" vertical="center" wrapText="1"/>
    </xf>
    <xf numFmtId="9" fontId="7" fillId="3" borderId="14" xfId="1" applyFont="1" applyFill="1" applyBorder="1" applyAlignment="1">
      <alignment horizontal="center" vertical="center" wrapText="1"/>
    </xf>
    <xf numFmtId="0" fontId="7" fillId="3" borderId="14" xfId="0" applyFont="1" applyFill="1" applyBorder="1" applyAlignment="1">
      <alignment horizontal="justify" vertical="center" wrapText="1"/>
    </xf>
    <xf numFmtId="2" fontId="7" fillId="3" borderId="14" xfId="0" applyNumberFormat="1" applyFont="1" applyFill="1" applyBorder="1" applyAlignment="1">
      <alignment horizontal="center" vertical="center" wrapText="1"/>
    </xf>
    <xf numFmtId="0" fontId="6" fillId="3" borderId="14" xfId="0" applyFont="1" applyFill="1" applyBorder="1" applyAlignment="1">
      <alignment horizontal="justify" vertical="center" wrapText="1"/>
    </xf>
    <xf numFmtId="3" fontId="7" fillId="5" borderId="14" xfId="0" applyNumberFormat="1" applyFont="1" applyFill="1" applyBorder="1" applyAlignment="1">
      <alignment horizontal="center" vertical="center" wrapText="1"/>
    </xf>
    <xf numFmtId="0" fontId="8" fillId="5" borderId="14" xfId="0" applyFont="1" applyFill="1" applyBorder="1" applyAlignment="1">
      <alignment horizontal="center" vertical="center" wrapText="1"/>
    </xf>
    <xf numFmtId="1" fontId="7" fillId="5" borderId="14" xfId="0" applyNumberFormat="1" applyFont="1" applyFill="1" applyBorder="1" applyAlignment="1">
      <alignment horizontal="center" vertical="center" wrapText="1"/>
    </xf>
    <xf numFmtId="0" fontId="7" fillId="5" borderId="14" xfId="0" applyFont="1" applyFill="1" applyBorder="1" applyAlignment="1">
      <alignment horizontal="center" vertical="center"/>
    </xf>
    <xf numFmtId="9" fontId="9" fillId="3" borderId="14" xfId="0" applyNumberFormat="1" applyFont="1" applyFill="1" applyBorder="1" applyAlignment="1">
      <alignment horizontal="center" vertical="center" wrapText="1"/>
    </xf>
    <xf numFmtId="0" fontId="11" fillId="3" borderId="1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3" borderId="26" xfId="0" applyFont="1" applyFill="1" applyBorder="1" applyAlignment="1">
      <alignment horizontal="justify" vertical="center" wrapText="1"/>
    </xf>
    <xf numFmtId="0" fontId="10" fillId="3" borderId="26" xfId="0" applyFont="1" applyFill="1" applyBorder="1" applyAlignment="1">
      <alignment horizontal="center" vertical="center" wrapText="1"/>
    </xf>
    <xf numFmtId="0" fontId="10" fillId="4" borderId="26" xfId="0" applyFont="1" applyFill="1" applyBorder="1" applyAlignment="1">
      <alignment horizontal="center" vertical="center"/>
    </xf>
    <xf numFmtId="0" fontId="9" fillId="3" borderId="24" xfId="0" applyFont="1" applyFill="1" applyBorder="1" applyAlignment="1">
      <alignment horizontal="justify" vertical="center" wrapText="1"/>
    </xf>
    <xf numFmtId="0" fontId="9" fillId="5" borderId="24" xfId="0" applyFont="1" applyFill="1" applyBorder="1" applyAlignment="1">
      <alignment horizontal="justify" vertical="center" wrapText="1"/>
    </xf>
    <xf numFmtId="0" fontId="7" fillId="3" borderId="24" xfId="0" applyFont="1" applyFill="1" applyBorder="1" applyAlignment="1">
      <alignment horizontal="justify" vertical="center" wrapText="1"/>
    </xf>
    <xf numFmtId="0" fontId="9" fillId="3" borderId="27" xfId="0" applyFont="1" applyFill="1" applyBorder="1" applyAlignment="1">
      <alignment horizontal="justify" vertical="center" wrapText="1"/>
    </xf>
    <xf numFmtId="0" fontId="7" fillId="3" borderId="14" xfId="0" applyFont="1" applyFill="1" applyBorder="1"/>
    <xf numFmtId="0" fontId="7" fillId="2" borderId="24" xfId="0" applyFont="1" applyFill="1" applyBorder="1"/>
    <xf numFmtId="0" fontId="7" fillId="3" borderId="26" xfId="0" applyFont="1" applyFill="1" applyBorder="1"/>
    <xf numFmtId="0" fontId="7" fillId="2" borderId="26" xfId="0" applyFont="1" applyFill="1" applyBorder="1"/>
    <xf numFmtId="0" fontId="7" fillId="2" borderId="27" xfId="0" applyFont="1" applyFill="1" applyBorder="1"/>
    <xf numFmtId="0" fontId="12" fillId="3" borderId="14" xfId="0" applyFont="1" applyFill="1" applyBorder="1" applyAlignment="1">
      <alignment horizontal="center" vertical="center" wrapText="1"/>
    </xf>
    <xf numFmtId="0" fontId="17" fillId="5" borderId="14" xfId="0" applyFont="1" applyFill="1" applyBorder="1" applyAlignment="1">
      <alignment horizontal="center" vertical="center" wrapText="1"/>
    </xf>
    <xf numFmtId="9" fontId="12" fillId="3" borderId="14" xfId="1"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4" xfId="0" applyFont="1" applyFill="1" applyBorder="1" applyAlignment="1">
      <alignment horizontal="center" vertical="center"/>
    </xf>
    <xf numFmtId="9" fontId="18" fillId="3" borderId="14" xfId="0" applyNumberFormat="1"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9" fontId="17" fillId="5" borderId="14" xfId="0" applyNumberFormat="1" applyFont="1" applyFill="1" applyBorder="1" applyAlignment="1">
      <alignment horizontal="center" vertical="center" wrapText="1"/>
    </xf>
    <xf numFmtId="10" fontId="6" fillId="5" borderId="14" xfId="0" applyNumberFormat="1" applyFont="1" applyFill="1" applyBorder="1" applyAlignment="1">
      <alignment horizontal="center" vertical="center" wrapText="1"/>
    </xf>
    <xf numFmtId="9" fontId="12" fillId="8" borderId="30" xfId="1" applyFont="1" applyFill="1" applyBorder="1" applyAlignment="1">
      <alignment horizontal="center" vertical="center"/>
    </xf>
    <xf numFmtId="9" fontId="12" fillId="2" borderId="32" xfId="1" applyFont="1" applyFill="1" applyBorder="1" applyAlignment="1">
      <alignment horizontal="center" vertical="center"/>
    </xf>
    <xf numFmtId="0" fontId="10" fillId="3" borderId="36" xfId="0" applyFont="1" applyFill="1" applyBorder="1" applyAlignment="1">
      <alignment horizontal="center" vertical="center" wrapText="1"/>
    </xf>
    <xf numFmtId="0" fontId="7" fillId="3" borderId="15" xfId="0" applyFont="1" applyFill="1" applyBorder="1"/>
    <xf numFmtId="0" fontId="7" fillId="3" borderId="28" xfId="0" applyFont="1" applyFill="1" applyBorder="1"/>
    <xf numFmtId="0" fontId="8" fillId="8" borderId="31" xfId="0" applyFont="1" applyFill="1" applyBorder="1" applyAlignment="1">
      <alignment horizontal="center" vertical="center" wrapText="1"/>
    </xf>
    <xf numFmtId="0" fontId="8" fillId="7" borderId="32" xfId="0" applyFont="1" applyFill="1" applyBorder="1" applyAlignment="1">
      <alignment horizontal="center" vertical="center"/>
    </xf>
    <xf numFmtId="0" fontId="10" fillId="7" borderId="16" xfId="0" applyFont="1" applyFill="1" applyBorder="1" applyAlignment="1">
      <alignment horizontal="center" vertical="center" wrapText="1"/>
    </xf>
    <xf numFmtId="9" fontId="8" fillId="8" borderId="32" xfId="1" applyFont="1" applyFill="1" applyBorder="1" applyAlignment="1">
      <alignment horizontal="center" vertical="center"/>
    </xf>
    <xf numFmtId="9" fontId="16" fillId="2" borderId="0" xfId="1" applyFont="1" applyFill="1" applyAlignment="1">
      <alignment horizontal="center" vertical="center"/>
    </xf>
    <xf numFmtId="9" fontId="8" fillId="8" borderId="37" xfId="1" applyFont="1" applyFill="1" applyBorder="1" applyAlignment="1">
      <alignment horizontal="center" vertical="center"/>
    </xf>
    <xf numFmtId="9" fontId="16" fillId="2" borderId="16" xfId="1" applyFont="1" applyFill="1" applyBorder="1" applyAlignment="1">
      <alignment horizontal="center" vertical="center"/>
    </xf>
    <xf numFmtId="9" fontId="8" fillId="7" borderId="32" xfId="1" applyFont="1" applyFill="1" applyBorder="1" applyAlignment="1">
      <alignment horizontal="center" vertical="center"/>
    </xf>
    <xf numFmtId="0" fontId="10" fillId="7" borderId="17" xfId="0" applyFont="1" applyFill="1" applyBorder="1" applyAlignment="1">
      <alignment vertical="center" wrapText="1"/>
    </xf>
    <xf numFmtId="0" fontId="8" fillId="7" borderId="38" xfId="0" applyFont="1" applyFill="1" applyBorder="1" applyAlignment="1">
      <alignment horizontal="center" vertical="center"/>
    </xf>
    <xf numFmtId="1" fontId="8" fillId="7" borderId="38" xfId="1" applyNumberFormat="1" applyFont="1" applyFill="1" applyBorder="1" applyAlignment="1">
      <alignment horizontal="center" vertical="center"/>
    </xf>
    <xf numFmtId="10" fontId="8" fillId="7" borderId="38" xfId="1" applyNumberFormat="1" applyFont="1" applyFill="1" applyBorder="1" applyAlignment="1">
      <alignment horizontal="center" vertical="center"/>
    </xf>
    <xf numFmtId="9" fontId="8" fillId="7" borderId="38" xfId="0" applyNumberFormat="1" applyFont="1" applyFill="1" applyBorder="1" applyAlignment="1">
      <alignment horizontal="center" vertical="center"/>
    </xf>
    <xf numFmtId="2" fontId="8" fillId="7" borderId="38" xfId="0" applyNumberFormat="1" applyFont="1" applyFill="1" applyBorder="1" applyAlignment="1">
      <alignment horizontal="center" vertical="center"/>
    </xf>
    <xf numFmtId="9" fontId="8" fillId="7" borderId="38" xfId="1" applyFont="1" applyFill="1" applyBorder="1" applyAlignment="1">
      <alignment horizontal="center" vertical="center"/>
    </xf>
    <xf numFmtId="1" fontId="8" fillId="7" borderId="39" xfId="0" applyNumberFormat="1" applyFont="1" applyFill="1" applyBorder="1" applyAlignment="1">
      <alignment horizontal="center" vertical="center"/>
    </xf>
    <xf numFmtId="0" fontId="8" fillId="8" borderId="16" xfId="0" applyFont="1" applyFill="1" applyBorder="1" applyAlignment="1">
      <alignment horizontal="center" vertical="center" wrapText="1"/>
    </xf>
    <xf numFmtId="0" fontId="8" fillId="7" borderId="33" xfId="0" applyFont="1" applyFill="1" applyBorder="1" applyAlignment="1">
      <alignment horizontal="center" vertical="center"/>
    </xf>
    <xf numFmtId="0" fontId="8" fillId="8" borderId="19" xfId="0" applyFont="1" applyFill="1" applyBorder="1" applyAlignment="1">
      <alignment horizontal="center" vertical="center" wrapText="1"/>
    </xf>
    <xf numFmtId="0" fontId="10" fillId="7" borderId="16" xfId="0" applyFont="1" applyFill="1" applyBorder="1" applyAlignment="1">
      <alignment vertical="center" wrapText="1"/>
    </xf>
    <xf numFmtId="0" fontId="8" fillId="7" borderId="31" xfId="0" applyFont="1" applyFill="1" applyBorder="1" applyAlignment="1">
      <alignment horizontal="center" vertical="center"/>
    </xf>
    <xf numFmtId="9" fontId="8" fillId="8" borderId="29" xfId="1" applyFont="1" applyFill="1" applyBorder="1" applyAlignment="1">
      <alignment horizontal="center" vertical="center"/>
    </xf>
    <xf numFmtId="0" fontId="7" fillId="3" borderId="15" xfId="0" applyFont="1" applyFill="1" applyBorder="1" applyAlignment="1">
      <alignment horizontal="center" vertical="center"/>
    </xf>
    <xf numFmtId="0" fontId="7" fillId="3" borderId="28" xfId="0" applyFont="1" applyFill="1" applyBorder="1" applyAlignment="1">
      <alignment horizontal="center" vertical="center"/>
    </xf>
    <xf numFmtId="9" fontId="7" fillId="3" borderId="15" xfId="0" applyNumberFormat="1" applyFont="1" applyFill="1" applyBorder="1" applyAlignment="1">
      <alignment horizontal="center" vertical="center"/>
    </xf>
    <xf numFmtId="0" fontId="8" fillId="2" borderId="14" xfId="0" applyFont="1" applyFill="1" applyBorder="1" applyAlignment="1">
      <alignment horizontal="center" vertical="center"/>
    </xf>
    <xf numFmtId="0" fontId="8" fillId="3" borderId="15" xfId="0" applyFont="1" applyFill="1" applyBorder="1" applyAlignment="1">
      <alignment horizontal="center" vertical="center"/>
    </xf>
    <xf numFmtId="2" fontId="12" fillId="2" borderId="32" xfId="1" applyNumberFormat="1" applyFont="1" applyFill="1" applyBorder="1" applyAlignment="1">
      <alignment horizontal="center" vertical="center"/>
    </xf>
    <xf numFmtId="0" fontId="7" fillId="3" borderId="14" xfId="0" applyFont="1" applyFill="1" applyBorder="1" applyAlignment="1">
      <alignment horizontal="center" vertical="center"/>
    </xf>
    <xf numFmtId="0" fontId="7" fillId="3" borderId="26" xfId="0" applyFont="1" applyFill="1" applyBorder="1" applyAlignment="1">
      <alignment horizontal="center" vertical="center"/>
    </xf>
    <xf numFmtId="9" fontId="7" fillId="3" borderId="14" xfId="0" applyNumberFormat="1" applyFont="1" applyFill="1" applyBorder="1" applyAlignment="1">
      <alignment horizontal="center" vertical="center"/>
    </xf>
    <xf numFmtId="0" fontId="7" fillId="2" borderId="24" xfId="0" applyFont="1" applyFill="1" applyBorder="1" applyAlignment="1">
      <alignment horizontal="center" vertical="center" wrapText="1"/>
    </xf>
    <xf numFmtId="0" fontId="13" fillId="2" borderId="0" xfId="0" applyFont="1" applyFill="1" applyAlignment="1">
      <alignment horizontal="center" vertical="center" wrapText="1"/>
    </xf>
    <xf numFmtId="0" fontId="7" fillId="2" borderId="27" xfId="0" applyFont="1" applyFill="1" applyBorder="1" applyAlignment="1">
      <alignment horizontal="center" vertical="center" wrapText="1"/>
    </xf>
    <xf numFmtId="10" fontId="7" fillId="3" borderId="14" xfId="0" applyNumberFormat="1" applyFont="1" applyFill="1" applyBorder="1" applyAlignment="1">
      <alignment horizontal="center" vertical="center"/>
    </xf>
    <xf numFmtId="0" fontId="9" fillId="2" borderId="24" xfId="0" applyFont="1" applyFill="1" applyBorder="1" applyAlignment="1">
      <alignment horizontal="center" vertical="center" wrapText="1"/>
    </xf>
    <xf numFmtId="0" fontId="7" fillId="2" borderId="24" xfId="0" applyFont="1" applyFill="1" applyBorder="1" applyAlignment="1">
      <alignment vertical="center" wrapText="1"/>
    </xf>
    <xf numFmtId="0" fontId="7" fillId="2" borderId="26" xfId="0" applyFont="1" applyFill="1" applyBorder="1" applyAlignment="1">
      <alignment horizontal="center" vertical="center" wrapText="1"/>
    </xf>
    <xf numFmtId="10" fontId="8" fillId="7" borderId="32" xfId="1" applyNumberFormat="1" applyFont="1" applyFill="1" applyBorder="1" applyAlignment="1">
      <alignment horizontal="center" vertical="center"/>
    </xf>
    <xf numFmtId="1" fontId="12" fillId="2" borderId="32" xfId="1" applyNumberFormat="1" applyFont="1" applyFill="1" applyBorder="1" applyAlignment="1">
      <alignment horizontal="center" vertical="center"/>
    </xf>
    <xf numFmtId="10" fontId="12" fillId="2" borderId="32" xfId="1" applyNumberFormat="1" applyFont="1" applyFill="1" applyBorder="1" applyAlignment="1">
      <alignment horizontal="center" vertical="center"/>
    </xf>
    <xf numFmtId="9" fontId="16" fillId="2" borderId="0" xfId="0" applyNumberFormat="1" applyFont="1" applyFill="1" applyAlignment="1">
      <alignment horizontal="center" vertical="center"/>
    </xf>
    <xf numFmtId="164" fontId="16" fillId="2" borderId="0" xfId="1" applyNumberFormat="1" applyFont="1" applyFill="1" applyAlignment="1">
      <alignment horizontal="center" vertical="center"/>
    </xf>
    <xf numFmtId="10" fontId="16" fillId="2" borderId="0" xfId="1" applyNumberFormat="1" applyFont="1" applyFill="1" applyAlignment="1">
      <alignment horizontal="center" vertical="center"/>
    </xf>
    <xf numFmtId="0" fontId="9"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10" fillId="4" borderId="5"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8"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7" fillId="2" borderId="2" xfId="0" applyFont="1" applyFill="1" applyBorder="1" applyAlignment="1">
      <alignment horizontal="center" vertical="center" textRotation="90" wrapText="1"/>
    </xf>
    <xf numFmtId="0" fontId="7" fillId="5" borderId="10" xfId="0" applyFont="1" applyFill="1" applyBorder="1" applyAlignment="1">
      <alignment horizontal="center" vertical="center" wrapText="1"/>
    </xf>
    <xf numFmtId="0" fontId="12" fillId="0" borderId="3" xfId="0" applyFont="1" applyBorder="1" applyAlignment="1">
      <alignment horizontal="center" vertical="center" wrapText="1"/>
    </xf>
    <xf numFmtId="10" fontId="6" fillId="5" borderId="1" xfId="0" applyNumberFormat="1" applyFont="1" applyFill="1" applyBorder="1" applyAlignment="1">
      <alignment horizontal="center" vertical="center" wrapText="1"/>
    </xf>
    <xf numFmtId="0" fontId="9" fillId="5" borderId="1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8" fillId="8" borderId="29" xfId="0" applyFont="1" applyFill="1" applyBorder="1" applyAlignment="1">
      <alignment horizontal="center" vertical="center"/>
    </xf>
    <xf numFmtId="0" fontId="8" fillId="8" borderId="30" xfId="0" applyFont="1" applyFill="1" applyBorder="1" applyAlignment="1">
      <alignment horizontal="center" vertical="center"/>
    </xf>
    <xf numFmtId="0" fontId="9" fillId="5" borderId="2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2" fillId="0" borderId="0" xfId="0" applyFont="1" applyAlignment="1">
      <alignment horizontal="center" vertical="center" wrapText="1"/>
    </xf>
    <xf numFmtId="0" fontId="10" fillId="4" borderId="2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26" xfId="0" applyFont="1" applyFill="1" applyBorder="1" applyAlignment="1">
      <alignment horizontal="center" vertical="center"/>
    </xf>
    <xf numFmtId="0" fontId="10" fillId="0" borderId="17" xfId="0" applyFont="1" applyBorder="1" applyAlignment="1">
      <alignment horizont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8" fillId="9" borderId="26" xfId="0" applyFont="1" applyFill="1" applyBorder="1" applyAlignment="1">
      <alignment horizontal="center" vertical="center" wrapText="1"/>
    </xf>
    <xf numFmtId="0" fontId="8" fillId="9" borderId="26" xfId="0" applyFont="1" applyFill="1" applyBorder="1" applyAlignment="1">
      <alignment horizontal="center" vertical="center"/>
    </xf>
    <xf numFmtId="0" fontId="8" fillId="9" borderId="26" xfId="0" applyFont="1" applyFill="1" applyBorder="1" applyAlignment="1">
      <alignment horizontal="center" vertical="center" wrapText="1"/>
    </xf>
    <xf numFmtId="0" fontId="8" fillId="9" borderId="26" xfId="0" applyFont="1" applyFill="1" applyBorder="1" applyAlignment="1">
      <alignment horizontal="center" vertical="center"/>
    </xf>
    <xf numFmtId="0" fontId="8" fillId="9" borderId="27" xfId="0" applyFont="1" applyFill="1" applyBorder="1" applyAlignment="1">
      <alignment horizontal="center" vertical="center" wrapText="1"/>
    </xf>
    <xf numFmtId="0" fontId="19" fillId="2" borderId="14" xfId="0" applyFont="1" applyFill="1" applyBorder="1" applyAlignment="1">
      <alignment horizontal="left" vertical="center" wrapText="1" readingOrder="1"/>
    </xf>
    <xf numFmtId="14" fontId="7"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wrapText="1" readingOrder="1"/>
    </xf>
    <xf numFmtId="0" fontId="7" fillId="2" borderId="14" xfId="0" applyFont="1" applyFill="1" applyBorder="1" applyAlignment="1">
      <alignment horizontal="center" vertical="center"/>
    </xf>
    <xf numFmtId="0" fontId="7" fillId="2" borderId="42" xfId="0" applyFont="1" applyFill="1" applyBorder="1" applyAlignment="1">
      <alignment horizontal="justify" vertical="center" wrapText="1"/>
    </xf>
    <xf numFmtId="0" fontId="7" fillId="2" borderId="42" xfId="0" applyFont="1" applyFill="1" applyBorder="1" applyAlignment="1">
      <alignment horizontal="center" vertical="center"/>
    </xf>
    <xf numFmtId="0" fontId="9" fillId="2" borderId="42" xfId="0" applyFont="1" applyFill="1" applyBorder="1" applyAlignment="1">
      <alignment horizontal="center" vertical="center" wrapText="1"/>
    </xf>
    <xf numFmtId="17" fontId="7" fillId="2" borderId="42" xfId="0" applyNumberFormat="1" applyFont="1" applyFill="1" applyBorder="1" applyAlignment="1">
      <alignment horizontal="center" vertical="center"/>
    </xf>
    <xf numFmtId="0" fontId="8" fillId="2" borderId="42" xfId="0" applyFont="1" applyFill="1" applyBorder="1" applyAlignment="1">
      <alignment horizontal="center" vertical="center"/>
    </xf>
    <xf numFmtId="0" fontId="19" fillId="2" borderId="14" xfId="0" applyFont="1" applyFill="1" applyBorder="1" applyAlignment="1">
      <alignment horizontal="center" vertical="center" wrapText="1" readingOrder="1"/>
    </xf>
    <xf numFmtId="0" fontId="7" fillId="0" borderId="14" xfId="0" applyFont="1" applyBorder="1" applyAlignment="1">
      <alignment horizontal="center" vertical="center"/>
    </xf>
    <xf numFmtId="0" fontId="8" fillId="0" borderId="14" xfId="0" applyFont="1" applyBorder="1" applyAlignment="1">
      <alignment horizontal="center" vertical="center"/>
    </xf>
    <xf numFmtId="17" fontId="7" fillId="0" borderId="14" xfId="0" applyNumberFormat="1" applyFont="1" applyBorder="1" applyAlignment="1">
      <alignment horizontal="center" vertical="center"/>
    </xf>
    <xf numFmtId="9" fontId="7" fillId="0" borderId="14" xfId="0" applyNumberFormat="1" applyFont="1" applyBorder="1" applyAlignment="1">
      <alignment horizontal="center" vertical="center"/>
    </xf>
    <xf numFmtId="10" fontId="7" fillId="0" borderId="14" xfId="0" applyNumberFormat="1" applyFont="1" applyBorder="1" applyAlignment="1">
      <alignment horizontal="center" vertical="center"/>
    </xf>
    <xf numFmtId="9" fontId="8" fillId="0" borderId="14" xfId="0" applyNumberFormat="1" applyFont="1" applyBorder="1" applyAlignment="1">
      <alignment horizontal="center" vertical="center"/>
    </xf>
    <xf numFmtId="10" fontId="8" fillId="0" borderId="14" xfId="0" applyNumberFormat="1" applyFont="1" applyBorder="1" applyAlignment="1">
      <alignment horizontal="center" vertical="center"/>
    </xf>
    <xf numFmtId="9" fontId="8" fillId="2" borderId="42" xfId="0" applyNumberFormat="1" applyFont="1" applyFill="1" applyBorder="1" applyAlignment="1">
      <alignment horizontal="center" vertical="center"/>
    </xf>
    <xf numFmtId="0" fontId="6" fillId="2" borderId="14" xfId="0" applyFont="1" applyFill="1" applyBorder="1" applyAlignment="1">
      <alignment horizontal="justify" vertical="center" wrapText="1" readingOrder="1"/>
    </xf>
    <xf numFmtId="17" fontId="7" fillId="2" borderId="14" xfId="0" applyNumberFormat="1" applyFont="1" applyFill="1" applyBorder="1" applyAlignment="1">
      <alignment horizontal="center" vertical="center"/>
    </xf>
    <xf numFmtId="0" fontId="7" fillId="2" borderId="14" xfId="0" applyFont="1" applyFill="1" applyBorder="1" applyAlignment="1">
      <alignment horizontal="justify" vertical="center" wrapText="1"/>
    </xf>
    <xf numFmtId="9" fontId="7" fillId="2" borderId="14" xfId="0" applyNumberFormat="1" applyFont="1" applyFill="1" applyBorder="1" applyAlignment="1">
      <alignment horizontal="center" vertical="center"/>
    </xf>
    <xf numFmtId="10" fontId="7" fillId="2" borderId="14" xfId="0" applyNumberFormat="1" applyFont="1" applyFill="1" applyBorder="1" applyAlignment="1">
      <alignment horizontal="center" vertical="center"/>
    </xf>
    <xf numFmtId="9" fontId="8" fillId="2" borderId="14"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149679</xdr:rowOff>
    </xdr:from>
    <xdr:to>
      <xdr:col>1</xdr:col>
      <xdr:colOff>444029</xdr:colOff>
      <xdr:row>0</xdr:row>
      <xdr:rowOff>1379674</xdr:rowOff>
    </xdr:to>
    <xdr:pic>
      <xdr:nvPicPr>
        <xdr:cNvPr id="2" name="Imagen 1" descr="Imagen que contiene Logotipo&#10;&#10;Descripción generada automáticamente">
          <a:extLst>
            <a:ext uri="{FF2B5EF4-FFF2-40B4-BE49-F238E27FC236}">
              <a16:creationId xmlns:a16="http://schemas.microsoft.com/office/drawing/2014/main" id="{29DA0E63-94C1-4BC5-890F-43DD3851D71C}"/>
            </a:ext>
          </a:extLst>
        </xdr:cNvPr>
        <xdr:cNvPicPr>
          <a:picLocks noChangeAspect="1"/>
        </xdr:cNvPicPr>
      </xdr:nvPicPr>
      <xdr:blipFill>
        <a:blip xmlns:r="http://schemas.openxmlformats.org/officeDocument/2006/relationships" r:embed="rId1"/>
        <a:stretch>
          <a:fillRect/>
        </a:stretch>
      </xdr:blipFill>
      <xdr:spPr>
        <a:xfrm>
          <a:off x="81643" y="149679"/>
          <a:ext cx="2866100" cy="1229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76201</xdr:rowOff>
    </xdr:from>
    <xdr:to>
      <xdr:col>0</xdr:col>
      <xdr:colOff>1771651</xdr:colOff>
      <xdr:row>0</xdr:row>
      <xdr:rowOff>781051</xdr:rowOff>
    </xdr:to>
    <xdr:pic>
      <xdr:nvPicPr>
        <xdr:cNvPr id="2" name="Imagen 1" descr="Imagen que contiene Logotipo&#10;&#10;Descripción generada automáticamente">
          <a:extLst>
            <a:ext uri="{FF2B5EF4-FFF2-40B4-BE49-F238E27FC236}">
              <a16:creationId xmlns:a16="http://schemas.microsoft.com/office/drawing/2014/main" id="{B845A93C-412F-46A3-9FA3-EB28B934D991}"/>
            </a:ext>
          </a:extLst>
        </xdr:cNvPr>
        <xdr:cNvPicPr>
          <a:picLocks noChangeAspect="1"/>
        </xdr:cNvPicPr>
      </xdr:nvPicPr>
      <xdr:blipFill>
        <a:blip xmlns:r="http://schemas.openxmlformats.org/officeDocument/2006/relationships" r:embed="rId1"/>
        <a:stretch>
          <a:fillRect/>
        </a:stretch>
      </xdr:blipFill>
      <xdr:spPr>
        <a:xfrm>
          <a:off x="123825" y="76201"/>
          <a:ext cx="1647826" cy="704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307861</xdr:colOff>
      <xdr:row>0</xdr:row>
      <xdr:rowOff>244931</xdr:rowOff>
    </xdr:from>
    <xdr:to>
      <xdr:col>1</xdr:col>
      <xdr:colOff>321467</xdr:colOff>
      <xdr:row>0</xdr:row>
      <xdr:rowOff>1342221</xdr:rowOff>
    </xdr:to>
    <xdr:pic>
      <xdr:nvPicPr>
        <xdr:cNvPr id="2" name="Imagen 1" descr="Imagen que contiene Logotipo&#10;&#10;Descripción generada automáticamente">
          <a:extLst>
            <a:ext uri="{FF2B5EF4-FFF2-40B4-BE49-F238E27FC236}">
              <a16:creationId xmlns:a16="http://schemas.microsoft.com/office/drawing/2014/main" id="{5978CC87-35B9-4D87-B405-66D3804B81A0}"/>
            </a:ext>
          </a:extLst>
        </xdr:cNvPr>
        <xdr:cNvPicPr>
          <a:picLocks noChangeAspect="1"/>
        </xdr:cNvPicPr>
      </xdr:nvPicPr>
      <xdr:blipFill>
        <a:blip xmlns:r="http://schemas.openxmlformats.org/officeDocument/2006/relationships" r:embed="rId1"/>
        <a:stretch>
          <a:fillRect/>
        </a:stretch>
      </xdr:blipFill>
      <xdr:spPr>
        <a:xfrm>
          <a:off x="307861" y="244931"/>
          <a:ext cx="2513919" cy="10972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sheetPr>
    <pageSetUpPr fitToPage="1"/>
  </sheetPr>
  <dimension ref="A1:P24"/>
  <sheetViews>
    <sheetView zoomScale="70" zoomScaleNormal="70" workbookViewId="0">
      <pane ySplit="3" topLeftCell="A7" activePane="bottomLeft" state="frozen"/>
      <selection activeCell="A3" sqref="A3"/>
      <selection pane="bottomLeft" activeCell="D7" sqref="D7"/>
    </sheetView>
  </sheetViews>
  <sheetFormatPr baseColWidth="10" defaultColWidth="11.42578125" defaultRowHeight="39" customHeight="1" x14ac:dyDescent="0.2"/>
  <cols>
    <col min="1" max="1" width="37.5703125" style="1" customWidth="1"/>
    <col min="2" max="2" width="32.85546875" style="1" customWidth="1"/>
    <col min="3" max="3" width="28.28515625" style="40" customWidth="1"/>
    <col min="4" max="4" width="35.85546875" style="2" customWidth="1"/>
    <col min="5" max="5" width="28.85546875" style="2" customWidth="1"/>
    <col min="6" max="6" width="69.28515625" style="2" customWidth="1"/>
    <col min="7" max="7" width="20.42578125" style="2" hidden="1" customWidth="1"/>
    <col min="8" max="9" width="20.42578125" style="2" customWidth="1"/>
    <col min="10" max="10" width="28.85546875" style="43" customWidth="1"/>
    <col min="11" max="14" width="12.85546875" style="44" customWidth="1"/>
    <col min="15" max="15" width="80.28515625" style="45" customWidth="1"/>
    <col min="16" max="16" width="61.5703125" style="1" customWidth="1"/>
    <col min="17" max="16384" width="11.42578125" style="5"/>
  </cols>
  <sheetData>
    <row r="1" spans="1:16" ht="124.5" customHeight="1" thickBot="1" x14ac:dyDescent="0.25">
      <c r="A1" s="174" t="s">
        <v>0</v>
      </c>
      <c r="B1" s="174"/>
      <c r="C1" s="174"/>
      <c r="D1" s="174"/>
      <c r="E1" s="174"/>
      <c r="F1" s="174"/>
      <c r="G1" s="174"/>
      <c r="H1" s="174"/>
      <c r="I1" s="174"/>
      <c r="J1" s="174"/>
      <c r="K1" s="174"/>
      <c r="L1" s="174"/>
      <c r="M1" s="174"/>
      <c r="N1" s="174"/>
      <c r="O1" s="174"/>
      <c r="P1" s="46"/>
    </row>
    <row r="2" spans="1:16" s="6" customFormat="1" ht="39" customHeight="1" x14ac:dyDescent="0.25">
      <c r="A2" s="159" t="s">
        <v>1</v>
      </c>
      <c r="B2" s="161" t="s">
        <v>2</v>
      </c>
      <c r="C2" s="156" t="s">
        <v>3</v>
      </c>
      <c r="D2" s="161" t="s">
        <v>4</v>
      </c>
      <c r="E2" s="161" t="s">
        <v>5</v>
      </c>
      <c r="F2" s="156" t="s">
        <v>6</v>
      </c>
      <c r="G2" s="161" t="s">
        <v>7</v>
      </c>
      <c r="H2" s="156" t="s">
        <v>8</v>
      </c>
      <c r="I2" s="156" t="s">
        <v>9</v>
      </c>
      <c r="J2" s="156" t="s">
        <v>10</v>
      </c>
      <c r="K2" s="156" t="s">
        <v>11</v>
      </c>
      <c r="L2" s="156"/>
      <c r="M2" s="156"/>
      <c r="N2" s="156"/>
      <c r="O2" s="170" t="s">
        <v>12</v>
      </c>
    </row>
    <row r="3" spans="1:16" s="6" customFormat="1" ht="40.5" customHeight="1" thickBot="1" x14ac:dyDescent="0.3">
      <c r="A3" s="160"/>
      <c r="B3" s="162"/>
      <c r="C3" s="157"/>
      <c r="D3" s="162"/>
      <c r="E3" s="162"/>
      <c r="F3" s="157"/>
      <c r="G3" s="162"/>
      <c r="H3" s="157"/>
      <c r="I3" s="157"/>
      <c r="J3" s="157"/>
      <c r="K3" s="4">
        <v>2023</v>
      </c>
      <c r="L3" s="4">
        <v>2024</v>
      </c>
      <c r="M3" s="4">
        <v>2025</v>
      </c>
      <c r="N3" s="4">
        <v>2026</v>
      </c>
      <c r="O3" s="171"/>
    </row>
    <row r="4" spans="1:16" ht="123" customHeight="1" x14ac:dyDescent="0.2">
      <c r="A4" s="7" t="s">
        <v>13</v>
      </c>
      <c r="B4" s="8" t="s">
        <v>14</v>
      </c>
      <c r="C4" s="9" t="s">
        <v>15</v>
      </c>
      <c r="D4" s="9" t="s">
        <v>16</v>
      </c>
      <c r="E4" s="9" t="s">
        <v>17</v>
      </c>
      <c r="F4" s="10"/>
      <c r="G4" s="9" t="s">
        <v>18</v>
      </c>
      <c r="H4" s="9" t="s">
        <v>19</v>
      </c>
      <c r="I4" s="9" t="s">
        <v>20</v>
      </c>
      <c r="J4" s="9" t="s">
        <v>21</v>
      </c>
      <c r="K4" s="172" t="s">
        <v>22</v>
      </c>
      <c r="L4" s="172"/>
      <c r="M4" s="172"/>
      <c r="N4" s="172"/>
      <c r="O4" s="11" t="s">
        <v>23</v>
      </c>
    </row>
    <row r="5" spans="1:16" ht="168" customHeight="1" x14ac:dyDescent="0.2">
      <c r="A5" s="153" t="s">
        <v>24</v>
      </c>
      <c r="B5" s="165" t="s">
        <v>25</v>
      </c>
      <c r="C5" s="13" t="s">
        <v>26</v>
      </c>
      <c r="D5" s="13" t="s">
        <v>27</v>
      </c>
      <c r="E5" s="13" t="s">
        <v>28</v>
      </c>
      <c r="F5" s="14" t="s">
        <v>29</v>
      </c>
      <c r="G5" s="12">
        <v>1</v>
      </c>
      <c r="H5" s="13">
        <v>1</v>
      </c>
      <c r="I5" s="12" t="s">
        <v>30</v>
      </c>
      <c r="J5" s="15" t="s">
        <v>31</v>
      </c>
      <c r="K5" s="13">
        <v>0</v>
      </c>
      <c r="L5" s="13" t="s">
        <v>32</v>
      </c>
      <c r="M5" s="13" t="s">
        <v>33</v>
      </c>
      <c r="N5" s="13" t="s">
        <v>34</v>
      </c>
      <c r="O5" s="16" t="s">
        <v>35</v>
      </c>
    </row>
    <row r="6" spans="1:16" ht="163.5" customHeight="1" x14ac:dyDescent="0.2">
      <c r="A6" s="153"/>
      <c r="B6" s="165"/>
      <c r="C6" s="163" t="s">
        <v>36</v>
      </c>
      <c r="D6" s="13" t="s">
        <v>37</v>
      </c>
      <c r="E6" s="13" t="s">
        <v>38</v>
      </c>
      <c r="F6" s="17" t="s">
        <v>39</v>
      </c>
      <c r="G6" s="13">
        <v>4</v>
      </c>
      <c r="H6" s="13">
        <f>SUM(K6:N6)</f>
        <v>23</v>
      </c>
      <c r="I6" s="13" t="s">
        <v>40</v>
      </c>
      <c r="J6" s="18" t="s">
        <v>41</v>
      </c>
      <c r="K6" s="13">
        <v>4</v>
      </c>
      <c r="L6" s="13">
        <v>7</v>
      </c>
      <c r="M6" s="13">
        <v>8</v>
      </c>
      <c r="N6" s="13">
        <v>4</v>
      </c>
      <c r="O6" s="16" t="s">
        <v>42</v>
      </c>
    </row>
    <row r="7" spans="1:16" ht="163.5" customHeight="1" x14ac:dyDescent="0.2">
      <c r="A7" s="153"/>
      <c r="B7" s="165"/>
      <c r="C7" s="163"/>
      <c r="D7" s="13" t="s">
        <v>43</v>
      </c>
      <c r="E7" s="13" t="s">
        <v>44</v>
      </c>
      <c r="F7" s="17" t="s">
        <v>45</v>
      </c>
      <c r="G7" s="13">
        <v>2</v>
      </c>
      <c r="H7" s="13">
        <f>SUM(K7:N7)</f>
        <v>20</v>
      </c>
      <c r="I7" s="13" t="s">
        <v>40</v>
      </c>
      <c r="J7" s="18" t="s">
        <v>41</v>
      </c>
      <c r="K7" s="13">
        <v>4</v>
      </c>
      <c r="L7" s="13">
        <v>7</v>
      </c>
      <c r="M7" s="13">
        <v>7</v>
      </c>
      <c r="N7" s="13">
        <v>2</v>
      </c>
      <c r="O7" s="16" t="s">
        <v>46</v>
      </c>
    </row>
    <row r="8" spans="1:16" ht="132.75" customHeight="1" x14ac:dyDescent="0.2">
      <c r="A8" s="173" t="s">
        <v>47</v>
      </c>
      <c r="B8" s="169" t="s">
        <v>48</v>
      </c>
      <c r="C8" s="164" t="s">
        <v>36</v>
      </c>
      <c r="D8" s="20" t="s">
        <v>49</v>
      </c>
      <c r="E8" s="21" t="s">
        <v>50</v>
      </c>
      <c r="F8" s="22" t="s">
        <v>51</v>
      </c>
      <c r="G8" s="21">
        <v>0</v>
      </c>
      <c r="H8" s="21">
        <v>6</v>
      </c>
      <c r="I8" s="21" t="s">
        <v>30</v>
      </c>
      <c r="J8" s="23" t="s">
        <v>52</v>
      </c>
      <c r="K8" s="21">
        <v>3</v>
      </c>
      <c r="L8" s="21">
        <v>1</v>
      </c>
      <c r="M8" s="21">
        <v>1</v>
      </c>
      <c r="N8" s="21">
        <v>1</v>
      </c>
      <c r="O8" s="24" t="s">
        <v>53</v>
      </c>
    </row>
    <row r="9" spans="1:16" ht="75.75" customHeight="1" x14ac:dyDescent="0.2">
      <c r="A9" s="173"/>
      <c r="B9" s="169"/>
      <c r="C9" s="164"/>
      <c r="D9" s="178" t="s">
        <v>54</v>
      </c>
      <c r="E9" s="169" t="s">
        <v>55</v>
      </c>
      <c r="F9" s="155" t="s">
        <v>56</v>
      </c>
      <c r="G9" s="167">
        <v>0</v>
      </c>
      <c r="H9" s="168">
        <v>0.32</v>
      </c>
      <c r="I9" s="167" t="s">
        <v>57</v>
      </c>
      <c r="J9" s="177" t="s">
        <v>52</v>
      </c>
      <c r="K9" s="175">
        <v>0.23799999999999999</v>
      </c>
      <c r="L9" s="175">
        <v>0.28000000000000003</v>
      </c>
      <c r="M9" s="175">
        <v>0.31</v>
      </c>
      <c r="N9" s="175">
        <v>0.32</v>
      </c>
      <c r="O9" s="176" t="s">
        <v>58</v>
      </c>
    </row>
    <row r="10" spans="1:16" ht="60" customHeight="1" x14ac:dyDescent="0.2">
      <c r="A10" s="173"/>
      <c r="B10" s="169"/>
      <c r="C10" s="164"/>
      <c r="D10" s="178"/>
      <c r="E10" s="169"/>
      <c r="F10" s="155"/>
      <c r="G10" s="167"/>
      <c r="H10" s="168"/>
      <c r="I10" s="167"/>
      <c r="J10" s="177"/>
      <c r="K10" s="175"/>
      <c r="L10" s="175"/>
      <c r="M10" s="175"/>
      <c r="N10" s="175"/>
      <c r="O10" s="176"/>
    </row>
    <row r="11" spans="1:16" ht="270" customHeight="1" x14ac:dyDescent="0.2">
      <c r="A11" s="153" t="s">
        <v>59</v>
      </c>
      <c r="B11" s="165" t="s">
        <v>60</v>
      </c>
      <c r="C11" s="13" t="s">
        <v>36</v>
      </c>
      <c r="D11" s="13" t="s">
        <v>61</v>
      </c>
      <c r="E11" s="12" t="s">
        <v>62</v>
      </c>
      <c r="F11" s="14" t="s">
        <v>108</v>
      </c>
      <c r="G11" s="13" t="s">
        <v>63</v>
      </c>
      <c r="H11" s="26">
        <v>1</v>
      </c>
      <c r="I11" s="13" t="s">
        <v>57</v>
      </c>
      <c r="J11" s="18" t="s">
        <v>64</v>
      </c>
      <c r="K11" s="26">
        <v>0.2</v>
      </c>
      <c r="L11" s="26">
        <v>0.4</v>
      </c>
      <c r="M11" s="26">
        <v>0.2</v>
      </c>
      <c r="N11" s="26">
        <v>0.2</v>
      </c>
      <c r="O11" s="27" t="s">
        <v>65</v>
      </c>
    </row>
    <row r="12" spans="1:16" ht="170.25" customHeight="1" x14ac:dyDescent="0.2">
      <c r="A12" s="153"/>
      <c r="B12" s="165"/>
      <c r="C12" s="163" t="s">
        <v>26</v>
      </c>
      <c r="D12" s="13" t="s">
        <v>66</v>
      </c>
      <c r="E12" s="12" t="s">
        <v>107</v>
      </c>
      <c r="F12" s="25" t="s">
        <v>67</v>
      </c>
      <c r="G12" s="13" t="s">
        <v>63</v>
      </c>
      <c r="H12" s="13">
        <v>1</v>
      </c>
      <c r="I12" s="13" t="s">
        <v>40</v>
      </c>
      <c r="J12" s="18" t="s">
        <v>64</v>
      </c>
      <c r="K12" s="28">
        <v>0</v>
      </c>
      <c r="L12" s="28">
        <v>0.2</v>
      </c>
      <c r="M12" s="28">
        <v>0.65</v>
      </c>
      <c r="N12" s="28">
        <v>1</v>
      </c>
      <c r="O12" s="27" t="s">
        <v>106</v>
      </c>
    </row>
    <row r="13" spans="1:16" ht="279" customHeight="1" x14ac:dyDescent="0.2">
      <c r="A13" s="153"/>
      <c r="B13" s="165"/>
      <c r="C13" s="163"/>
      <c r="D13" s="13" t="s">
        <v>68</v>
      </c>
      <c r="E13" s="13" t="s">
        <v>69</v>
      </c>
      <c r="F13" s="48" t="s">
        <v>109</v>
      </c>
      <c r="G13" s="13" t="s">
        <v>63</v>
      </c>
      <c r="H13" s="13">
        <v>7</v>
      </c>
      <c r="I13" s="13" t="s">
        <v>40</v>
      </c>
      <c r="J13" s="18" t="s">
        <v>64</v>
      </c>
      <c r="K13" s="13">
        <v>2</v>
      </c>
      <c r="L13" s="13">
        <v>2</v>
      </c>
      <c r="M13" s="13">
        <v>2</v>
      </c>
      <c r="N13" s="13">
        <v>1</v>
      </c>
      <c r="O13" s="27" t="s">
        <v>110</v>
      </c>
    </row>
    <row r="14" spans="1:16" ht="240" customHeight="1" x14ac:dyDescent="0.2">
      <c r="A14" s="153"/>
      <c r="B14" s="165"/>
      <c r="C14" s="13" t="s">
        <v>70</v>
      </c>
      <c r="D14" s="13" t="s">
        <v>71</v>
      </c>
      <c r="E14" s="13" t="s">
        <v>62</v>
      </c>
      <c r="F14" s="25" t="s">
        <v>72</v>
      </c>
      <c r="G14" s="12" t="s">
        <v>73</v>
      </c>
      <c r="H14" s="26">
        <v>1</v>
      </c>
      <c r="I14" s="13" t="s">
        <v>57</v>
      </c>
      <c r="J14" s="18" t="s">
        <v>64</v>
      </c>
      <c r="K14" s="26">
        <v>0.3</v>
      </c>
      <c r="L14" s="26">
        <v>0.25</v>
      </c>
      <c r="M14" s="26">
        <v>0.25</v>
      </c>
      <c r="N14" s="26">
        <v>0.2</v>
      </c>
      <c r="O14" s="27" t="s">
        <v>74</v>
      </c>
    </row>
    <row r="15" spans="1:16" ht="150" customHeight="1" x14ac:dyDescent="0.2">
      <c r="A15" s="158" t="s">
        <v>75</v>
      </c>
      <c r="B15" s="169" t="s">
        <v>188</v>
      </c>
      <c r="C15" s="19" t="s">
        <v>76</v>
      </c>
      <c r="D15" s="19" t="s">
        <v>77</v>
      </c>
      <c r="E15" s="19" t="s">
        <v>78</v>
      </c>
      <c r="F15" s="22"/>
      <c r="G15" s="29">
        <v>40200</v>
      </c>
      <c r="H15" s="47">
        <f>K15+L15+M15+N15</f>
        <v>154000</v>
      </c>
      <c r="I15" s="19" t="s">
        <v>40</v>
      </c>
      <c r="J15" s="30" t="s">
        <v>79</v>
      </c>
      <c r="K15" s="47">
        <v>30000</v>
      </c>
      <c r="L15" s="47">
        <v>49000</v>
      </c>
      <c r="M15" s="47">
        <v>45000</v>
      </c>
      <c r="N15" s="47">
        <v>30000</v>
      </c>
      <c r="O15" s="24" t="s">
        <v>80</v>
      </c>
    </row>
    <row r="16" spans="1:16" ht="141.75" customHeight="1" x14ac:dyDescent="0.2">
      <c r="A16" s="158"/>
      <c r="B16" s="169"/>
      <c r="C16" s="164" t="s">
        <v>36</v>
      </c>
      <c r="D16" s="19" t="s">
        <v>81</v>
      </c>
      <c r="E16" s="19" t="s">
        <v>189</v>
      </c>
      <c r="F16" s="22"/>
      <c r="G16" s="19" t="s">
        <v>63</v>
      </c>
      <c r="H16" s="31">
        <v>20000</v>
      </c>
      <c r="I16" s="19" t="s">
        <v>40</v>
      </c>
      <c r="J16" s="30" t="s">
        <v>79</v>
      </c>
      <c r="K16" s="31" t="s">
        <v>63</v>
      </c>
      <c r="L16" s="31">
        <v>6000</v>
      </c>
      <c r="M16" s="31">
        <v>8000</v>
      </c>
      <c r="N16" s="31">
        <f t="shared" ref="N16" si="0">(N15*20%)</f>
        <v>6000</v>
      </c>
      <c r="O16" s="24" t="s">
        <v>82</v>
      </c>
    </row>
    <row r="17" spans="1:15" ht="141.75" customHeight="1" x14ac:dyDescent="0.2">
      <c r="A17" s="158"/>
      <c r="B17" s="169"/>
      <c r="C17" s="164"/>
      <c r="D17" s="19" t="s">
        <v>83</v>
      </c>
      <c r="E17" s="19" t="s">
        <v>84</v>
      </c>
      <c r="F17" s="22"/>
      <c r="G17" s="19" t="s">
        <v>63</v>
      </c>
      <c r="H17" s="19">
        <v>32</v>
      </c>
      <c r="I17" s="19" t="s">
        <v>40</v>
      </c>
      <c r="J17" s="30" t="s">
        <v>79</v>
      </c>
      <c r="K17" s="19">
        <v>14</v>
      </c>
      <c r="L17" s="19">
        <v>20</v>
      </c>
      <c r="M17" s="19">
        <v>25</v>
      </c>
      <c r="N17" s="19">
        <v>15</v>
      </c>
      <c r="O17" s="24" t="s">
        <v>85</v>
      </c>
    </row>
    <row r="18" spans="1:15" ht="268.5" customHeight="1" x14ac:dyDescent="0.2">
      <c r="A18" s="153" t="s">
        <v>86</v>
      </c>
      <c r="B18" s="165" t="s">
        <v>87</v>
      </c>
      <c r="C18" s="13" t="s">
        <v>76</v>
      </c>
      <c r="D18" s="12" t="s">
        <v>88</v>
      </c>
      <c r="E18" s="12" t="s">
        <v>89</v>
      </c>
      <c r="F18" s="14" t="s">
        <v>90</v>
      </c>
      <c r="G18" s="12" t="s">
        <v>91</v>
      </c>
      <c r="H18" s="32">
        <v>1</v>
      </c>
      <c r="I18" s="12" t="s">
        <v>92</v>
      </c>
      <c r="J18" s="15" t="s">
        <v>93</v>
      </c>
      <c r="K18" s="32">
        <v>0.2</v>
      </c>
      <c r="L18" s="32">
        <v>0.8</v>
      </c>
      <c r="M18" s="33"/>
      <c r="N18" s="33"/>
      <c r="O18" s="16" t="s">
        <v>94</v>
      </c>
    </row>
    <row r="19" spans="1:15" ht="96" customHeight="1" x14ac:dyDescent="0.2">
      <c r="A19" s="153"/>
      <c r="B19" s="165"/>
      <c r="C19" s="13" t="s">
        <v>76</v>
      </c>
      <c r="D19" s="12" t="s">
        <v>95</v>
      </c>
      <c r="E19" s="12" t="s">
        <v>96</v>
      </c>
      <c r="F19" s="14" t="s">
        <v>97</v>
      </c>
      <c r="G19" s="12" t="s">
        <v>98</v>
      </c>
      <c r="H19" s="32">
        <v>1</v>
      </c>
      <c r="I19" s="12" t="s">
        <v>92</v>
      </c>
      <c r="J19" s="15" t="s">
        <v>99</v>
      </c>
      <c r="K19" s="12" t="s">
        <v>63</v>
      </c>
      <c r="L19" s="32">
        <v>0.3</v>
      </c>
      <c r="M19" s="32">
        <v>0.3</v>
      </c>
      <c r="N19" s="32">
        <v>0.4</v>
      </c>
      <c r="O19" s="16" t="s">
        <v>100</v>
      </c>
    </row>
    <row r="20" spans="1:15" ht="135" customHeight="1" thickBot="1" x14ac:dyDescent="0.25">
      <c r="A20" s="154"/>
      <c r="B20" s="166"/>
      <c r="C20" s="35" t="s">
        <v>76</v>
      </c>
      <c r="D20" s="35" t="s">
        <v>101</v>
      </c>
      <c r="E20" s="35" t="s">
        <v>102</v>
      </c>
      <c r="F20" s="36" t="s">
        <v>103</v>
      </c>
      <c r="G20" s="35">
        <v>0</v>
      </c>
      <c r="H20" s="35">
        <v>6</v>
      </c>
      <c r="I20" s="34" t="s">
        <v>40</v>
      </c>
      <c r="J20" s="37" t="s">
        <v>31</v>
      </c>
      <c r="K20" s="35">
        <v>0</v>
      </c>
      <c r="L20" s="35">
        <v>2</v>
      </c>
      <c r="M20" s="35">
        <v>2</v>
      </c>
      <c r="N20" s="35">
        <v>2</v>
      </c>
      <c r="O20" s="38" t="s">
        <v>104</v>
      </c>
    </row>
    <row r="21" spans="1:15" ht="39" customHeight="1" x14ac:dyDescent="0.2">
      <c r="A21" s="39"/>
      <c r="B21" s="39"/>
      <c r="D21" s="40"/>
      <c r="E21" s="40"/>
      <c r="F21" s="40"/>
      <c r="G21" s="40"/>
      <c r="H21" s="40"/>
      <c r="I21" s="40"/>
      <c r="J21" s="41"/>
      <c r="K21" s="3"/>
      <c r="L21" s="3"/>
      <c r="M21" s="3"/>
      <c r="N21" s="3"/>
      <c r="O21" s="42"/>
    </row>
    <row r="22" spans="1:15" ht="39" customHeight="1" x14ac:dyDescent="0.2">
      <c r="A22" s="39"/>
      <c r="B22" s="39"/>
      <c r="D22" s="40"/>
      <c r="E22" s="40"/>
      <c r="F22" s="40"/>
      <c r="G22" s="40"/>
      <c r="H22" s="40"/>
      <c r="I22" s="40"/>
      <c r="J22" s="41"/>
      <c r="K22" s="3"/>
      <c r="L22" s="3"/>
      <c r="M22" s="3"/>
      <c r="N22" s="3"/>
      <c r="O22" s="42"/>
    </row>
    <row r="23" spans="1:15" ht="39" customHeight="1" x14ac:dyDescent="0.2">
      <c r="A23" s="39"/>
      <c r="B23" s="39"/>
      <c r="D23" s="40"/>
      <c r="E23" s="40"/>
      <c r="F23" s="40"/>
      <c r="G23" s="40"/>
      <c r="H23" s="40"/>
      <c r="I23" s="40"/>
      <c r="J23" s="41"/>
      <c r="K23" s="3"/>
      <c r="L23" s="3"/>
      <c r="M23" s="3"/>
      <c r="N23" s="3"/>
      <c r="O23" s="42"/>
    </row>
    <row r="24" spans="1:15" ht="39" customHeight="1" x14ac:dyDescent="0.2">
      <c r="A24" s="39"/>
      <c r="B24" s="39"/>
      <c r="D24" s="40"/>
      <c r="E24" s="40"/>
      <c r="F24" s="40"/>
      <c r="G24" s="40"/>
      <c r="H24" s="40"/>
      <c r="I24" s="40"/>
      <c r="J24" s="41"/>
      <c r="K24" s="3"/>
      <c r="L24" s="3"/>
      <c r="M24" s="3"/>
      <c r="N24" s="3"/>
      <c r="O24" s="42"/>
    </row>
  </sheetData>
  <sheetProtection algorithmName="SHA-512" hashValue="WE3tEo1Ucr7dNeCnMTeXV40ePBb4V/fAxl3e6F5wGgvYgu+GSYWktGwZKSInaloI4QNBGEexneg/iyC8MdxsaQ==" saltValue="gXx0EkVHwEToWsY8a79Pug==" spinCount="100000" sheet="1" objects="1" scenarios="1"/>
  <autoFilter ref="A3:P20" xr:uid="{ED44E296-DCB4-AD4D-BA51-1D6C06C32775}"/>
  <mergeCells count="40">
    <mergeCell ref="A1:O1"/>
    <mergeCell ref="N9:N10"/>
    <mergeCell ref="O9:O10"/>
    <mergeCell ref="I9:I10"/>
    <mergeCell ref="J9:J10"/>
    <mergeCell ref="K9:K10"/>
    <mergeCell ref="L9:L10"/>
    <mergeCell ref="M9:M10"/>
    <mergeCell ref="D9:D10"/>
    <mergeCell ref="E9:E10"/>
    <mergeCell ref="A11:A14"/>
    <mergeCell ref="B5:B7"/>
    <mergeCell ref="A5:A7"/>
    <mergeCell ref="A8:A10"/>
    <mergeCell ref="C6:C7"/>
    <mergeCell ref="C16:C17"/>
    <mergeCell ref="B15:B17"/>
    <mergeCell ref="B11:B14"/>
    <mergeCell ref="B8:B10"/>
    <mergeCell ref="O2:O3"/>
    <mergeCell ref="G2:G3"/>
    <mergeCell ref="E2:E3"/>
    <mergeCell ref="K4:N4"/>
    <mergeCell ref="D2:D3"/>
    <mergeCell ref="A18:A20"/>
    <mergeCell ref="F9:F10"/>
    <mergeCell ref="K2:N2"/>
    <mergeCell ref="J2:J3"/>
    <mergeCell ref="H2:H3"/>
    <mergeCell ref="I2:I3"/>
    <mergeCell ref="F2:F3"/>
    <mergeCell ref="A15:A17"/>
    <mergeCell ref="C2:C3"/>
    <mergeCell ref="A2:A3"/>
    <mergeCell ref="B2:B3"/>
    <mergeCell ref="C12:C13"/>
    <mergeCell ref="C8:C10"/>
    <mergeCell ref="B18:B20"/>
    <mergeCell ref="G9:G10"/>
    <mergeCell ref="H9:H10"/>
  </mergeCells>
  <phoneticPr fontId="2" type="noConversion"/>
  <dataValidations count="1">
    <dataValidation allowBlank="1" showInputMessage="1" showErrorMessage="1" sqref="E12:F12" xr:uid="{0255F4F4-184A-42D5-BB54-2F7F091C7EEF}"/>
  </dataValidations>
  <pageMargins left="0.7" right="0.7" top="0.75" bottom="0.75" header="0.3" footer="0.3"/>
  <pageSetup scale="2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9AFB6-0330-478B-8563-673C250FB9A3}">
  <dimension ref="A1:Q14"/>
  <sheetViews>
    <sheetView tabSelected="1" zoomScale="70" zoomScaleNormal="70" workbookViewId="0">
      <selection activeCell="D4" sqref="D4"/>
    </sheetView>
  </sheetViews>
  <sheetFormatPr baseColWidth="10" defaultColWidth="11.42578125" defaultRowHeight="28.5" customHeight="1" x14ac:dyDescent="0.2"/>
  <cols>
    <col min="1" max="1" width="29" style="1" customWidth="1"/>
    <col min="2" max="2" width="17.140625" style="44" customWidth="1"/>
    <col min="3" max="3" width="22.140625" style="1" customWidth="1"/>
    <col min="4" max="4" width="28.7109375" style="1" customWidth="1"/>
    <col min="5" max="5" width="15.7109375" style="44" customWidth="1"/>
    <col min="6" max="9" width="10.7109375" style="44" customWidth="1"/>
    <col min="10" max="10" width="91.28515625" style="1" customWidth="1"/>
    <col min="11" max="11" width="17.28515625" style="44" customWidth="1"/>
    <col min="12" max="15" width="10.7109375" style="44" customWidth="1"/>
    <col min="16" max="16" width="17.85546875" style="44" customWidth="1"/>
    <col min="17" max="17" width="17.28515625" style="44" customWidth="1"/>
    <col min="18" max="16384" width="11.42578125" style="1"/>
  </cols>
  <sheetData>
    <row r="1" spans="1:17" ht="63" customHeight="1" thickBot="1" x14ac:dyDescent="0.25">
      <c r="A1" s="204"/>
      <c r="B1" s="205" t="s">
        <v>191</v>
      </c>
      <c r="C1" s="206"/>
      <c r="D1" s="206"/>
      <c r="E1" s="206"/>
      <c r="F1" s="206"/>
      <c r="G1" s="206"/>
      <c r="H1" s="206"/>
      <c r="I1" s="206"/>
      <c r="J1" s="206"/>
      <c r="K1" s="206"/>
      <c r="L1" s="206"/>
      <c r="M1" s="206"/>
      <c r="N1" s="206"/>
      <c r="O1" s="206"/>
      <c r="P1" s="206"/>
      <c r="Q1" s="206"/>
    </row>
    <row r="2" spans="1:17" ht="30.75" customHeight="1" x14ac:dyDescent="0.2">
      <c r="A2" s="207" t="s">
        <v>192</v>
      </c>
      <c r="B2" s="208" t="s">
        <v>193</v>
      </c>
      <c r="C2" s="209" t="s">
        <v>194</v>
      </c>
      <c r="D2" s="208" t="s">
        <v>195</v>
      </c>
      <c r="E2" s="208" t="s">
        <v>196</v>
      </c>
      <c r="F2" s="208" t="s">
        <v>197</v>
      </c>
      <c r="G2" s="208"/>
      <c r="H2" s="208"/>
      <c r="I2" s="208"/>
      <c r="J2" s="208" t="s">
        <v>198</v>
      </c>
      <c r="K2" s="208" t="s">
        <v>199</v>
      </c>
      <c r="L2" s="208" t="s">
        <v>200</v>
      </c>
      <c r="M2" s="208"/>
      <c r="N2" s="208"/>
      <c r="O2" s="208"/>
      <c r="P2" s="210" t="s">
        <v>201</v>
      </c>
      <c r="Q2" s="208" t="s">
        <v>202</v>
      </c>
    </row>
    <row r="3" spans="1:17" ht="30.75" customHeight="1" thickBot="1" x14ac:dyDescent="0.25">
      <c r="A3" s="211"/>
      <c r="B3" s="212"/>
      <c r="C3" s="213"/>
      <c r="D3" s="212"/>
      <c r="E3" s="212"/>
      <c r="F3" s="214">
        <v>2023</v>
      </c>
      <c r="G3" s="215">
        <v>2024</v>
      </c>
      <c r="H3" s="215">
        <v>2025</v>
      </c>
      <c r="I3" s="215">
        <v>2026</v>
      </c>
      <c r="J3" s="212"/>
      <c r="K3" s="212"/>
      <c r="L3" s="214">
        <v>2023</v>
      </c>
      <c r="M3" s="215">
        <v>2024</v>
      </c>
      <c r="N3" s="215">
        <v>2025</v>
      </c>
      <c r="O3" s="215">
        <v>2026</v>
      </c>
      <c r="P3" s="216"/>
      <c r="Q3" s="212"/>
    </row>
    <row r="4" spans="1:17" ht="217.5" customHeight="1" x14ac:dyDescent="0.2">
      <c r="A4" s="217" t="s">
        <v>203</v>
      </c>
      <c r="B4" s="218">
        <v>45630</v>
      </c>
      <c r="C4" s="219" t="s">
        <v>68</v>
      </c>
      <c r="D4" s="219" t="s">
        <v>69</v>
      </c>
      <c r="E4" s="220">
        <v>7</v>
      </c>
      <c r="F4" s="220">
        <v>2</v>
      </c>
      <c r="G4" s="220">
        <v>2</v>
      </c>
      <c r="H4" s="220">
        <v>2</v>
      </c>
      <c r="I4" s="220">
        <v>1</v>
      </c>
      <c r="J4" s="221" t="s">
        <v>204</v>
      </c>
      <c r="K4" s="222">
        <v>7</v>
      </c>
      <c r="L4" s="220" t="s">
        <v>205</v>
      </c>
      <c r="M4" s="220" t="s">
        <v>205</v>
      </c>
      <c r="N4" s="220" t="s">
        <v>205</v>
      </c>
      <c r="O4" s="220" t="s">
        <v>205</v>
      </c>
      <c r="P4" s="223" t="s">
        <v>206</v>
      </c>
      <c r="Q4" s="224">
        <v>45627</v>
      </c>
    </row>
    <row r="5" spans="1:17" ht="170.25" customHeight="1" x14ac:dyDescent="0.2">
      <c r="A5" s="217" t="s">
        <v>203</v>
      </c>
      <c r="B5" s="218">
        <v>45631</v>
      </c>
      <c r="C5" s="219" t="s">
        <v>66</v>
      </c>
      <c r="D5" s="219" t="s">
        <v>207</v>
      </c>
      <c r="E5" s="220">
        <v>1</v>
      </c>
      <c r="F5" s="220">
        <v>0</v>
      </c>
      <c r="G5" s="220">
        <v>0.25</v>
      </c>
      <c r="H5" s="220">
        <v>0.6</v>
      </c>
      <c r="I5" s="220">
        <v>1</v>
      </c>
      <c r="J5" s="221" t="s">
        <v>208</v>
      </c>
      <c r="K5" s="222">
        <v>1</v>
      </c>
      <c r="L5" s="222" t="s">
        <v>205</v>
      </c>
      <c r="M5" s="225">
        <v>0.2</v>
      </c>
      <c r="N5" s="225">
        <v>0.65</v>
      </c>
      <c r="O5" s="222" t="s">
        <v>205</v>
      </c>
      <c r="P5" s="223" t="s">
        <v>206</v>
      </c>
      <c r="Q5" s="224">
        <v>45627</v>
      </c>
    </row>
    <row r="6" spans="1:17" ht="237" customHeight="1" x14ac:dyDescent="0.2">
      <c r="A6" s="217" t="s">
        <v>209</v>
      </c>
      <c r="B6" s="218">
        <v>45642</v>
      </c>
      <c r="C6" s="219" t="s">
        <v>43</v>
      </c>
      <c r="D6" s="219" t="s">
        <v>210</v>
      </c>
      <c r="E6" s="220">
        <v>10</v>
      </c>
      <c r="F6" s="220">
        <v>4</v>
      </c>
      <c r="G6" s="220">
        <v>2</v>
      </c>
      <c r="H6" s="220">
        <v>2</v>
      </c>
      <c r="I6" s="220">
        <v>2</v>
      </c>
      <c r="J6" s="221" t="s">
        <v>222</v>
      </c>
      <c r="K6" s="225">
        <v>15</v>
      </c>
      <c r="L6" s="222" t="s">
        <v>205</v>
      </c>
      <c r="M6" s="225">
        <v>4</v>
      </c>
      <c r="N6" s="222" t="s">
        <v>205</v>
      </c>
      <c r="O6" s="222" t="str">
        <f>N6</f>
        <v>N/A</v>
      </c>
      <c r="P6" s="223" t="s">
        <v>206</v>
      </c>
      <c r="Q6" s="224">
        <v>45627</v>
      </c>
    </row>
    <row r="7" spans="1:17" ht="216.75" customHeight="1" x14ac:dyDescent="0.2">
      <c r="A7" s="217" t="s">
        <v>209</v>
      </c>
      <c r="B7" s="218">
        <v>45642</v>
      </c>
      <c r="C7" s="226" t="s">
        <v>37</v>
      </c>
      <c r="D7" s="226" t="s">
        <v>38</v>
      </c>
      <c r="E7" s="227">
        <v>16</v>
      </c>
      <c r="F7" s="227">
        <v>4</v>
      </c>
      <c r="G7" s="227">
        <v>4</v>
      </c>
      <c r="H7" s="227">
        <v>4</v>
      </c>
      <c r="I7" s="227">
        <v>4</v>
      </c>
      <c r="J7" s="221" t="s">
        <v>211</v>
      </c>
      <c r="K7" s="228">
        <v>19</v>
      </c>
      <c r="L7" s="227" t="str">
        <f>L6</f>
        <v>N/A</v>
      </c>
      <c r="M7" s="228">
        <v>7</v>
      </c>
      <c r="N7" s="222" t="s">
        <v>205</v>
      </c>
      <c r="O7" s="222" t="s">
        <v>205</v>
      </c>
      <c r="P7" s="227" t="str">
        <f>P6</f>
        <v>V2</v>
      </c>
      <c r="Q7" s="229">
        <v>45992</v>
      </c>
    </row>
    <row r="8" spans="1:17" ht="162.75" customHeight="1" x14ac:dyDescent="0.2">
      <c r="A8" s="217" t="s">
        <v>212</v>
      </c>
      <c r="B8" s="218">
        <v>45643</v>
      </c>
      <c r="C8" s="219" t="s">
        <v>77</v>
      </c>
      <c r="D8" s="219" t="s">
        <v>78</v>
      </c>
      <c r="E8" s="227">
        <v>130000</v>
      </c>
      <c r="F8" s="227">
        <v>30000</v>
      </c>
      <c r="G8" s="227">
        <v>30000</v>
      </c>
      <c r="H8" s="227">
        <v>40000</v>
      </c>
      <c r="I8" s="227">
        <v>30000</v>
      </c>
      <c r="J8" s="221" t="s">
        <v>213</v>
      </c>
      <c r="K8" s="228">
        <v>149000</v>
      </c>
      <c r="L8" s="227" t="s">
        <v>205</v>
      </c>
      <c r="M8" s="228">
        <v>49000</v>
      </c>
      <c r="N8" s="222" t="str">
        <f>L8</f>
        <v>N/A</v>
      </c>
      <c r="O8" s="222" t="str">
        <f>L8</f>
        <v>N/A</v>
      </c>
      <c r="P8" s="227" t="s">
        <v>206</v>
      </c>
      <c r="Q8" s="229">
        <v>45627</v>
      </c>
    </row>
    <row r="9" spans="1:17" ht="187.5" customHeight="1" x14ac:dyDescent="0.2">
      <c r="A9" s="217" t="s">
        <v>52</v>
      </c>
      <c r="B9" s="218">
        <v>45643</v>
      </c>
      <c r="C9" s="219" t="s">
        <v>54</v>
      </c>
      <c r="D9" s="219" t="s">
        <v>55</v>
      </c>
      <c r="E9" s="230">
        <v>0.1</v>
      </c>
      <c r="F9" s="231">
        <v>1.7999999999999999E-2</v>
      </c>
      <c r="G9" s="231">
        <v>2.5000000000000001E-2</v>
      </c>
      <c r="H9" s="231">
        <v>2.7E-2</v>
      </c>
      <c r="I9" s="230">
        <v>0.03</v>
      </c>
      <c r="J9" s="221" t="s">
        <v>214</v>
      </c>
      <c r="K9" s="232">
        <v>0.31</v>
      </c>
      <c r="L9" s="233">
        <v>0.23799999999999999</v>
      </c>
      <c r="M9" s="232">
        <v>0.28000000000000003</v>
      </c>
      <c r="N9" s="234">
        <v>0.3</v>
      </c>
      <c r="O9" s="234">
        <v>0.31</v>
      </c>
      <c r="P9" s="227" t="s">
        <v>206</v>
      </c>
      <c r="Q9" s="229">
        <v>45627</v>
      </c>
    </row>
    <row r="10" spans="1:17" ht="170.25" customHeight="1" x14ac:dyDescent="0.2">
      <c r="A10" s="217" t="s">
        <v>209</v>
      </c>
      <c r="B10" s="218">
        <v>45733</v>
      </c>
      <c r="C10" s="219" t="s">
        <v>43</v>
      </c>
      <c r="D10" s="219" t="s">
        <v>210</v>
      </c>
      <c r="E10" s="220">
        <v>15</v>
      </c>
      <c r="F10" s="220">
        <v>4</v>
      </c>
      <c r="G10" s="220">
        <v>7</v>
      </c>
      <c r="H10" s="220">
        <v>2</v>
      </c>
      <c r="I10" s="220">
        <v>2</v>
      </c>
      <c r="J10" s="235" t="s">
        <v>215</v>
      </c>
      <c r="K10" s="134">
        <v>20</v>
      </c>
      <c r="L10" s="220" t="s">
        <v>205</v>
      </c>
      <c r="M10" s="220" t="s">
        <v>205</v>
      </c>
      <c r="N10" s="134">
        <v>7</v>
      </c>
      <c r="O10" s="220" t="s">
        <v>205</v>
      </c>
      <c r="P10" s="220" t="s">
        <v>216</v>
      </c>
      <c r="Q10" s="236">
        <v>45717</v>
      </c>
    </row>
    <row r="11" spans="1:17" ht="159" customHeight="1" x14ac:dyDescent="0.2">
      <c r="A11" s="217" t="s">
        <v>209</v>
      </c>
      <c r="B11" s="218">
        <v>45733</v>
      </c>
      <c r="C11" s="226" t="s">
        <v>37</v>
      </c>
      <c r="D11" s="226" t="s">
        <v>38</v>
      </c>
      <c r="E11" s="220">
        <v>19</v>
      </c>
      <c r="F11" s="220">
        <v>4</v>
      </c>
      <c r="G11" s="220">
        <v>7</v>
      </c>
      <c r="H11" s="220">
        <v>4</v>
      </c>
      <c r="I11" s="220">
        <v>4</v>
      </c>
      <c r="J11" s="235" t="s">
        <v>217</v>
      </c>
      <c r="K11" s="134">
        <v>23</v>
      </c>
      <c r="L11" s="220" t="s">
        <v>205</v>
      </c>
      <c r="M11" s="220" t="s">
        <v>205</v>
      </c>
      <c r="N11" s="134">
        <v>8</v>
      </c>
      <c r="O11" s="220" t="s">
        <v>205</v>
      </c>
      <c r="P11" s="220" t="s">
        <v>216</v>
      </c>
      <c r="Q11" s="236">
        <v>45717</v>
      </c>
    </row>
    <row r="12" spans="1:17" ht="249.75" customHeight="1" x14ac:dyDescent="0.2">
      <c r="A12" s="217" t="s">
        <v>203</v>
      </c>
      <c r="B12" s="218">
        <v>45733</v>
      </c>
      <c r="C12" s="219" t="s">
        <v>68</v>
      </c>
      <c r="D12" s="219" t="s">
        <v>69</v>
      </c>
      <c r="E12" s="220">
        <v>7</v>
      </c>
      <c r="F12" s="220">
        <v>2</v>
      </c>
      <c r="G12" s="220">
        <v>2</v>
      </c>
      <c r="H12" s="220">
        <v>2</v>
      </c>
      <c r="I12" s="220">
        <v>1</v>
      </c>
      <c r="J12" s="237" t="s">
        <v>218</v>
      </c>
      <c r="K12" s="220">
        <v>7</v>
      </c>
      <c r="L12" s="220" t="s">
        <v>205</v>
      </c>
      <c r="M12" s="220" t="s">
        <v>205</v>
      </c>
      <c r="N12" s="220" t="s">
        <v>205</v>
      </c>
      <c r="O12" s="220" t="s">
        <v>205</v>
      </c>
      <c r="P12" s="220" t="s">
        <v>216</v>
      </c>
      <c r="Q12" s="236">
        <v>45717</v>
      </c>
    </row>
    <row r="13" spans="1:17" ht="138" customHeight="1" x14ac:dyDescent="0.2">
      <c r="A13" s="217" t="s">
        <v>212</v>
      </c>
      <c r="B13" s="218">
        <v>45789</v>
      </c>
      <c r="C13" s="219" t="s">
        <v>77</v>
      </c>
      <c r="D13" s="219" t="s">
        <v>78</v>
      </c>
      <c r="E13" s="220">
        <v>149000</v>
      </c>
      <c r="F13" s="220">
        <v>30000</v>
      </c>
      <c r="G13" s="220">
        <v>49000</v>
      </c>
      <c r="H13" s="220">
        <v>40000</v>
      </c>
      <c r="I13" s="220">
        <v>30000</v>
      </c>
      <c r="J13" s="235" t="s">
        <v>219</v>
      </c>
      <c r="K13" s="134">
        <v>154000</v>
      </c>
      <c r="L13" s="220" t="s">
        <v>205</v>
      </c>
      <c r="M13" s="220" t="s">
        <v>205</v>
      </c>
      <c r="N13" s="134">
        <v>45000</v>
      </c>
      <c r="O13" s="220" t="s">
        <v>205</v>
      </c>
      <c r="P13" s="220" t="s">
        <v>220</v>
      </c>
      <c r="Q13" s="236">
        <v>45778</v>
      </c>
    </row>
    <row r="14" spans="1:17" ht="93.75" customHeight="1" x14ac:dyDescent="0.2">
      <c r="A14" s="217" t="s">
        <v>52</v>
      </c>
      <c r="B14" s="218">
        <v>45790</v>
      </c>
      <c r="C14" s="219" t="s">
        <v>54</v>
      </c>
      <c r="D14" s="219" t="s">
        <v>55</v>
      </c>
      <c r="E14" s="238">
        <v>0.31</v>
      </c>
      <c r="F14" s="239">
        <v>0.23799999999999999</v>
      </c>
      <c r="G14" s="238">
        <v>0.28000000000000003</v>
      </c>
      <c r="H14" s="238">
        <v>0.3</v>
      </c>
      <c r="I14" s="238">
        <v>0.31</v>
      </c>
      <c r="J14" s="235" t="s">
        <v>221</v>
      </c>
      <c r="K14" s="240">
        <v>0.32</v>
      </c>
      <c r="L14" s="220" t="s">
        <v>205</v>
      </c>
      <c r="M14" s="220" t="s">
        <v>205</v>
      </c>
      <c r="N14" s="240">
        <v>0.31</v>
      </c>
      <c r="O14" s="240">
        <v>0.32</v>
      </c>
      <c r="P14" s="220" t="s">
        <v>220</v>
      </c>
      <c r="Q14" s="236">
        <v>45778</v>
      </c>
    </row>
  </sheetData>
  <sheetProtection algorithmName="SHA-512" hashValue="A/d9W/Q66AIeVGlyrApb41eJgix1VgKtvrVJhFqCS1Vk8BHq4InEBJtNxbndQ1zxQgeFZ7JhU6kBhzoAXKfnCQ==" saltValue="1MmO1on7h1VstMBkIYN6OA==" spinCount="100000" sheet="1" objects="1" scenarios="1"/>
  <mergeCells count="12">
    <mergeCell ref="P2:P3"/>
    <mergeCell ref="Q2:Q3"/>
    <mergeCell ref="B1:Q1"/>
    <mergeCell ref="A2:A3"/>
    <mergeCell ref="B2:B3"/>
    <mergeCell ref="C2:C3"/>
    <mergeCell ref="D2:D3"/>
    <mergeCell ref="E2:E3"/>
    <mergeCell ref="F2:I2"/>
    <mergeCell ref="J2:J3"/>
    <mergeCell ref="K2:K3"/>
    <mergeCell ref="L2:O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BCAF-23BF-4E11-87AB-CA3E20D58361}">
  <dimension ref="A1:BE23"/>
  <sheetViews>
    <sheetView topLeftCell="C1" zoomScale="70" zoomScaleNormal="70" workbookViewId="0">
      <pane xSplit="3" ySplit="1" topLeftCell="F13" activePane="bottomRight" state="frozen"/>
      <selection activeCell="C1" sqref="C1"/>
      <selection pane="topRight" activeCell="F1" sqref="F1"/>
      <selection pane="bottomLeft" activeCell="C2" sqref="C2"/>
      <selection pane="bottomRight" activeCell="E15" sqref="E15"/>
    </sheetView>
  </sheetViews>
  <sheetFormatPr baseColWidth="10" defaultColWidth="11.42578125" defaultRowHeight="39" customHeight="1" x14ac:dyDescent="0.2"/>
  <cols>
    <col min="1" max="1" width="37.5703125" style="1" customWidth="1"/>
    <col min="2" max="2" width="32.85546875" style="1" customWidth="1"/>
    <col min="3" max="3" width="28.28515625" style="40" customWidth="1"/>
    <col min="4" max="4" width="35.85546875" style="2" customWidth="1"/>
    <col min="5" max="5" width="28.85546875" style="2" customWidth="1"/>
    <col min="6" max="6" width="69.28515625" style="2" customWidth="1"/>
    <col min="7" max="9" width="20.42578125" style="2" customWidth="1"/>
    <col min="10" max="10" width="28.85546875" style="43" customWidth="1"/>
    <col min="11" max="14" width="12.85546875" style="44" customWidth="1"/>
    <col min="15" max="15" width="80.28515625" style="45" hidden="1" customWidth="1"/>
    <col min="16" max="16" width="25.7109375" style="5" hidden="1" customWidth="1"/>
    <col min="17" max="17" width="50.7109375" style="5" hidden="1" customWidth="1"/>
    <col min="18" max="18" width="25.7109375" style="5" hidden="1" customWidth="1"/>
    <col min="19" max="19" width="50.7109375" style="5" hidden="1" customWidth="1"/>
    <col min="20" max="20" width="25.7109375" style="5" hidden="1" customWidth="1"/>
    <col min="21" max="21" width="50.7109375" style="5" hidden="1" customWidth="1"/>
    <col min="22" max="22" width="25.7109375" style="52" hidden="1" customWidth="1"/>
    <col min="23" max="23" width="50.7109375" style="5" hidden="1" customWidth="1"/>
    <col min="24" max="25" width="25.7109375" style="50" customWidth="1"/>
    <col min="26" max="26" width="25.7109375" style="5" hidden="1" customWidth="1"/>
    <col min="27" max="27" width="50.7109375" style="5" hidden="1" customWidth="1"/>
    <col min="28" max="28" width="25.7109375" style="5" hidden="1" customWidth="1"/>
    <col min="29" max="29" width="50.7109375" style="5" hidden="1" customWidth="1"/>
    <col min="30" max="30" width="25.7109375" style="5" hidden="1" customWidth="1"/>
    <col min="31" max="31" width="50.7109375" style="5" hidden="1" customWidth="1"/>
    <col min="32" max="32" width="25.7109375" style="52" customWidth="1"/>
    <col min="33" max="33" width="50.7109375" style="141" customWidth="1"/>
    <col min="34" max="35" width="25.7109375" style="5" customWidth="1"/>
    <col min="36" max="36" width="25.7109375" style="52" customWidth="1"/>
    <col min="37" max="37" width="50.7109375" style="52" customWidth="1"/>
    <col min="38" max="38" width="25.7109375" style="5" hidden="1" customWidth="1"/>
    <col min="39" max="39" width="50.7109375" style="5" hidden="1" customWidth="1"/>
    <col min="40" max="40" width="25.7109375" style="5" hidden="1" customWidth="1"/>
    <col min="41" max="41" width="50.7109375" style="5" hidden="1" customWidth="1"/>
    <col min="42" max="42" width="25.7109375" style="5" hidden="1" customWidth="1"/>
    <col min="43" max="43" width="50.7109375" style="5" hidden="1" customWidth="1"/>
    <col min="44" max="45" width="25.7109375" style="51" customWidth="1"/>
    <col min="46" max="46" width="25.7109375" style="5" hidden="1" customWidth="1"/>
    <col min="47" max="47" width="50.7109375" style="5" hidden="1" customWidth="1"/>
    <col min="48" max="48" width="25.7109375" style="5" hidden="1" customWidth="1"/>
    <col min="49" max="49" width="50.7109375" style="5" hidden="1" customWidth="1"/>
    <col min="50" max="50" width="25.7109375" style="5" hidden="1" customWidth="1"/>
    <col min="51" max="51" width="50.7109375" style="5" hidden="1" customWidth="1"/>
    <col min="52" max="52" width="25.7109375" style="5" hidden="1" customWidth="1"/>
    <col min="53" max="53" width="50.7109375" style="5" hidden="1" customWidth="1"/>
    <col min="54" max="55" width="25.7109375" style="5" hidden="1" customWidth="1"/>
    <col min="56" max="57" width="27" style="5" customWidth="1"/>
    <col min="58" max="16384" width="11.42578125" style="5"/>
  </cols>
  <sheetData>
    <row r="1" spans="1:57" ht="124.5" customHeight="1" thickBot="1" x14ac:dyDescent="0.25">
      <c r="A1" s="199" t="s">
        <v>0</v>
      </c>
      <c r="B1" s="199"/>
      <c r="C1" s="199"/>
      <c r="D1" s="199"/>
      <c r="E1" s="199"/>
      <c r="F1" s="199"/>
      <c r="G1" s="199"/>
      <c r="H1" s="199"/>
      <c r="I1" s="199"/>
      <c r="J1" s="199"/>
      <c r="K1" s="199"/>
      <c r="L1" s="199"/>
      <c r="M1" s="199"/>
      <c r="N1" s="199"/>
      <c r="O1" s="199"/>
    </row>
    <row r="2" spans="1:57" s="55" customFormat="1" ht="42.75" customHeight="1" thickBot="1" x14ac:dyDescent="0.3">
      <c r="A2" s="200" t="s">
        <v>1</v>
      </c>
      <c r="B2" s="202" t="s">
        <v>2</v>
      </c>
      <c r="C2" s="195" t="s">
        <v>3</v>
      </c>
      <c r="D2" s="202" t="s">
        <v>4</v>
      </c>
      <c r="E2" s="202" t="s">
        <v>5</v>
      </c>
      <c r="F2" s="195" t="s">
        <v>6</v>
      </c>
      <c r="G2" s="202" t="s">
        <v>7</v>
      </c>
      <c r="H2" s="195" t="s">
        <v>8</v>
      </c>
      <c r="I2" s="195" t="s">
        <v>9</v>
      </c>
      <c r="J2" s="195" t="s">
        <v>10</v>
      </c>
      <c r="K2" s="195" t="s">
        <v>11</v>
      </c>
      <c r="L2" s="195"/>
      <c r="M2" s="195"/>
      <c r="N2" s="195"/>
      <c r="O2" s="197" t="s">
        <v>12</v>
      </c>
      <c r="P2" s="179" t="s">
        <v>128</v>
      </c>
      <c r="Q2" s="180"/>
      <c r="R2" s="180"/>
      <c r="S2" s="180"/>
      <c r="T2" s="180"/>
      <c r="U2" s="180"/>
      <c r="V2" s="180"/>
      <c r="W2" s="180"/>
      <c r="X2" s="180"/>
      <c r="Y2" s="181"/>
      <c r="Z2" s="179" t="s">
        <v>129</v>
      </c>
      <c r="AA2" s="180"/>
      <c r="AB2" s="180"/>
      <c r="AC2" s="180"/>
      <c r="AD2" s="180"/>
      <c r="AE2" s="180"/>
      <c r="AF2" s="180"/>
      <c r="AG2" s="180"/>
      <c r="AH2" s="180"/>
      <c r="AI2" s="181"/>
      <c r="AJ2" s="179" t="s">
        <v>130</v>
      </c>
      <c r="AK2" s="180"/>
      <c r="AL2" s="180"/>
      <c r="AM2" s="180"/>
      <c r="AN2" s="180"/>
      <c r="AO2" s="180"/>
      <c r="AP2" s="180"/>
      <c r="AQ2" s="180"/>
      <c r="AR2" s="180"/>
      <c r="AS2" s="181"/>
      <c r="AT2" s="179" t="s">
        <v>155</v>
      </c>
      <c r="AU2" s="180"/>
      <c r="AV2" s="180"/>
      <c r="AW2" s="180"/>
      <c r="AX2" s="180"/>
      <c r="AY2" s="180"/>
      <c r="AZ2" s="180"/>
      <c r="BA2" s="180"/>
      <c r="BB2" s="180"/>
      <c r="BC2" s="181"/>
      <c r="BD2" s="182" t="s">
        <v>112</v>
      </c>
      <c r="BE2" s="184" t="s">
        <v>111</v>
      </c>
    </row>
    <row r="3" spans="1:57" s="55" customFormat="1" ht="33" customHeight="1" thickBot="1" x14ac:dyDescent="0.3">
      <c r="A3" s="201"/>
      <c r="B3" s="203"/>
      <c r="C3" s="196"/>
      <c r="D3" s="203"/>
      <c r="E3" s="203"/>
      <c r="F3" s="196"/>
      <c r="G3" s="203"/>
      <c r="H3" s="196"/>
      <c r="I3" s="196"/>
      <c r="J3" s="196"/>
      <c r="K3" s="82">
        <v>2023</v>
      </c>
      <c r="L3" s="82">
        <v>2024</v>
      </c>
      <c r="M3" s="82">
        <v>2025</v>
      </c>
      <c r="N3" s="82">
        <v>2026</v>
      </c>
      <c r="O3" s="198"/>
      <c r="P3" s="99" t="s">
        <v>113</v>
      </c>
      <c r="Q3" s="100" t="s">
        <v>117</v>
      </c>
      <c r="R3" s="99" t="s">
        <v>120</v>
      </c>
      <c r="S3" s="100" t="s">
        <v>121</v>
      </c>
      <c r="T3" s="99" t="s">
        <v>122</v>
      </c>
      <c r="U3" s="100" t="s">
        <v>123</v>
      </c>
      <c r="V3" s="99" t="s">
        <v>126</v>
      </c>
      <c r="W3" s="101" t="s">
        <v>127</v>
      </c>
      <c r="X3" s="111" t="s">
        <v>149</v>
      </c>
      <c r="Y3" s="109" t="s">
        <v>152</v>
      </c>
      <c r="Z3" s="106" t="s">
        <v>114</v>
      </c>
      <c r="AA3" s="100" t="s">
        <v>118</v>
      </c>
      <c r="AB3" s="99" t="s">
        <v>137</v>
      </c>
      <c r="AC3" s="100" t="s">
        <v>138</v>
      </c>
      <c r="AD3" s="99" t="s">
        <v>124</v>
      </c>
      <c r="AE3" s="100" t="s">
        <v>125</v>
      </c>
      <c r="AF3" s="99" t="s">
        <v>139</v>
      </c>
      <c r="AG3" s="101" t="s">
        <v>140</v>
      </c>
      <c r="AH3" s="117" t="s">
        <v>150</v>
      </c>
      <c r="AI3" s="125" t="s">
        <v>153</v>
      </c>
      <c r="AJ3" s="106" t="s">
        <v>115</v>
      </c>
      <c r="AK3" s="100" t="s">
        <v>119</v>
      </c>
      <c r="AL3" s="99" t="s">
        <v>136</v>
      </c>
      <c r="AM3" s="100" t="s">
        <v>135</v>
      </c>
      <c r="AN3" s="99" t="s">
        <v>134</v>
      </c>
      <c r="AO3" s="100" t="s">
        <v>133</v>
      </c>
      <c r="AP3" s="99" t="s">
        <v>132</v>
      </c>
      <c r="AQ3" s="101" t="s">
        <v>131</v>
      </c>
      <c r="AR3" s="111" t="s">
        <v>148</v>
      </c>
      <c r="AS3" s="125" t="s">
        <v>154</v>
      </c>
      <c r="AT3" s="106" t="s">
        <v>116</v>
      </c>
      <c r="AU3" s="100" t="s">
        <v>141</v>
      </c>
      <c r="AV3" s="99" t="s">
        <v>142</v>
      </c>
      <c r="AW3" s="100" t="s">
        <v>143</v>
      </c>
      <c r="AX3" s="99" t="s">
        <v>144</v>
      </c>
      <c r="AY3" s="100" t="s">
        <v>145</v>
      </c>
      <c r="AZ3" s="99" t="s">
        <v>146</v>
      </c>
      <c r="BA3" s="101" t="s">
        <v>147</v>
      </c>
      <c r="BB3" s="128" t="s">
        <v>151</v>
      </c>
      <c r="BC3" s="127" t="s">
        <v>156</v>
      </c>
      <c r="BD3" s="183"/>
      <c r="BE3" s="185"/>
    </row>
    <row r="4" spans="1:57" s="1" customFormat="1" ht="168" customHeight="1" thickBot="1" x14ac:dyDescent="0.25">
      <c r="A4" s="189" t="s">
        <v>24</v>
      </c>
      <c r="B4" s="191" t="s">
        <v>25</v>
      </c>
      <c r="C4" s="57" t="s">
        <v>26</v>
      </c>
      <c r="D4" s="57" t="s">
        <v>27</v>
      </c>
      <c r="E4" s="57" t="s">
        <v>28</v>
      </c>
      <c r="F4" s="58" t="s">
        <v>29</v>
      </c>
      <c r="G4" s="56">
        <v>1</v>
      </c>
      <c r="H4" s="92">
        <v>1</v>
      </c>
      <c r="I4" s="56" t="s">
        <v>30</v>
      </c>
      <c r="J4" s="59" t="s">
        <v>31</v>
      </c>
      <c r="K4" s="57">
        <v>0</v>
      </c>
      <c r="L4" s="57">
        <v>0.7</v>
      </c>
      <c r="M4" s="57">
        <v>0.2</v>
      </c>
      <c r="N4" s="57">
        <v>0.1</v>
      </c>
      <c r="O4" s="83" t="s">
        <v>35</v>
      </c>
      <c r="P4" s="87"/>
      <c r="Q4" s="54"/>
      <c r="R4" s="87"/>
      <c r="S4" s="54"/>
      <c r="T4" s="87"/>
      <c r="U4" s="54"/>
      <c r="V4" s="137">
        <v>0</v>
      </c>
      <c r="W4" s="88"/>
      <c r="X4" s="110">
        <f>V4</f>
        <v>0</v>
      </c>
      <c r="Y4" s="112"/>
      <c r="Z4" s="107"/>
      <c r="AA4" s="54"/>
      <c r="AB4" s="87"/>
      <c r="AC4" s="54"/>
      <c r="AD4" s="87"/>
      <c r="AE4" s="54"/>
      <c r="AF4" s="137">
        <v>0.7</v>
      </c>
      <c r="AG4" s="140" t="s">
        <v>170</v>
      </c>
      <c r="AH4" s="118">
        <v>0.7</v>
      </c>
      <c r="AI4" s="112">
        <f>AH4/L4</f>
        <v>1</v>
      </c>
      <c r="AJ4" s="131">
        <v>0</v>
      </c>
      <c r="AK4" s="53" t="s">
        <v>162</v>
      </c>
      <c r="AL4" s="87"/>
      <c r="AM4" s="54"/>
      <c r="AN4" s="87"/>
      <c r="AO4" s="54"/>
      <c r="AP4" s="87"/>
      <c r="AQ4" s="88"/>
      <c r="AR4" s="110">
        <f>AJ4+AL4+AN4+AP4</f>
        <v>0</v>
      </c>
      <c r="AS4" s="112">
        <f>AR4/M4</f>
        <v>0</v>
      </c>
      <c r="AT4" s="107"/>
      <c r="AU4" s="54"/>
      <c r="AV4" s="87"/>
      <c r="AW4" s="54"/>
      <c r="AX4" s="87"/>
      <c r="AY4" s="54"/>
      <c r="AZ4" s="87"/>
      <c r="BA4" s="88"/>
      <c r="BB4" s="129">
        <f>AT4+AV4+AX4+AZ4</f>
        <v>0</v>
      </c>
      <c r="BC4" s="130">
        <f>BB4/N4</f>
        <v>0</v>
      </c>
      <c r="BD4" s="136">
        <f>X4+AH4</f>
        <v>0.7</v>
      </c>
      <c r="BE4" s="104">
        <f>BD4/H4</f>
        <v>0.7</v>
      </c>
    </row>
    <row r="5" spans="1:57" s="1" customFormat="1" ht="163.5" customHeight="1" thickBot="1" x14ac:dyDescent="0.25">
      <c r="A5" s="189"/>
      <c r="B5" s="191"/>
      <c r="C5" s="193" t="s">
        <v>36</v>
      </c>
      <c r="D5" s="57" t="s">
        <v>37</v>
      </c>
      <c r="E5" s="57" t="s">
        <v>38</v>
      </c>
      <c r="F5" s="69" t="s">
        <v>39</v>
      </c>
      <c r="G5" s="57">
        <v>4</v>
      </c>
      <c r="H5" s="92">
        <f>SUM(K5:N5)</f>
        <v>23</v>
      </c>
      <c r="I5" s="57" t="s">
        <v>40</v>
      </c>
      <c r="J5" s="60" t="s">
        <v>41</v>
      </c>
      <c r="K5" s="57">
        <v>4</v>
      </c>
      <c r="L5" s="57">
        <v>7</v>
      </c>
      <c r="M5" s="57">
        <v>8</v>
      </c>
      <c r="N5" s="57">
        <v>4</v>
      </c>
      <c r="O5" s="83" t="s">
        <v>42</v>
      </c>
      <c r="P5" s="87"/>
      <c r="Q5" s="54"/>
      <c r="R5" s="87"/>
      <c r="S5" s="54"/>
      <c r="T5" s="87"/>
      <c r="U5" s="54"/>
      <c r="V5" s="137">
        <v>5</v>
      </c>
      <c r="W5" s="88"/>
      <c r="X5" s="110">
        <f t="shared" ref="X5:X18" si="0">V5</f>
        <v>5</v>
      </c>
      <c r="Y5" s="112">
        <f t="shared" ref="Y5:Y16" si="1">X5/K5</f>
        <v>1.25</v>
      </c>
      <c r="Z5" s="107"/>
      <c r="AA5" s="54"/>
      <c r="AB5" s="87"/>
      <c r="AC5" s="54"/>
      <c r="AD5" s="87"/>
      <c r="AE5" s="54"/>
      <c r="AF5" s="137">
        <v>7</v>
      </c>
      <c r="AG5" s="140" t="s">
        <v>176</v>
      </c>
      <c r="AH5" s="118">
        <v>7</v>
      </c>
      <c r="AI5" s="112">
        <f t="shared" ref="AI5:AI18" si="2">AH5/L5</f>
        <v>1</v>
      </c>
      <c r="AJ5" s="131">
        <v>0</v>
      </c>
      <c r="AK5" s="49" t="s">
        <v>186</v>
      </c>
      <c r="AL5" s="87"/>
      <c r="AM5" s="54"/>
      <c r="AN5" s="87"/>
      <c r="AO5" s="54"/>
      <c r="AP5" s="87"/>
      <c r="AQ5" s="88"/>
      <c r="AR5" s="110">
        <f t="shared" ref="AR5:AR18" si="3">AJ5+AL5+AN5+AP5</f>
        <v>0</v>
      </c>
      <c r="AS5" s="112">
        <f t="shared" ref="AS5:AS15" si="4">AR5/M5</f>
        <v>0</v>
      </c>
      <c r="AT5" s="107"/>
      <c r="AU5" s="54"/>
      <c r="AV5" s="87"/>
      <c r="AW5" s="54"/>
      <c r="AX5" s="87"/>
      <c r="AY5" s="54"/>
      <c r="AZ5" s="87"/>
      <c r="BA5" s="88"/>
      <c r="BB5" s="110">
        <f t="shared" ref="BB5:BB18" si="5">AT5+AV5+AX5+AZ5</f>
        <v>0</v>
      </c>
      <c r="BC5" s="130">
        <f t="shared" ref="BC5:BC18" si="6">BB5/N5</f>
        <v>0</v>
      </c>
      <c r="BD5" s="148">
        <f t="shared" ref="BD5:BD18" si="7">X5+AH5</f>
        <v>12</v>
      </c>
      <c r="BE5" s="104">
        <f t="shared" ref="BE5:BE18" si="8">BD5/H5</f>
        <v>0.52173913043478259</v>
      </c>
    </row>
    <row r="6" spans="1:57" s="1" customFormat="1" ht="163.5" customHeight="1" thickBot="1" x14ac:dyDescent="0.25">
      <c r="A6" s="189"/>
      <c r="B6" s="191"/>
      <c r="C6" s="193"/>
      <c r="D6" s="57" t="s">
        <v>43</v>
      </c>
      <c r="E6" s="57" t="s">
        <v>44</v>
      </c>
      <c r="F6" s="69" t="s">
        <v>45</v>
      </c>
      <c r="G6" s="57">
        <v>2</v>
      </c>
      <c r="H6" s="92">
        <f>SUM(K6:N6)</f>
        <v>20</v>
      </c>
      <c r="I6" s="57" t="s">
        <v>40</v>
      </c>
      <c r="J6" s="60" t="s">
        <v>41</v>
      </c>
      <c r="K6" s="57">
        <v>4</v>
      </c>
      <c r="L6" s="57">
        <v>7</v>
      </c>
      <c r="M6" s="57">
        <v>7</v>
      </c>
      <c r="N6" s="57">
        <v>2</v>
      </c>
      <c r="O6" s="83" t="s">
        <v>46</v>
      </c>
      <c r="P6" s="87"/>
      <c r="Q6" s="54"/>
      <c r="R6" s="87"/>
      <c r="S6" s="54"/>
      <c r="T6" s="87"/>
      <c r="U6" s="54"/>
      <c r="V6" s="137">
        <v>4</v>
      </c>
      <c r="W6" s="88"/>
      <c r="X6" s="110">
        <f t="shared" si="0"/>
        <v>4</v>
      </c>
      <c r="Y6" s="112">
        <f t="shared" si="1"/>
        <v>1</v>
      </c>
      <c r="Z6" s="107"/>
      <c r="AA6" s="54"/>
      <c r="AB6" s="87"/>
      <c r="AC6" s="54"/>
      <c r="AD6" s="87"/>
      <c r="AE6" s="54"/>
      <c r="AF6" s="137">
        <v>7</v>
      </c>
      <c r="AG6" s="140" t="s">
        <v>177</v>
      </c>
      <c r="AH6" s="118">
        <v>7</v>
      </c>
      <c r="AI6" s="112">
        <f t="shared" si="2"/>
        <v>1</v>
      </c>
      <c r="AJ6" s="131">
        <v>0</v>
      </c>
      <c r="AK6" s="49" t="s">
        <v>166</v>
      </c>
      <c r="AL6" s="87"/>
      <c r="AM6" s="54"/>
      <c r="AN6" s="87"/>
      <c r="AO6" s="54"/>
      <c r="AP6" s="87"/>
      <c r="AQ6" s="88"/>
      <c r="AR6" s="110">
        <f t="shared" si="3"/>
        <v>0</v>
      </c>
      <c r="AS6" s="112">
        <f t="shared" si="4"/>
        <v>0</v>
      </c>
      <c r="AT6" s="107"/>
      <c r="AU6" s="54"/>
      <c r="AV6" s="87"/>
      <c r="AW6" s="54"/>
      <c r="AX6" s="87"/>
      <c r="AY6" s="54"/>
      <c r="AZ6" s="87"/>
      <c r="BA6" s="88"/>
      <c r="BB6" s="110">
        <f t="shared" si="5"/>
        <v>0</v>
      </c>
      <c r="BC6" s="130">
        <f t="shared" si="6"/>
        <v>0</v>
      </c>
      <c r="BD6" s="148">
        <f t="shared" si="7"/>
        <v>11</v>
      </c>
      <c r="BE6" s="104">
        <f t="shared" si="8"/>
        <v>0.55000000000000004</v>
      </c>
    </row>
    <row r="7" spans="1:57" s="1" customFormat="1" ht="132.75" customHeight="1" thickBot="1" x14ac:dyDescent="0.25">
      <c r="A7" s="194" t="s">
        <v>47</v>
      </c>
      <c r="B7" s="187" t="s">
        <v>48</v>
      </c>
      <c r="C7" s="188" t="s">
        <v>36</v>
      </c>
      <c r="D7" s="63" t="s">
        <v>49</v>
      </c>
      <c r="E7" s="64" t="s">
        <v>50</v>
      </c>
      <c r="F7" s="65" t="s">
        <v>51</v>
      </c>
      <c r="G7" s="64">
        <v>0</v>
      </c>
      <c r="H7" s="93">
        <v>6</v>
      </c>
      <c r="I7" s="64" t="s">
        <v>30</v>
      </c>
      <c r="J7" s="66" t="s">
        <v>52</v>
      </c>
      <c r="K7" s="64">
        <v>3</v>
      </c>
      <c r="L7" s="64">
        <v>1</v>
      </c>
      <c r="M7" s="64">
        <v>1</v>
      </c>
      <c r="N7" s="64">
        <v>1</v>
      </c>
      <c r="O7" s="84" t="s">
        <v>53</v>
      </c>
      <c r="P7" s="87"/>
      <c r="Q7" s="54"/>
      <c r="R7" s="87"/>
      <c r="S7" s="54"/>
      <c r="T7" s="87"/>
      <c r="U7" s="54"/>
      <c r="V7" s="137">
        <v>6</v>
      </c>
      <c r="W7" s="88"/>
      <c r="X7" s="110">
        <f t="shared" si="0"/>
        <v>6</v>
      </c>
      <c r="Y7" s="112">
        <f t="shared" si="1"/>
        <v>2</v>
      </c>
      <c r="Z7" s="107"/>
      <c r="AA7" s="54"/>
      <c r="AB7" s="87"/>
      <c r="AC7" s="54"/>
      <c r="AD7" s="87"/>
      <c r="AE7" s="54"/>
      <c r="AF7" s="137">
        <v>3</v>
      </c>
      <c r="AG7" s="140" t="s">
        <v>178</v>
      </c>
      <c r="AH7" s="119">
        <v>3</v>
      </c>
      <c r="AI7" s="112">
        <f t="shared" si="2"/>
        <v>3</v>
      </c>
      <c r="AJ7" s="131">
        <v>0</v>
      </c>
      <c r="AK7" s="49" t="s">
        <v>167</v>
      </c>
      <c r="AL7" s="87"/>
      <c r="AM7" s="54"/>
      <c r="AN7" s="87"/>
      <c r="AO7" s="54"/>
      <c r="AP7" s="87"/>
      <c r="AQ7" s="88"/>
      <c r="AR7" s="110">
        <f t="shared" si="3"/>
        <v>0</v>
      </c>
      <c r="AS7" s="112">
        <f t="shared" si="4"/>
        <v>0</v>
      </c>
      <c r="AT7" s="107"/>
      <c r="AU7" s="54"/>
      <c r="AV7" s="87"/>
      <c r="AW7" s="54"/>
      <c r="AX7" s="87"/>
      <c r="AY7" s="54"/>
      <c r="AZ7" s="87"/>
      <c r="BA7" s="88"/>
      <c r="BB7" s="110">
        <f t="shared" si="5"/>
        <v>0</v>
      </c>
      <c r="BC7" s="130">
        <f t="shared" si="6"/>
        <v>0</v>
      </c>
      <c r="BD7" s="148">
        <f t="shared" si="7"/>
        <v>9</v>
      </c>
      <c r="BE7" s="104">
        <f t="shared" si="8"/>
        <v>1.5</v>
      </c>
    </row>
    <row r="8" spans="1:57" s="1" customFormat="1" ht="75.75" customHeight="1" thickBot="1" x14ac:dyDescent="0.25">
      <c r="A8" s="194"/>
      <c r="B8" s="187"/>
      <c r="C8" s="188"/>
      <c r="D8" s="63" t="s">
        <v>54</v>
      </c>
      <c r="E8" s="62" t="s">
        <v>55</v>
      </c>
      <c r="F8" s="67" t="s">
        <v>56</v>
      </c>
      <c r="G8" s="64">
        <v>0</v>
      </c>
      <c r="H8" s="102">
        <v>0.31</v>
      </c>
      <c r="I8" s="64" t="s">
        <v>57</v>
      </c>
      <c r="J8" s="66" t="s">
        <v>52</v>
      </c>
      <c r="K8" s="103">
        <v>0.23799999999999999</v>
      </c>
      <c r="L8" s="103">
        <v>0.28000000000000003</v>
      </c>
      <c r="M8" s="103">
        <v>0.3</v>
      </c>
      <c r="N8" s="103">
        <v>0.31</v>
      </c>
      <c r="O8" s="84" t="s">
        <v>58</v>
      </c>
      <c r="P8" s="87"/>
      <c r="Q8" s="54"/>
      <c r="R8" s="87"/>
      <c r="S8" s="54"/>
      <c r="T8" s="87"/>
      <c r="U8" s="54"/>
      <c r="V8" s="143">
        <v>0.23930000000000001</v>
      </c>
      <c r="W8" s="88"/>
      <c r="X8" s="147">
        <f t="shared" si="0"/>
        <v>0.23930000000000001</v>
      </c>
      <c r="Y8" s="112">
        <f t="shared" si="1"/>
        <v>1.0054621848739498</v>
      </c>
      <c r="Z8" s="107"/>
      <c r="AA8" s="54"/>
      <c r="AB8" s="87"/>
      <c r="AC8" s="54"/>
      <c r="AD8" s="87"/>
      <c r="AE8" s="54"/>
      <c r="AF8" s="143">
        <v>0.29330000000000001</v>
      </c>
      <c r="AG8" s="140" t="s">
        <v>179</v>
      </c>
      <c r="AH8" s="120">
        <v>0.29330000000000001</v>
      </c>
      <c r="AI8" s="112">
        <f t="shared" si="2"/>
        <v>1.0474999999999999</v>
      </c>
      <c r="AJ8" s="131">
        <v>0</v>
      </c>
      <c r="AK8" s="49" t="s">
        <v>168</v>
      </c>
      <c r="AL8" s="87"/>
      <c r="AM8" s="54"/>
      <c r="AN8" s="87"/>
      <c r="AO8" s="54"/>
      <c r="AP8" s="87"/>
      <c r="AQ8" s="88"/>
      <c r="AR8" s="110">
        <f t="shared" si="3"/>
        <v>0</v>
      </c>
      <c r="AS8" s="112">
        <f t="shared" si="4"/>
        <v>0</v>
      </c>
      <c r="AT8" s="107"/>
      <c r="AU8" s="54"/>
      <c r="AV8" s="87"/>
      <c r="AW8" s="54"/>
      <c r="AX8" s="87"/>
      <c r="AY8" s="54"/>
      <c r="AZ8" s="87"/>
      <c r="BA8" s="88"/>
      <c r="BB8" s="110">
        <f t="shared" si="5"/>
        <v>0</v>
      </c>
      <c r="BC8" s="130">
        <f t="shared" si="6"/>
        <v>0</v>
      </c>
      <c r="BD8" s="149">
        <f>AH8</f>
        <v>0.29330000000000001</v>
      </c>
      <c r="BE8" s="104">
        <f>BD8/H8</f>
        <v>0.94612903225806455</v>
      </c>
    </row>
    <row r="9" spans="1:57" s="1" customFormat="1" ht="270" customHeight="1" thickBot="1" x14ac:dyDescent="0.25">
      <c r="A9" s="189" t="s">
        <v>59</v>
      </c>
      <c r="B9" s="191" t="s">
        <v>60</v>
      </c>
      <c r="C9" s="57" t="s">
        <v>36</v>
      </c>
      <c r="D9" s="57" t="s">
        <v>61</v>
      </c>
      <c r="E9" s="56" t="s">
        <v>62</v>
      </c>
      <c r="F9" s="58" t="s">
        <v>108</v>
      </c>
      <c r="G9" s="57" t="s">
        <v>63</v>
      </c>
      <c r="H9" s="94">
        <v>1</v>
      </c>
      <c r="I9" s="57" t="s">
        <v>57</v>
      </c>
      <c r="J9" s="60" t="s">
        <v>64</v>
      </c>
      <c r="K9" s="68">
        <v>0.2</v>
      </c>
      <c r="L9" s="68">
        <v>0.4</v>
      </c>
      <c r="M9" s="68">
        <v>0.2</v>
      </c>
      <c r="N9" s="68">
        <v>0.2</v>
      </c>
      <c r="O9" s="85" t="s">
        <v>65</v>
      </c>
      <c r="P9" s="87"/>
      <c r="Q9" s="54"/>
      <c r="R9" s="87"/>
      <c r="S9" s="54"/>
      <c r="T9" s="87"/>
      <c r="U9" s="54"/>
      <c r="V9" s="139">
        <f>K9</f>
        <v>0.2</v>
      </c>
      <c r="W9" s="88"/>
      <c r="X9" s="116">
        <f t="shared" si="0"/>
        <v>0.2</v>
      </c>
      <c r="Y9" s="112">
        <f t="shared" si="1"/>
        <v>1</v>
      </c>
      <c r="Z9" s="107"/>
      <c r="AA9" s="54"/>
      <c r="AB9" s="87"/>
      <c r="AC9" s="54"/>
      <c r="AD9" s="87"/>
      <c r="AE9" s="54"/>
      <c r="AF9" s="139">
        <v>0.4</v>
      </c>
      <c r="AG9" s="140" t="s">
        <v>172</v>
      </c>
      <c r="AH9" s="121">
        <f>L9</f>
        <v>0.4</v>
      </c>
      <c r="AI9" s="112">
        <f t="shared" si="2"/>
        <v>1</v>
      </c>
      <c r="AJ9" s="133">
        <v>0.05</v>
      </c>
      <c r="AK9" s="49" t="s">
        <v>164</v>
      </c>
      <c r="AL9" s="87"/>
      <c r="AM9" s="54"/>
      <c r="AN9" s="87"/>
      <c r="AO9" s="54"/>
      <c r="AP9" s="87"/>
      <c r="AQ9" s="88"/>
      <c r="AR9" s="116">
        <f t="shared" si="3"/>
        <v>0.05</v>
      </c>
      <c r="AS9" s="112">
        <f t="shared" si="4"/>
        <v>0.25</v>
      </c>
      <c r="AT9" s="107"/>
      <c r="AU9" s="54"/>
      <c r="AV9" s="87"/>
      <c r="AW9" s="54"/>
      <c r="AX9" s="87"/>
      <c r="AY9" s="54"/>
      <c r="AZ9" s="87"/>
      <c r="BA9" s="88"/>
      <c r="BB9" s="110">
        <f t="shared" si="5"/>
        <v>0</v>
      </c>
      <c r="BC9" s="130">
        <f t="shared" si="6"/>
        <v>0</v>
      </c>
      <c r="BD9" s="136">
        <f t="shared" si="7"/>
        <v>0.60000000000000009</v>
      </c>
      <c r="BE9" s="104">
        <f t="shared" si="8"/>
        <v>0.60000000000000009</v>
      </c>
    </row>
    <row r="10" spans="1:57" s="1" customFormat="1" ht="170.25" customHeight="1" thickBot="1" x14ac:dyDescent="0.25">
      <c r="A10" s="189"/>
      <c r="B10" s="191"/>
      <c r="C10" s="193" t="s">
        <v>26</v>
      </c>
      <c r="D10" s="57" t="s">
        <v>66</v>
      </c>
      <c r="E10" s="56" t="s">
        <v>107</v>
      </c>
      <c r="F10" s="69" t="s">
        <v>67</v>
      </c>
      <c r="G10" s="57" t="s">
        <v>63</v>
      </c>
      <c r="H10" s="92">
        <v>1</v>
      </c>
      <c r="I10" s="57" t="s">
        <v>40</v>
      </c>
      <c r="J10" s="60" t="s">
        <v>64</v>
      </c>
      <c r="K10" s="70">
        <v>0</v>
      </c>
      <c r="L10" s="70">
        <v>0.2</v>
      </c>
      <c r="M10" s="70">
        <v>0.65</v>
      </c>
      <c r="N10" s="70">
        <v>1</v>
      </c>
      <c r="O10" s="85" t="s">
        <v>106</v>
      </c>
      <c r="P10" s="87"/>
      <c r="Q10" s="54"/>
      <c r="R10" s="87"/>
      <c r="S10" s="54"/>
      <c r="T10" s="87"/>
      <c r="U10" s="54"/>
      <c r="V10" s="137">
        <v>0</v>
      </c>
      <c r="W10" s="88"/>
      <c r="X10" s="110">
        <f t="shared" si="0"/>
        <v>0</v>
      </c>
      <c r="Y10" s="112"/>
      <c r="Z10" s="107"/>
      <c r="AA10" s="54"/>
      <c r="AB10" s="87"/>
      <c r="AC10" s="54"/>
      <c r="AD10" s="87"/>
      <c r="AE10" s="54"/>
      <c r="AF10" s="137">
        <v>0.2</v>
      </c>
      <c r="AG10" s="140" t="s">
        <v>173</v>
      </c>
      <c r="AH10" s="122">
        <f>L10</f>
        <v>0.2</v>
      </c>
      <c r="AI10" s="112">
        <f t="shared" si="2"/>
        <v>1</v>
      </c>
      <c r="AJ10" s="131">
        <v>0.13</v>
      </c>
      <c r="AK10" s="49" t="s">
        <v>165</v>
      </c>
      <c r="AL10" s="87"/>
      <c r="AM10" s="54"/>
      <c r="AN10" s="87"/>
      <c r="AO10" s="54"/>
      <c r="AP10" s="87"/>
      <c r="AQ10" s="88"/>
      <c r="AR10" s="110">
        <f t="shared" si="3"/>
        <v>0.13</v>
      </c>
      <c r="AS10" s="112">
        <f t="shared" si="4"/>
        <v>0.2</v>
      </c>
      <c r="AT10" s="107"/>
      <c r="AU10" s="54"/>
      <c r="AV10" s="87"/>
      <c r="AW10" s="54"/>
      <c r="AX10" s="87"/>
      <c r="AY10" s="54"/>
      <c r="AZ10" s="87"/>
      <c r="BA10" s="88"/>
      <c r="BB10" s="110">
        <f t="shared" si="5"/>
        <v>0</v>
      </c>
      <c r="BC10" s="130">
        <f t="shared" si="6"/>
        <v>0</v>
      </c>
      <c r="BD10" s="136">
        <f t="shared" si="7"/>
        <v>0.2</v>
      </c>
      <c r="BE10" s="104">
        <f t="shared" si="8"/>
        <v>0.2</v>
      </c>
    </row>
    <row r="11" spans="1:57" s="1" customFormat="1" ht="279" customHeight="1" thickBot="1" x14ac:dyDescent="0.25">
      <c r="A11" s="189"/>
      <c r="B11" s="191"/>
      <c r="C11" s="193"/>
      <c r="D11" s="57" t="s">
        <v>68</v>
      </c>
      <c r="E11" s="57" t="s">
        <v>69</v>
      </c>
      <c r="F11" s="71" t="s">
        <v>109</v>
      </c>
      <c r="G11" s="57" t="s">
        <v>63</v>
      </c>
      <c r="H11" s="92">
        <v>7</v>
      </c>
      <c r="I11" s="57" t="s">
        <v>40</v>
      </c>
      <c r="J11" s="60" t="s">
        <v>64</v>
      </c>
      <c r="K11" s="57">
        <v>2</v>
      </c>
      <c r="L11" s="57">
        <v>2</v>
      </c>
      <c r="M11" s="57">
        <v>2</v>
      </c>
      <c r="N11" s="57">
        <v>1</v>
      </c>
      <c r="O11" s="85" t="s">
        <v>110</v>
      </c>
      <c r="P11" s="87"/>
      <c r="Q11" s="54"/>
      <c r="R11" s="87"/>
      <c r="S11" s="54"/>
      <c r="T11" s="87"/>
      <c r="U11" s="54"/>
      <c r="V11" s="137">
        <v>2</v>
      </c>
      <c r="W11" s="88"/>
      <c r="X11" s="110">
        <f t="shared" si="0"/>
        <v>2</v>
      </c>
      <c r="Y11" s="112">
        <f t="shared" si="1"/>
        <v>1</v>
      </c>
      <c r="Z11" s="107"/>
      <c r="AA11" s="54"/>
      <c r="AB11" s="87"/>
      <c r="AC11" s="54"/>
      <c r="AD11" s="87"/>
      <c r="AE11" s="54"/>
      <c r="AF11" s="137">
        <v>2</v>
      </c>
      <c r="AG11" s="140" t="s">
        <v>174</v>
      </c>
      <c r="AH11" s="118">
        <v>2</v>
      </c>
      <c r="AI11" s="112">
        <f t="shared" si="2"/>
        <v>1</v>
      </c>
      <c r="AJ11" s="131">
        <v>0</v>
      </c>
      <c r="AK11" s="49" t="s">
        <v>163</v>
      </c>
      <c r="AL11" s="87"/>
      <c r="AM11" s="54"/>
      <c r="AN11" s="87"/>
      <c r="AO11" s="54"/>
      <c r="AP11" s="87"/>
      <c r="AQ11" s="88"/>
      <c r="AR11" s="110">
        <f t="shared" si="3"/>
        <v>0</v>
      </c>
      <c r="AS11" s="112">
        <f t="shared" si="4"/>
        <v>0</v>
      </c>
      <c r="AT11" s="107"/>
      <c r="AU11" s="54"/>
      <c r="AV11" s="87"/>
      <c r="AW11" s="54"/>
      <c r="AX11" s="87"/>
      <c r="AY11" s="54"/>
      <c r="AZ11" s="87"/>
      <c r="BA11" s="88"/>
      <c r="BB11" s="110">
        <f t="shared" si="5"/>
        <v>0</v>
      </c>
      <c r="BC11" s="130">
        <f t="shared" si="6"/>
        <v>0</v>
      </c>
      <c r="BD11" s="148">
        <f t="shared" si="7"/>
        <v>4</v>
      </c>
      <c r="BE11" s="104">
        <f t="shared" si="8"/>
        <v>0.5714285714285714</v>
      </c>
    </row>
    <row r="12" spans="1:57" s="1" customFormat="1" ht="240" customHeight="1" thickBot="1" x14ac:dyDescent="0.25">
      <c r="A12" s="189"/>
      <c r="B12" s="191"/>
      <c r="C12" s="57" t="s">
        <v>70</v>
      </c>
      <c r="D12" s="57" t="s">
        <v>71</v>
      </c>
      <c r="E12" s="57" t="s">
        <v>62</v>
      </c>
      <c r="F12" s="69" t="s">
        <v>72</v>
      </c>
      <c r="G12" s="56" t="s">
        <v>73</v>
      </c>
      <c r="H12" s="94">
        <v>1</v>
      </c>
      <c r="I12" s="57" t="s">
        <v>57</v>
      </c>
      <c r="J12" s="60" t="s">
        <v>64</v>
      </c>
      <c r="K12" s="68">
        <v>0.3</v>
      </c>
      <c r="L12" s="68">
        <v>0.25</v>
      </c>
      <c r="M12" s="68">
        <v>0.25</v>
      </c>
      <c r="N12" s="68">
        <v>0.2</v>
      </c>
      <c r="O12" s="85" t="s">
        <v>74</v>
      </c>
      <c r="P12" s="87"/>
      <c r="Q12" s="54"/>
      <c r="R12" s="87"/>
      <c r="S12" s="54"/>
      <c r="T12" s="87"/>
      <c r="U12" s="54"/>
      <c r="V12" s="139">
        <f>K12</f>
        <v>0.3</v>
      </c>
      <c r="W12" s="88"/>
      <c r="X12" s="116">
        <f t="shared" si="0"/>
        <v>0.3</v>
      </c>
      <c r="Y12" s="112">
        <f t="shared" si="1"/>
        <v>1</v>
      </c>
      <c r="Z12" s="107"/>
      <c r="AA12" s="54"/>
      <c r="AB12" s="87"/>
      <c r="AC12" s="54"/>
      <c r="AD12" s="87"/>
      <c r="AE12" s="54"/>
      <c r="AF12" s="139">
        <v>0.25</v>
      </c>
      <c r="AG12" s="140" t="s">
        <v>175</v>
      </c>
      <c r="AH12" s="121">
        <f>L12</f>
        <v>0.25</v>
      </c>
      <c r="AI12" s="112">
        <f t="shared" si="2"/>
        <v>1</v>
      </c>
      <c r="AJ12" s="131">
        <v>0</v>
      </c>
      <c r="AK12" s="49" t="s">
        <v>187</v>
      </c>
      <c r="AL12" s="87"/>
      <c r="AM12" s="54"/>
      <c r="AN12" s="87"/>
      <c r="AO12" s="54"/>
      <c r="AP12" s="87"/>
      <c r="AQ12" s="88"/>
      <c r="AR12" s="110">
        <f t="shared" si="3"/>
        <v>0</v>
      </c>
      <c r="AS12" s="112">
        <f t="shared" si="4"/>
        <v>0</v>
      </c>
      <c r="AT12" s="107"/>
      <c r="AU12" s="54"/>
      <c r="AV12" s="87"/>
      <c r="AW12" s="54"/>
      <c r="AX12" s="87"/>
      <c r="AY12" s="54"/>
      <c r="AZ12" s="87"/>
      <c r="BA12" s="88"/>
      <c r="BB12" s="110">
        <f t="shared" si="5"/>
        <v>0</v>
      </c>
      <c r="BC12" s="130">
        <f t="shared" si="6"/>
        <v>0</v>
      </c>
      <c r="BD12" s="105">
        <f t="shared" si="7"/>
        <v>0.55000000000000004</v>
      </c>
      <c r="BE12" s="104">
        <f t="shared" si="8"/>
        <v>0.55000000000000004</v>
      </c>
    </row>
    <row r="13" spans="1:57" s="1" customFormat="1" ht="150" customHeight="1" thickBot="1" x14ac:dyDescent="0.25">
      <c r="A13" s="186" t="s">
        <v>75</v>
      </c>
      <c r="B13" s="187" t="s">
        <v>105</v>
      </c>
      <c r="C13" s="61" t="s">
        <v>76</v>
      </c>
      <c r="D13" s="61" t="s">
        <v>77</v>
      </c>
      <c r="E13" s="61" t="s">
        <v>78</v>
      </c>
      <c r="F13" s="65"/>
      <c r="G13" s="72">
        <v>40200</v>
      </c>
      <c r="H13" s="95">
        <v>149000</v>
      </c>
      <c r="I13" s="61" t="s">
        <v>40</v>
      </c>
      <c r="J13" s="73" t="s">
        <v>79</v>
      </c>
      <c r="K13" s="74">
        <v>30000</v>
      </c>
      <c r="L13" s="74">
        <v>49000</v>
      </c>
      <c r="M13" s="74">
        <v>40000</v>
      </c>
      <c r="N13" s="74">
        <v>30000</v>
      </c>
      <c r="O13" s="84" t="s">
        <v>80</v>
      </c>
      <c r="P13" s="87"/>
      <c r="Q13" s="54"/>
      <c r="R13" s="87"/>
      <c r="S13" s="54"/>
      <c r="T13" s="87"/>
      <c r="U13" s="54"/>
      <c r="V13" s="137">
        <v>31855</v>
      </c>
      <c r="W13" s="88"/>
      <c r="X13" s="110">
        <f t="shared" si="0"/>
        <v>31855</v>
      </c>
      <c r="Y13" s="112">
        <f t="shared" si="1"/>
        <v>1.0618333333333334</v>
      </c>
      <c r="Z13" s="107"/>
      <c r="AA13" s="54"/>
      <c r="AB13" s="87"/>
      <c r="AC13" s="54"/>
      <c r="AD13" s="87"/>
      <c r="AE13" s="54"/>
      <c r="AF13" s="137">
        <v>50302</v>
      </c>
      <c r="AG13" s="140" t="s">
        <v>181</v>
      </c>
      <c r="AH13" s="118">
        <v>50302</v>
      </c>
      <c r="AI13" s="112">
        <f t="shared" si="2"/>
        <v>1.0265714285714285</v>
      </c>
      <c r="AJ13" s="131">
        <v>9499</v>
      </c>
      <c r="AK13" s="49" t="s">
        <v>158</v>
      </c>
      <c r="AL13" s="87"/>
      <c r="AM13" s="54"/>
      <c r="AN13" s="87"/>
      <c r="AO13" s="54"/>
      <c r="AP13" s="87"/>
      <c r="AQ13" s="88"/>
      <c r="AR13" s="110">
        <f t="shared" si="3"/>
        <v>9499</v>
      </c>
      <c r="AS13" s="112">
        <f t="shared" si="4"/>
        <v>0.23747499999999999</v>
      </c>
      <c r="AT13" s="107"/>
      <c r="AU13" s="54"/>
      <c r="AV13" s="87"/>
      <c r="AW13" s="54"/>
      <c r="AX13" s="87"/>
      <c r="AY13" s="54"/>
      <c r="AZ13" s="87"/>
      <c r="BA13" s="88"/>
      <c r="BB13" s="110">
        <f t="shared" si="5"/>
        <v>0</v>
      </c>
      <c r="BC13" s="130">
        <f t="shared" si="6"/>
        <v>0</v>
      </c>
      <c r="BD13" s="148">
        <f t="shared" si="7"/>
        <v>82157</v>
      </c>
      <c r="BE13" s="104">
        <f t="shared" si="8"/>
        <v>0.5513892617449665</v>
      </c>
    </row>
    <row r="14" spans="1:57" s="1" customFormat="1" ht="141.75" customHeight="1" thickBot="1" x14ac:dyDescent="0.25">
      <c r="A14" s="186"/>
      <c r="B14" s="187"/>
      <c r="C14" s="188" t="s">
        <v>36</v>
      </c>
      <c r="D14" s="61" t="s">
        <v>81</v>
      </c>
      <c r="E14" s="61" t="s">
        <v>190</v>
      </c>
      <c r="F14" s="65"/>
      <c r="G14" s="61" t="s">
        <v>63</v>
      </c>
      <c r="H14" s="96">
        <v>20000</v>
      </c>
      <c r="I14" s="61" t="s">
        <v>40</v>
      </c>
      <c r="J14" s="73" t="s">
        <v>79</v>
      </c>
      <c r="K14" s="75">
        <v>0</v>
      </c>
      <c r="L14" s="75">
        <v>6000</v>
      </c>
      <c r="M14" s="75">
        <f t="shared" ref="M14:N14" si="9">(M13*20%)</f>
        <v>8000</v>
      </c>
      <c r="N14" s="75">
        <f t="shared" si="9"/>
        <v>6000</v>
      </c>
      <c r="O14" s="84" t="s">
        <v>82</v>
      </c>
      <c r="P14" s="87"/>
      <c r="Q14" s="54"/>
      <c r="R14" s="87"/>
      <c r="S14" s="54"/>
      <c r="T14" s="87"/>
      <c r="U14" s="54"/>
      <c r="V14" s="137">
        <v>0</v>
      </c>
      <c r="W14" s="88"/>
      <c r="X14" s="110">
        <f t="shared" si="0"/>
        <v>0</v>
      </c>
      <c r="Y14" s="112"/>
      <c r="Z14" s="107"/>
      <c r="AA14" s="54"/>
      <c r="AB14" s="87"/>
      <c r="AC14" s="54"/>
      <c r="AD14" s="87"/>
      <c r="AE14" s="54"/>
      <c r="AF14" s="137">
        <v>7311</v>
      </c>
      <c r="AG14" s="140" t="s">
        <v>182</v>
      </c>
      <c r="AH14" s="118">
        <v>7311</v>
      </c>
      <c r="AI14" s="112">
        <f t="shared" si="2"/>
        <v>1.2184999999999999</v>
      </c>
      <c r="AJ14" s="131">
        <v>1179</v>
      </c>
      <c r="AK14" s="49" t="s">
        <v>157</v>
      </c>
      <c r="AL14" s="87"/>
      <c r="AM14" s="54"/>
      <c r="AN14" s="87"/>
      <c r="AO14" s="54"/>
      <c r="AP14" s="87"/>
      <c r="AQ14" s="88"/>
      <c r="AR14" s="110">
        <f t="shared" si="3"/>
        <v>1179</v>
      </c>
      <c r="AS14" s="112">
        <f t="shared" si="4"/>
        <v>0.14737500000000001</v>
      </c>
      <c r="AT14" s="107"/>
      <c r="AU14" s="54"/>
      <c r="AV14" s="87"/>
      <c r="AW14" s="54"/>
      <c r="AX14" s="87"/>
      <c r="AY14" s="54"/>
      <c r="AZ14" s="87"/>
      <c r="BA14" s="88"/>
      <c r="BB14" s="110">
        <f t="shared" si="5"/>
        <v>0</v>
      </c>
      <c r="BC14" s="130">
        <f t="shared" si="6"/>
        <v>0</v>
      </c>
      <c r="BD14" s="148">
        <f t="shared" si="7"/>
        <v>7311</v>
      </c>
      <c r="BE14" s="104">
        <f t="shared" si="8"/>
        <v>0.36554999999999999</v>
      </c>
    </row>
    <row r="15" spans="1:57" s="1" customFormat="1" ht="141.75" customHeight="1" thickBot="1" x14ac:dyDescent="0.25">
      <c r="A15" s="186"/>
      <c r="B15" s="187"/>
      <c r="C15" s="188"/>
      <c r="D15" s="61" t="s">
        <v>83</v>
      </c>
      <c r="E15" s="61" t="s">
        <v>84</v>
      </c>
      <c r="F15" s="65"/>
      <c r="G15" s="61" t="s">
        <v>63</v>
      </c>
      <c r="H15" s="95">
        <v>32</v>
      </c>
      <c r="I15" s="61" t="s">
        <v>40</v>
      </c>
      <c r="J15" s="73" t="s">
        <v>79</v>
      </c>
      <c r="K15" s="61">
        <v>14</v>
      </c>
      <c r="L15" s="61">
        <v>20</v>
      </c>
      <c r="M15" s="61">
        <v>25</v>
      </c>
      <c r="N15" s="61">
        <v>15</v>
      </c>
      <c r="O15" s="84" t="s">
        <v>85</v>
      </c>
      <c r="P15" s="87"/>
      <c r="Q15" s="54"/>
      <c r="R15" s="87"/>
      <c r="S15" s="54"/>
      <c r="T15" s="87"/>
      <c r="U15" s="54"/>
      <c r="V15" s="137">
        <v>16</v>
      </c>
      <c r="W15" s="145" t="s">
        <v>185</v>
      </c>
      <c r="X15" s="110">
        <f t="shared" si="0"/>
        <v>16</v>
      </c>
      <c r="Y15" s="112">
        <f t="shared" si="1"/>
        <v>1.1428571428571428</v>
      </c>
      <c r="Z15" s="107"/>
      <c r="AA15" s="54"/>
      <c r="AB15" s="87"/>
      <c r="AC15" s="54"/>
      <c r="AD15" s="87"/>
      <c r="AE15" s="54"/>
      <c r="AF15" s="137">
        <v>22</v>
      </c>
      <c r="AG15" s="140" t="s">
        <v>183</v>
      </c>
      <c r="AH15" s="118">
        <v>22</v>
      </c>
      <c r="AI15" s="112">
        <f t="shared" si="2"/>
        <v>1.1000000000000001</v>
      </c>
      <c r="AJ15" s="131">
        <v>4</v>
      </c>
      <c r="AK15" s="49" t="s">
        <v>159</v>
      </c>
      <c r="AL15" s="87"/>
      <c r="AM15" s="54"/>
      <c r="AN15" s="87"/>
      <c r="AO15" s="54"/>
      <c r="AP15" s="87"/>
      <c r="AQ15" s="88"/>
      <c r="AR15" s="110">
        <f t="shared" si="3"/>
        <v>4</v>
      </c>
      <c r="AS15" s="112">
        <f t="shared" si="4"/>
        <v>0.16</v>
      </c>
      <c r="AT15" s="107"/>
      <c r="AU15" s="54"/>
      <c r="AV15" s="87"/>
      <c r="AW15" s="54"/>
      <c r="AX15" s="87"/>
      <c r="AY15" s="54"/>
      <c r="AZ15" s="87"/>
      <c r="BA15" s="88"/>
      <c r="BB15" s="110">
        <f t="shared" si="5"/>
        <v>0</v>
      </c>
      <c r="BC15" s="130">
        <f t="shared" si="6"/>
        <v>0</v>
      </c>
      <c r="BD15" s="148">
        <f>26</f>
        <v>26</v>
      </c>
      <c r="BE15" s="104">
        <f t="shared" si="8"/>
        <v>0.8125</v>
      </c>
    </row>
    <row r="16" spans="1:57" s="1" customFormat="1" ht="268.5" customHeight="1" thickBot="1" x14ac:dyDescent="0.25">
      <c r="A16" s="189" t="s">
        <v>86</v>
      </c>
      <c r="B16" s="191" t="s">
        <v>87</v>
      </c>
      <c r="C16" s="57" t="s">
        <v>76</v>
      </c>
      <c r="D16" s="56" t="s">
        <v>88</v>
      </c>
      <c r="E16" s="56" t="s">
        <v>89</v>
      </c>
      <c r="F16" s="58" t="s">
        <v>90</v>
      </c>
      <c r="G16" s="56" t="s">
        <v>91</v>
      </c>
      <c r="H16" s="97">
        <v>1</v>
      </c>
      <c r="I16" s="56" t="s">
        <v>92</v>
      </c>
      <c r="J16" s="59" t="s">
        <v>93</v>
      </c>
      <c r="K16" s="76">
        <v>0.2</v>
      </c>
      <c r="L16" s="76">
        <v>0.8</v>
      </c>
      <c r="M16" s="77"/>
      <c r="N16" s="77"/>
      <c r="O16" s="83" t="s">
        <v>94</v>
      </c>
      <c r="P16" s="87"/>
      <c r="Q16" s="54"/>
      <c r="R16" s="87"/>
      <c r="S16" s="54"/>
      <c r="T16" s="87"/>
      <c r="U16" s="54"/>
      <c r="V16" s="139">
        <f>K16</f>
        <v>0.2</v>
      </c>
      <c r="W16" s="88"/>
      <c r="X16" s="116">
        <f t="shared" si="0"/>
        <v>0.2</v>
      </c>
      <c r="Y16" s="112">
        <f t="shared" si="1"/>
        <v>1</v>
      </c>
      <c r="Z16" s="107"/>
      <c r="AA16" s="54"/>
      <c r="AB16" s="87"/>
      <c r="AC16" s="54"/>
      <c r="AD16" s="87"/>
      <c r="AE16" s="54"/>
      <c r="AF16" s="139">
        <v>0.8</v>
      </c>
      <c r="AG16" s="144" t="s">
        <v>184</v>
      </c>
      <c r="AH16" s="123">
        <v>0.8</v>
      </c>
      <c r="AI16" s="112">
        <f t="shared" si="2"/>
        <v>1</v>
      </c>
      <c r="AJ16" s="135" t="s">
        <v>169</v>
      </c>
      <c r="AK16" s="134" t="s">
        <v>169</v>
      </c>
      <c r="AL16" s="87"/>
      <c r="AM16" s="54"/>
      <c r="AN16" s="87"/>
      <c r="AO16" s="54"/>
      <c r="AP16" s="87"/>
      <c r="AQ16" s="88"/>
      <c r="AR16" s="110" t="s">
        <v>169</v>
      </c>
      <c r="AS16" s="112" t="s">
        <v>169</v>
      </c>
      <c r="AT16" s="107"/>
      <c r="AU16" s="54"/>
      <c r="AV16" s="87"/>
      <c r="AW16" s="54"/>
      <c r="AX16" s="87"/>
      <c r="AY16" s="54"/>
      <c r="AZ16" s="87"/>
      <c r="BA16" s="88"/>
      <c r="BB16" s="110">
        <f t="shared" si="5"/>
        <v>0</v>
      </c>
      <c r="BC16" s="130" t="e">
        <f t="shared" si="6"/>
        <v>#DIV/0!</v>
      </c>
      <c r="BD16" s="148">
        <f t="shared" si="7"/>
        <v>1</v>
      </c>
      <c r="BE16" s="104">
        <f t="shared" si="8"/>
        <v>1</v>
      </c>
    </row>
    <row r="17" spans="1:57" s="1" customFormat="1" ht="96" customHeight="1" thickBot="1" x14ac:dyDescent="0.25">
      <c r="A17" s="189"/>
      <c r="B17" s="191"/>
      <c r="C17" s="57" t="s">
        <v>76</v>
      </c>
      <c r="D17" s="56" t="s">
        <v>95</v>
      </c>
      <c r="E17" s="56" t="s">
        <v>96</v>
      </c>
      <c r="F17" s="58" t="s">
        <v>97</v>
      </c>
      <c r="G17" s="56" t="s">
        <v>98</v>
      </c>
      <c r="H17" s="97">
        <v>1</v>
      </c>
      <c r="I17" s="56" t="s">
        <v>92</v>
      </c>
      <c r="J17" s="59" t="s">
        <v>99</v>
      </c>
      <c r="K17" s="56" t="s">
        <v>63</v>
      </c>
      <c r="L17" s="76">
        <v>0.3</v>
      </c>
      <c r="M17" s="76">
        <v>0.3</v>
      </c>
      <c r="N17" s="76">
        <v>0.4</v>
      </c>
      <c r="O17" s="83" t="s">
        <v>100</v>
      </c>
      <c r="P17" s="87"/>
      <c r="Q17" s="54"/>
      <c r="R17" s="87"/>
      <c r="S17" s="54"/>
      <c r="T17" s="87"/>
      <c r="U17" s="54"/>
      <c r="V17" s="137">
        <v>0</v>
      </c>
      <c r="W17" s="88"/>
      <c r="X17" s="110">
        <f t="shared" si="0"/>
        <v>0</v>
      </c>
      <c r="Y17" s="112"/>
      <c r="Z17" s="107"/>
      <c r="AA17" s="54"/>
      <c r="AB17" s="87"/>
      <c r="AC17" s="54"/>
      <c r="AD17" s="87"/>
      <c r="AE17" s="54"/>
      <c r="AF17" s="139">
        <v>0.3</v>
      </c>
      <c r="AG17" s="140" t="s">
        <v>180</v>
      </c>
      <c r="AH17" s="123">
        <v>0.3</v>
      </c>
      <c r="AI17" s="112">
        <f t="shared" si="2"/>
        <v>1</v>
      </c>
      <c r="AJ17" s="131">
        <v>0</v>
      </c>
      <c r="AK17" s="49" t="s">
        <v>160</v>
      </c>
      <c r="AL17" s="87"/>
      <c r="AM17" s="54"/>
      <c r="AN17" s="87"/>
      <c r="AO17" s="54"/>
      <c r="AP17" s="87"/>
      <c r="AQ17" s="88"/>
      <c r="AR17" s="110">
        <f t="shared" si="3"/>
        <v>0</v>
      </c>
      <c r="AS17" s="112">
        <f t="shared" ref="AS17:AS18" si="10">AR17/M17</f>
        <v>0</v>
      </c>
      <c r="AT17" s="107"/>
      <c r="AU17" s="54"/>
      <c r="AV17" s="87"/>
      <c r="AW17" s="54"/>
      <c r="AX17" s="87"/>
      <c r="AY17" s="54"/>
      <c r="AZ17" s="87"/>
      <c r="BA17" s="88"/>
      <c r="BB17" s="110">
        <f t="shared" si="5"/>
        <v>0</v>
      </c>
      <c r="BC17" s="130">
        <f t="shared" si="6"/>
        <v>0</v>
      </c>
      <c r="BD17" s="105">
        <f t="shared" si="7"/>
        <v>0.3</v>
      </c>
      <c r="BE17" s="104">
        <f t="shared" si="8"/>
        <v>0.3</v>
      </c>
    </row>
    <row r="18" spans="1:57" s="1" customFormat="1" ht="135" customHeight="1" thickBot="1" x14ac:dyDescent="0.25">
      <c r="A18" s="190"/>
      <c r="B18" s="192"/>
      <c r="C18" s="79" t="s">
        <v>76</v>
      </c>
      <c r="D18" s="79" t="s">
        <v>101</v>
      </c>
      <c r="E18" s="79" t="s">
        <v>102</v>
      </c>
      <c r="F18" s="80" t="s">
        <v>103</v>
      </c>
      <c r="G18" s="79">
        <v>0</v>
      </c>
      <c r="H18" s="98">
        <v>6</v>
      </c>
      <c r="I18" s="78" t="s">
        <v>40</v>
      </c>
      <c r="J18" s="81" t="s">
        <v>31</v>
      </c>
      <c r="K18" s="79">
        <v>0</v>
      </c>
      <c r="L18" s="79">
        <v>2</v>
      </c>
      <c r="M18" s="79">
        <v>2</v>
      </c>
      <c r="N18" s="79">
        <v>2</v>
      </c>
      <c r="O18" s="86" t="s">
        <v>104</v>
      </c>
      <c r="P18" s="89"/>
      <c r="Q18" s="90"/>
      <c r="R18" s="89"/>
      <c r="S18" s="90"/>
      <c r="T18" s="89"/>
      <c r="U18" s="90"/>
      <c r="V18" s="138">
        <v>0</v>
      </c>
      <c r="W18" s="91"/>
      <c r="X18" s="110">
        <f t="shared" si="0"/>
        <v>0</v>
      </c>
      <c r="Y18" s="114"/>
      <c r="Z18" s="108"/>
      <c r="AA18" s="90"/>
      <c r="AB18" s="89"/>
      <c r="AC18" s="90"/>
      <c r="AD18" s="89"/>
      <c r="AE18" s="90"/>
      <c r="AF18" s="138">
        <v>2</v>
      </c>
      <c r="AG18" s="142" t="s">
        <v>171</v>
      </c>
      <c r="AH18" s="124">
        <v>2</v>
      </c>
      <c r="AI18" s="112">
        <f t="shared" si="2"/>
        <v>1</v>
      </c>
      <c r="AJ18" s="132">
        <v>0</v>
      </c>
      <c r="AK18" s="146" t="s">
        <v>161</v>
      </c>
      <c r="AL18" s="89"/>
      <c r="AM18" s="90"/>
      <c r="AN18" s="89"/>
      <c r="AO18" s="90"/>
      <c r="AP18" s="89"/>
      <c r="AQ18" s="91"/>
      <c r="AR18" s="126">
        <f t="shared" si="3"/>
        <v>0</v>
      </c>
      <c r="AS18" s="112">
        <f t="shared" si="10"/>
        <v>0</v>
      </c>
      <c r="AT18" s="108"/>
      <c r="AU18" s="90"/>
      <c r="AV18" s="89"/>
      <c r="AW18" s="90"/>
      <c r="AX18" s="89"/>
      <c r="AY18" s="90"/>
      <c r="AZ18" s="89"/>
      <c r="BA18" s="91"/>
      <c r="BB18" s="126">
        <f t="shared" si="5"/>
        <v>0</v>
      </c>
      <c r="BC18" s="130">
        <f t="shared" si="6"/>
        <v>0</v>
      </c>
      <c r="BD18" s="148">
        <f t="shared" si="7"/>
        <v>2</v>
      </c>
      <c r="BE18" s="104">
        <f t="shared" si="8"/>
        <v>0.33333333333333331</v>
      </c>
    </row>
    <row r="19" spans="1:57" ht="39" customHeight="1" thickBot="1" x14ac:dyDescent="0.25">
      <c r="A19" s="39"/>
      <c r="B19" s="39"/>
      <c r="D19" s="40"/>
      <c r="E19" s="40"/>
      <c r="F19" s="40"/>
      <c r="G19" s="40"/>
      <c r="H19" s="40"/>
      <c r="I19" s="40"/>
      <c r="J19" s="41"/>
      <c r="K19" s="3"/>
      <c r="L19" s="3"/>
      <c r="M19" s="3"/>
      <c r="N19" s="3"/>
      <c r="O19" s="42"/>
      <c r="Y19" s="115">
        <f>AVERAGE(Y4:Y18)</f>
        <v>1.1460152661064424</v>
      </c>
      <c r="AI19" s="115">
        <f>AVERAGE(AI4:AI18)</f>
        <v>1.159504761904762</v>
      </c>
      <c r="AS19" s="115">
        <f>AVERAGE(AS4:AS18)</f>
        <v>7.1060714285714296E-2</v>
      </c>
      <c r="BC19" s="113">
        <f>AVERAGE(BC17:BC18)</f>
        <v>0</v>
      </c>
      <c r="BE19" s="115">
        <f>AVERAGE(BE4:BE18)</f>
        <v>0.63347128861331459</v>
      </c>
    </row>
    <row r="20" spans="1:57" ht="39" customHeight="1" x14ac:dyDescent="0.2">
      <c r="A20" s="39"/>
      <c r="B20" s="39"/>
      <c r="D20" s="40"/>
      <c r="E20" s="40"/>
      <c r="F20" s="40"/>
      <c r="G20" s="40"/>
      <c r="H20" s="40"/>
      <c r="I20" s="40"/>
      <c r="J20" s="41"/>
      <c r="K20" s="3"/>
      <c r="L20" s="3"/>
      <c r="M20" s="3"/>
      <c r="N20" s="3"/>
      <c r="O20" s="42"/>
    </row>
    <row r="21" spans="1:57" ht="39" customHeight="1" x14ac:dyDescent="0.2">
      <c r="A21" s="39"/>
      <c r="B21" s="39"/>
      <c r="D21" s="40"/>
      <c r="E21" s="40"/>
      <c r="F21" s="40"/>
      <c r="G21" s="40"/>
      <c r="H21" s="40"/>
      <c r="I21" s="40"/>
      <c r="J21" s="41"/>
      <c r="K21" s="3"/>
      <c r="L21" s="3"/>
      <c r="M21" s="3"/>
      <c r="N21" s="3"/>
      <c r="O21" s="42"/>
      <c r="AS21" s="150"/>
    </row>
    <row r="22" spans="1:57" ht="39" customHeight="1" x14ac:dyDescent="0.2">
      <c r="A22" s="39"/>
      <c r="B22" s="39"/>
      <c r="D22" s="40"/>
      <c r="E22" s="40"/>
      <c r="F22" s="40"/>
      <c r="G22" s="40"/>
      <c r="H22" s="40"/>
      <c r="I22" s="40"/>
      <c r="J22" s="41"/>
      <c r="K22" s="3"/>
      <c r="L22" s="3"/>
      <c r="M22" s="3"/>
      <c r="N22" s="3"/>
      <c r="O22" s="42"/>
      <c r="AS22" s="152"/>
    </row>
    <row r="23" spans="1:57" ht="39" customHeight="1" x14ac:dyDescent="0.2">
      <c r="AS23" s="151"/>
    </row>
  </sheetData>
  <mergeCells count="33">
    <mergeCell ref="B4:B6"/>
    <mergeCell ref="C5:C6"/>
    <mergeCell ref="A1:O1"/>
    <mergeCell ref="A2:A3"/>
    <mergeCell ref="B2:B3"/>
    <mergeCell ref="C2:C3"/>
    <mergeCell ref="D2:D3"/>
    <mergeCell ref="E2:E3"/>
    <mergeCell ref="F2:F3"/>
    <mergeCell ref="G2:G3"/>
    <mergeCell ref="H2:H3"/>
    <mergeCell ref="I2:I3"/>
    <mergeCell ref="P2:Y2"/>
    <mergeCell ref="A13:A15"/>
    <mergeCell ref="B13:B15"/>
    <mergeCell ref="C14:C15"/>
    <mergeCell ref="A16:A18"/>
    <mergeCell ref="B16:B18"/>
    <mergeCell ref="A9:A12"/>
    <mergeCell ref="B9:B12"/>
    <mergeCell ref="C10:C11"/>
    <mergeCell ref="A7:A8"/>
    <mergeCell ref="B7:B8"/>
    <mergeCell ref="C7:C8"/>
    <mergeCell ref="J2:J3"/>
    <mergeCell ref="K2:N2"/>
    <mergeCell ref="O2:O3"/>
    <mergeCell ref="A4:A6"/>
    <mergeCell ref="AT2:BC2"/>
    <mergeCell ref="BD2:BD3"/>
    <mergeCell ref="BE2:BE3"/>
    <mergeCell ref="Z2:AI2"/>
    <mergeCell ref="AJ2:AS2"/>
  </mergeCells>
  <phoneticPr fontId="2" type="noConversion"/>
  <dataValidations count="1">
    <dataValidation allowBlank="1" showInputMessage="1" showErrorMessage="1" sqref="E10:F10" xr:uid="{3A1C0846-CC47-4E69-8595-85736C319FEC}"/>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D84D1CC6-462F-4C9A-A700-C327479B4C4C}">
  <ds:schemaRefs>
    <ds:schemaRef ds:uri="http://purl.org/dc/terms/"/>
    <ds:schemaRef ds:uri="http://purl.org/dc/elements/1.1/"/>
    <ds:schemaRef ds:uri="http://purl.org/dc/dcmitype/"/>
    <ds:schemaRef ds:uri="http://schemas.openxmlformats.org/package/2006/metadata/core-properties"/>
    <ds:schemaRef ds:uri="3e82ca5b-96cf-4758-bde1-7c773396b7ec"/>
    <ds:schemaRef ds:uri="http://schemas.microsoft.com/office/2006/documentManagement/types"/>
    <ds:schemaRef ds:uri="http://www.w3.org/XML/1998/namespace"/>
    <ds:schemaRef ds:uri="http://schemas.microsoft.com/office/infopath/2007/PartnerControls"/>
    <ds:schemaRef ds:uri="078d6b7f-86fb-47aa-a5fb-45a141d09143"/>
    <ds:schemaRef ds:uri="http://schemas.microsoft.com/office/2006/metadata/propertie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Estrategico Institucional</vt:lpstr>
      <vt:lpstr>Modificaciones</vt:lpstr>
      <vt:lpstr>Seguimiento Cuatrienio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cp:lastPrinted>2025-05-30T18:16:50Z</cp:lastPrinted>
  <dcterms:created xsi:type="dcterms:W3CDTF">2023-09-24T21:36:18Z</dcterms:created>
  <dcterms:modified xsi:type="dcterms:W3CDTF">2026-05-20T19:03:00Z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