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cceficiente-my.sharepoint.com/personal/sonia_rodriguez_colombiacompra_gov_co/Documents/2026/PAI/"/>
    </mc:Choice>
  </mc:AlternateContent>
  <xr:revisionPtr revIDLastSave="0" documentId="8_{DEAAD6AE-4E76-422B-AB8A-0C983B4A8C3A}" xr6:coauthVersionLast="47" xr6:coauthVersionMax="47" xr10:uidLastSave="{00000000-0000-0000-0000-000000000000}"/>
  <bookViews>
    <workbookView xWindow="-120" yWindow="-120" windowWidth="29040" windowHeight="15720" activeTab="5" xr2:uid="{9F992D7F-D4C8-4B8D-878C-20E100B30CBE}"/>
  </bookViews>
  <sheets>
    <sheet name="1. PAI" sheetId="2" r:id="rId1"/>
    <sheet name="2. Entregables" sheetId="22" r:id="rId2"/>
    <sheet name="3. SEGUIMIENTO PAI Q1" sheetId="30" state="hidden" r:id="rId3"/>
    <sheet name="Instrucciones" sheetId="23" state="hidden" r:id="rId4"/>
    <sheet name="Lista desplegable" sheetId="21" state="hidden" r:id="rId5"/>
    <sheet name="4. Control de Ajustes" sheetId="25" r:id="rId6"/>
    <sheet name="5. Control de Cambios" sheetId="32" r:id="rId7"/>
  </sheets>
  <definedNames>
    <definedName name="_xlnm._FilterDatabase" localSheetId="0" hidden="1">'1. PAI'!$A$2:$AO$21</definedName>
    <definedName name="_xlnm._FilterDatabase" localSheetId="2" hidden="1">'3. SEGUIMIENTO PAI Q1'!$A$39:$X$90</definedName>
    <definedName name="_xlnm.Print_Area" localSheetId="0">'1. PAI'!$A$1:$AO$66</definedName>
    <definedName name="_xlnm.Print_Area" localSheetId="2">'3. SEGUIMIENTO PAI Q1'!$A$1:$X$89</definedName>
    <definedName name="Dependencia">'Lista desplegable'!$E$2:$E$17</definedName>
    <definedName name="Objetivos_">#REF!</definedName>
    <definedName name="ODS">'Lista desplegable'!$E$24:$E$42</definedName>
    <definedName name="P1E">#REF!</definedName>
    <definedName name="Planes_ins" localSheetId="2">#REF!</definedName>
    <definedName name="Planes_i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2" l="1"/>
  <c r="C38" i="22" s="1"/>
  <c r="C88" i="22"/>
  <c r="C89" i="22"/>
  <c r="C90" i="22"/>
  <c r="S45" i="2"/>
  <c r="O24" i="2"/>
  <c r="F102" i="22"/>
  <c r="F101" i="22"/>
  <c r="C84" i="22"/>
  <c r="C83" i="22"/>
  <c r="AA5" i="2" l="1"/>
  <c r="AA6" i="2"/>
  <c r="AA7" i="2"/>
  <c r="AA8" i="2"/>
  <c r="AA9" i="2"/>
  <c r="AA10" i="2"/>
  <c r="AA11" i="2"/>
  <c r="AA12" i="2"/>
  <c r="AA13" i="2"/>
  <c r="AA14" i="2"/>
  <c r="AA15" i="2"/>
  <c r="AA20" i="2"/>
  <c r="AA21" i="2"/>
  <c r="AA25" i="2"/>
  <c r="AA31" i="2"/>
  <c r="AA32" i="2"/>
  <c r="AA33" i="2"/>
  <c r="AA34" i="2"/>
  <c r="AA36" i="2"/>
  <c r="AA39" i="2"/>
  <c r="AA40" i="2"/>
  <c r="AA41" i="2"/>
  <c r="AA42" i="2"/>
  <c r="AA44" i="2"/>
  <c r="AA46" i="2"/>
  <c r="AA47" i="2"/>
  <c r="AA50" i="2"/>
  <c r="AA51" i="2"/>
  <c r="AA52" i="2"/>
  <c r="AA54" i="2"/>
  <c r="AA55" i="2"/>
  <c r="AA56" i="2"/>
  <c r="AA57" i="2"/>
  <c r="AA58" i="2"/>
  <c r="AA59" i="2"/>
  <c r="AA60" i="2"/>
  <c r="AA61" i="2"/>
  <c r="AA62" i="2"/>
  <c r="AA63" i="2"/>
  <c r="AA64" i="2"/>
  <c r="AA65" i="2"/>
  <c r="W5" i="2"/>
  <c r="W6" i="2"/>
  <c r="W7" i="2"/>
  <c r="W8" i="2"/>
  <c r="W9" i="2"/>
  <c r="W10" i="2"/>
  <c r="W11" i="2"/>
  <c r="W12" i="2"/>
  <c r="W13" i="2"/>
  <c r="W14" i="2"/>
  <c r="W15" i="2"/>
  <c r="W20" i="2"/>
  <c r="W21" i="2"/>
  <c r="W23" i="2"/>
  <c r="W24" i="2"/>
  <c r="W25" i="2"/>
  <c r="W26" i="2"/>
  <c r="W30" i="2"/>
  <c r="W31" i="2"/>
  <c r="W32" i="2"/>
  <c r="W33" i="2"/>
  <c r="W36" i="2"/>
  <c r="W39" i="2"/>
  <c r="W40" i="2"/>
  <c r="W41" i="2"/>
  <c r="W42" i="2"/>
  <c r="W44" i="2"/>
  <c r="W46" i="2"/>
  <c r="W47" i="2"/>
  <c r="W50" i="2"/>
  <c r="W51" i="2"/>
  <c r="W52" i="2"/>
  <c r="W54" i="2"/>
  <c r="W55" i="2"/>
  <c r="W56" i="2"/>
  <c r="W57" i="2"/>
  <c r="W58" i="2"/>
  <c r="W59" i="2"/>
  <c r="W60" i="2"/>
  <c r="W61" i="2"/>
  <c r="W62" i="2"/>
  <c r="W63" i="2"/>
  <c r="W64" i="2"/>
  <c r="W65" i="2"/>
  <c r="S5" i="2"/>
  <c r="S6" i="2"/>
  <c r="S7" i="2"/>
  <c r="S8" i="2"/>
  <c r="S10" i="2"/>
  <c r="S11" i="2"/>
  <c r="S12" i="2"/>
  <c r="S13" i="2"/>
  <c r="M13" i="2" s="1"/>
  <c r="S14" i="2"/>
  <c r="S15" i="2"/>
  <c r="S20" i="2"/>
  <c r="S21" i="2"/>
  <c r="S24" i="2"/>
  <c r="S25" i="2"/>
  <c r="S26" i="2"/>
  <c r="S31" i="2"/>
  <c r="S32" i="2"/>
  <c r="S33" i="2"/>
  <c r="S34" i="2"/>
  <c r="S36" i="2"/>
  <c r="S39" i="2"/>
  <c r="S40" i="2"/>
  <c r="S44" i="2"/>
  <c r="S46" i="2"/>
  <c r="S47" i="2"/>
  <c r="S50" i="2"/>
  <c r="S51" i="2"/>
  <c r="S52" i="2"/>
  <c r="S54" i="2"/>
  <c r="S55" i="2"/>
  <c r="S56" i="2"/>
  <c r="S57" i="2"/>
  <c r="S58" i="2"/>
  <c r="S59" i="2"/>
  <c r="S60" i="2"/>
  <c r="S61" i="2"/>
  <c r="S62" i="2"/>
  <c r="S63" i="2"/>
  <c r="S64" i="2"/>
  <c r="S65" i="2"/>
  <c r="O5" i="2"/>
  <c r="O6" i="2"/>
  <c r="O7" i="2"/>
  <c r="O8" i="2"/>
  <c r="O9" i="2"/>
  <c r="O10" i="2"/>
  <c r="O11" i="2"/>
  <c r="O12" i="2"/>
  <c r="O13" i="2"/>
  <c r="O14" i="2"/>
  <c r="O15" i="2"/>
  <c r="O16" i="2"/>
  <c r="O20" i="2"/>
  <c r="O21" i="2"/>
  <c r="O23" i="2"/>
  <c r="M23" i="2" s="1"/>
  <c r="O25" i="2"/>
  <c r="O26" i="2"/>
  <c r="O30" i="2"/>
  <c r="M30" i="2" s="1"/>
  <c r="O31" i="2"/>
  <c r="O32" i="2"/>
  <c r="O33" i="2"/>
  <c r="O34" i="2"/>
  <c r="O36" i="2"/>
  <c r="O39" i="2"/>
  <c r="O40" i="2"/>
  <c r="O41" i="2"/>
  <c r="O44" i="2"/>
  <c r="O46" i="2"/>
  <c r="O47" i="2"/>
  <c r="O50" i="2"/>
  <c r="M50" i="2" s="1"/>
  <c r="O51" i="2"/>
  <c r="O52" i="2"/>
  <c r="O54" i="2"/>
  <c r="O55" i="2"/>
  <c r="O56" i="2"/>
  <c r="O57" i="2"/>
  <c r="O58" i="2"/>
  <c r="O59" i="2"/>
  <c r="O60" i="2"/>
  <c r="O61" i="2"/>
  <c r="O62" i="2"/>
  <c r="O63" i="2"/>
  <c r="O64" i="2"/>
  <c r="O65" i="2"/>
  <c r="M29" i="2"/>
  <c r="M65" i="2"/>
  <c r="W4" i="2"/>
  <c r="O4" i="2"/>
  <c r="C28" i="22"/>
  <c r="C78" i="22"/>
  <c r="C80" i="22"/>
  <c r="C82" i="22"/>
  <c r="C86" i="22"/>
  <c r="C73" i="22"/>
  <c r="B78" i="22"/>
  <c r="B80" i="22"/>
  <c r="B82" i="22"/>
  <c r="B84" i="22"/>
  <c r="B86" i="22"/>
  <c r="B73" i="22"/>
  <c r="M57" i="2" l="1"/>
  <c r="M14" i="2"/>
  <c r="M58" i="2"/>
  <c r="M15" i="2"/>
  <c r="M51" i="2"/>
  <c r="M25" i="2"/>
  <c r="M7" i="2"/>
  <c r="M61" i="2"/>
  <c r="M60" i="2"/>
  <c r="M59" i="2"/>
  <c r="M16" i="2"/>
  <c r="M6" i="2"/>
  <c r="M5" i="2"/>
  <c r="M21" i="2"/>
  <c r="M62" i="2"/>
  <c r="M10" i="2"/>
  <c r="M63" i="2"/>
  <c r="M47" i="2"/>
  <c r="M55" i="2"/>
  <c r="M11" i="2"/>
  <c r="M39" i="2"/>
  <c r="M31" i="2"/>
  <c r="M45" i="2"/>
  <c r="M33" i="2"/>
  <c r="M52" i="2"/>
  <c r="M44" i="2"/>
  <c r="M40" i="2"/>
  <c r="M32" i="2"/>
  <c r="M8" i="2"/>
  <c r="M54" i="2"/>
  <c r="M46" i="2"/>
  <c r="M34" i="2"/>
  <c r="M64" i="2"/>
  <c r="M56" i="2"/>
  <c r="M36" i="2"/>
  <c r="M20" i="2"/>
  <c r="M12" i="2"/>
  <c r="C25" i="22"/>
  <c r="C165" i="22" l="1"/>
  <c r="C161" i="22"/>
  <c r="C157" i="22"/>
  <c r="C153" i="22"/>
  <c r="C149" i="22"/>
  <c r="C147" i="22"/>
  <c r="C145" i="22"/>
  <c r="C143" i="22"/>
  <c r="C139" i="22"/>
  <c r="C137" i="22"/>
  <c r="C135" i="22"/>
  <c r="C131" i="22"/>
  <c r="C129" i="22"/>
  <c r="C126" i="22"/>
  <c r="C122" i="22"/>
  <c r="C120" i="22"/>
  <c r="C118" i="22"/>
  <c r="C116" i="22"/>
  <c r="C114" i="22"/>
  <c r="C112" i="22"/>
  <c r="C103" i="22"/>
  <c r="C107" i="22"/>
  <c r="C109" i="22"/>
  <c r="C99" i="22"/>
  <c r="C95" i="22"/>
  <c r="C91" i="22"/>
  <c r="C87" i="22"/>
  <c r="C110" i="22"/>
  <c r="B66" i="22" l="1"/>
  <c r="B67" i="22"/>
  <c r="B69" i="22"/>
  <c r="B62" i="22"/>
  <c r="C66" i="22"/>
  <c r="C67" i="22"/>
  <c r="C69" i="22"/>
  <c r="C62" i="22"/>
  <c r="C39" i="22"/>
  <c r="C44" i="22"/>
  <c r="C48" i="22"/>
  <c r="C52" i="22"/>
  <c r="C56" i="22"/>
  <c r="C58" i="22"/>
  <c r="C5" i="22"/>
  <c r="C9" i="22"/>
  <c r="C11" i="22"/>
  <c r="C15" i="22"/>
  <c r="C19" i="22"/>
  <c r="C22" i="22"/>
  <c r="C30" i="22"/>
  <c r="C34" i="22"/>
  <c r="C3" i="22"/>
  <c r="T106" i="30"/>
  <c r="R106" i="30"/>
  <c r="Q106" i="30"/>
  <c r="P106" i="30"/>
  <c r="N106" i="30"/>
  <c r="L106" i="30"/>
  <c r="K106" i="30"/>
  <c r="I106" i="30"/>
  <c r="G106" i="30"/>
  <c r="E106" i="30"/>
  <c r="T105" i="30"/>
  <c r="R105" i="30"/>
  <c r="P105" i="30"/>
  <c r="N105" i="30"/>
  <c r="L105" i="30"/>
  <c r="K105" i="30"/>
  <c r="J105" i="30"/>
  <c r="I105" i="30"/>
  <c r="G105" i="30"/>
  <c r="E105" i="30"/>
  <c r="T104" i="30"/>
  <c r="R104" i="30"/>
  <c r="P104" i="30"/>
  <c r="N104" i="30"/>
  <c r="M104" i="30"/>
  <c r="L104" i="30"/>
  <c r="K104" i="30"/>
  <c r="I104" i="30"/>
  <c r="G104" i="30"/>
  <c r="E104" i="30"/>
  <c r="D104" i="30"/>
  <c r="T103" i="30"/>
  <c r="R103" i="30"/>
  <c r="P103" i="30"/>
  <c r="N103" i="30"/>
  <c r="N107" i="30" s="1"/>
  <c r="M103" i="30"/>
  <c r="L103" i="30"/>
  <c r="K103" i="30"/>
  <c r="I103" i="30"/>
  <c r="G103" i="30"/>
  <c r="E103" i="30"/>
  <c r="D103" i="30"/>
  <c r="T102" i="30"/>
  <c r="R102" i="30"/>
  <c r="Q102" i="30"/>
  <c r="P102" i="30"/>
  <c r="N102" i="30"/>
  <c r="L102" i="30"/>
  <c r="K102" i="30"/>
  <c r="I102" i="30"/>
  <c r="G102" i="30"/>
  <c r="E102" i="30"/>
  <c r="T101" i="30"/>
  <c r="T107" i="30" s="1"/>
  <c r="R101" i="30"/>
  <c r="R107" i="30" s="1"/>
  <c r="P101" i="30"/>
  <c r="N101" i="30"/>
  <c r="L101" i="30"/>
  <c r="L107" i="30" s="1"/>
  <c r="K101" i="30"/>
  <c r="K107" i="30" s="1"/>
  <c r="I101" i="30"/>
  <c r="I107" i="30" s="1"/>
  <c r="G101" i="30"/>
  <c r="E101" i="30"/>
  <c r="E107" i="30" s="1"/>
  <c r="D101" i="30"/>
  <c r="J96" i="30"/>
  <c r="I96" i="30"/>
  <c r="H96" i="30"/>
  <c r="G96" i="30"/>
  <c r="J95" i="30"/>
  <c r="I95" i="30"/>
  <c r="H95" i="30"/>
  <c r="G95" i="30"/>
  <c r="U90" i="30"/>
  <c r="I7" i="30" s="1"/>
  <c r="N90" i="30"/>
  <c r="K7" i="30" s="1"/>
  <c r="N89" i="30"/>
  <c r="K89" i="30"/>
  <c r="L89" i="30"/>
  <c r="S88" i="30"/>
  <c r="N88" i="30"/>
  <c r="M88" i="30"/>
  <c r="L88" i="30"/>
  <c r="K88" i="30"/>
  <c r="K87" i="30"/>
  <c r="N87" i="30"/>
  <c r="L90" i="30"/>
  <c r="E7" i="30" s="1"/>
  <c r="S86" i="30"/>
  <c r="N86" i="30"/>
  <c r="M86" i="30"/>
  <c r="L86" i="30"/>
  <c r="D105" i="30"/>
  <c r="N85" i="30"/>
  <c r="K85" i="30"/>
  <c r="L85" i="30"/>
  <c r="M85" i="30"/>
  <c r="N84" i="30"/>
  <c r="M84" i="30"/>
  <c r="L84" i="30"/>
  <c r="S84" i="30"/>
  <c r="L83" i="30"/>
  <c r="N83" i="30"/>
  <c r="S81" i="30"/>
  <c r="N81" i="30"/>
  <c r="M81" i="30"/>
  <c r="K81" i="30"/>
  <c r="L81" i="30"/>
  <c r="N80" i="30"/>
  <c r="K79" i="30"/>
  <c r="S78" i="30"/>
  <c r="N78" i="30"/>
  <c r="H106" i="30"/>
  <c r="K78" i="30"/>
  <c r="L78" i="30"/>
  <c r="N77" i="30"/>
  <c r="K77" i="30"/>
  <c r="S77" i="30"/>
  <c r="S76" i="30"/>
  <c r="L76" i="30"/>
  <c r="N76" i="30"/>
  <c r="K76" i="30"/>
  <c r="M76" i="30"/>
  <c r="L75" i="30"/>
  <c r="N75" i="30"/>
  <c r="K75" i="30"/>
  <c r="M75" i="30"/>
  <c r="N74" i="30"/>
  <c r="S74" i="30"/>
  <c r="S72" i="30"/>
  <c r="J106" i="30"/>
  <c r="T82" i="30"/>
  <c r="F8" i="30" s="1"/>
  <c r="S71" i="30"/>
  <c r="M71" i="30"/>
  <c r="K71" i="30"/>
  <c r="S70" i="30"/>
  <c r="D6" i="30" s="1"/>
  <c r="N69" i="30"/>
  <c r="M69" i="30"/>
  <c r="L68" i="30"/>
  <c r="K68" i="30"/>
  <c r="S67" i="30"/>
  <c r="L67" i="30"/>
  <c r="K67" i="30"/>
  <c r="M67" i="30"/>
  <c r="T70" i="30"/>
  <c r="F6" i="30" s="1"/>
  <c r="S66" i="30"/>
  <c r="M66" i="30"/>
  <c r="L66" i="30"/>
  <c r="K66" i="30"/>
  <c r="J104" i="30"/>
  <c r="H104" i="30"/>
  <c r="S65" i="30"/>
  <c r="D5" i="30" s="1"/>
  <c r="N64" i="30"/>
  <c r="L64" i="30"/>
  <c r="K64" i="30"/>
  <c r="M63" i="30"/>
  <c r="N63" i="30"/>
  <c r="K63" i="30"/>
  <c r="L62" i="30"/>
  <c r="K62" i="30"/>
  <c r="K61" i="30"/>
  <c r="L61" i="30"/>
  <c r="S61" i="30"/>
  <c r="S60" i="30"/>
  <c r="K60" i="30"/>
  <c r="M60" i="30"/>
  <c r="L60" i="30"/>
  <c r="N60" i="30"/>
  <c r="N59" i="30"/>
  <c r="M59" i="30"/>
  <c r="K59" i="30"/>
  <c r="T65" i="30"/>
  <c r="F5" i="30" s="1"/>
  <c r="M57" i="30"/>
  <c r="K57" i="30"/>
  <c r="N57" i="30"/>
  <c r="L57" i="30"/>
  <c r="S57" i="30"/>
  <c r="S56" i="30"/>
  <c r="N55" i="30"/>
  <c r="M55" i="30"/>
  <c r="L55" i="30"/>
  <c r="K55" i="30"/>
  <c r="S54" i="30"/>
  <c r="M54" i="30"/>
  <c r="L54" i="30"/>
  <c r="K54" i="30"/>
  <c r="S53" i="30"/>
  <c r="M53" i="30"/>
  <c r="K53" i="30"/>
  <c r="N53" i="30"/>
  <c r="L53" i="30"/>
  <c r="M52" i="30"/>
  <c r="M102" i="30"/>
  <c r="L52" i="30"/>
  <c r="N51" i="30"/>
  <c r="S50" i="30"/>
  <c r="M50" i="30"/>
  <c r="L50" i="30"/>
  <c r="J102" i="30"/>
  <c r="K50" i="30"/>
  <c r="N49" i="30"/>
  <c r="L49" i="30"/>
  <c r="H102" i="30"/>
  <c r="K47" i="30"/>
  <c r="M47" i="30"/>
  <c r="L46" i="30"/>
  <c r="K45" i="30"/>
  <c r="L44" i="30"/>
  <c r="N43" i="30"/>
  <c r="M42" i="30"/>
  <c r="L41" i="30"/>
  <c r="N41" i="30"/>
  <c r="S101" i="30"/>
  <c r="F101" i="30"/>
  <c r="B9" i="30"/>
  <c r="H101" i="30" l="1"/>
  <c r="G107" i="30"/>
  <c r="P107" i="30"/>
  <c r="G6" i="30"/>
  <c r="G5" i="30"/>
  <c r="F102" i="30"/>
  <c r="O102" i="30"/>
  <c r="L58" i="30"/>
  <c r="E4" i="30" s="1"/>
  <c r="K58" i="30"/>
  <c r="C4" i="30" s="1"/>
  <c r="N73" i="30"/>
  <c r="S80" i="30"/>
  <c r="K80" i="30"/>
  <c r="U82" i="30"/>
  <c r="I8" i="30" s="1"/>
  <c r="J8" i="30" s="1"/>
  <c r="O105" i="30"/>
  <c r="J92" i="30"/>
  <c r="J101" i="30"/>
  <c r="H103" i="30"/>
  <c r="K42" i="30"/>
  <c r="S43" i="30"/>
  <c r="M44" i="30"/>
  <c r="L45" i="30"/>
  <c r="M49" i="30"/>
  <c r="S51" i="30"/>
  <c r="S52" i="30"/>
  <c r="N54" i="30"/>
  <c r="S55" i="30"/>
  <c r="L56" i="30"/>
  <c r="M58" i="30"/>
  <c r="H4" i="30" s="1"/>
  <c r="L59" i="30"/>
  <c r="S103" i="30"/>
  <c r="L63" i="30"/>
  <c r="M64" i="30"/>
  <c r="N65" i="30"/>
  <c r="K5" i="30" s="1"/>
  <c r="N68" i="30"/>
  <c r="S69" i="30"/>
  <c r="V82" i="30"/>
  <c r="L8" i="30" s="1"/>
  <c r="M106" i="30"/>
  <c r="S73" i="30"/>
  <c r="K74" i="30"/>
  <c r="S79" i="30"/>
  <c r="M90" i="30"/>
  <c r="H7" i="30" s="1"/>
  <c r="K86" i="30"/>
  <c r="M89" i="30"/>
  <c r="S89" i="30"/>
  <c r="T90" i="30"/>
  <c r="F7" i="30" s="1"/>
  <c r="C102" i="30"/>
  <c r="V58" i="30"/>
  <c r="L4" i="30" s="1"/>
  <c r="S102" i="30"/>
  <c r="K56" i="30"/>
  <c r="N58" i="30"/>
  <c r="K4" i="30" s="1"/>
  <c r="S68" i="30"/>
  <c r="V70" i="30"/>
  <c r="L6" i="30" s="1"/>
  <c r="L82" i="30"/>
  <c r="E8" i="30" s="1"/>
  <c r="F106" i="30"/>
  <c r="O106" i="30"/>
  <c r="L72" i="30"/>
  <c r="L73" i="30"/>
  <c r="L79" i="30"/>
  <c r="K82" i="30"/>
  <c r="C8" i="30" s="1"/>
  <c r="H93" i="30"/>
  <c r="D102" i="30"/>
  <c r="D107" i="30" s="1"/>
  <c r="J103" i="30"/>
  <c r="Q103" i="30"/>
  <c r="D106" i="30"/>
  <c r="K46" i="30"/>
  <c r="N45" i="30"/>
  <c r="N48" i="30"/>
  <c r="K3" i="30" s="1"/>
  <c r="L42" i="30"/>
  <c r="M45" i="30"/>
  <c r="M101" i="30"/>
  <c r="G93" i="30"/>
  <c r="N40" i="30"/>
  <c r="M41" i="30"/>
  <c r="S44" i="30"/>
  <c r="S45" i="30"/>
  <c r="M46" i="30"/>
  <c r="L47" i="30"/>
  <c r="S47" i="30"/>
  <c r="S49" i="30"/>
  <c r="K51" i="30"/>
  <c r="N52" i="30"/>
  <c r="M56" i="30"/>
  <c r="S58" i="30"/>
  <c r="D4" i="30" s="1"/>
  <c r="M61" i="30"/>
  <c r="M62" i="30"/>
  <c r="S64" i="30"/>
  <c r="C104" i="30"/>
  <c r="U70" i="30"/>
  <c r="I6" i="30" s="1"/>
  <c r="N67" i="30"/>
  <c r="F104" i="30"/>
  <c r="O104" i="30"/>
  <c r="K70" i="30"/>
  <c r="C6" i="30" s="1"/>
  <c r="N82" i="30"/>
  <c r="K8" i="30" s="1"/>
  <c r="S106" i="30"/>
  <c r="N72" i="30"/>
  <c r="L74" i="30"/>
  <c r="L77" i="30"/>
  <c r="L80" i="30"/>
  <c r="M82" i="30"/>
  <c r="H8" i="30" s="1"/>
  <c r="M83" i="30"/>
  <c r="F105" i="30"/>
  <c r="M105" i="30"/>
  <c r="V90" i="30"/>
  <c r="L7" i="30" s="1"/>
  <c r="J93" i="30"/>
  <c r="M65" i="30"/>
  <c r="H5" i="30" s="1"/>
  <c r="S41" i="30"/>
  <c r="N44" i="30"/>
  <c r="N47" i="30"/>
  <c r="O101" i="30"/>
  <c r="H92" i="30"/>
  <c r="N42" i="30"/>
  <c r="K43" i="30"/>
  <c r="N46" i="30"/>
  <c r="L51" i="30"/>
  <c r="K52" i="30"/>
  <c r="N56" i="30"/>
  <c r="T58" i="30"/>
  <c r="F4" i="30" s="1"/>
  <c r="C103" i="30"/>
  <c r="U65" i="30"/>
  <c r="I5" i="30" s="1"/>
  <c r="J5" i="30" s="1"/>
  <c r="S59" i="30"/>
  <c r="K65" i="30"/>
  <c r="C5" i="30" s="1"/>
  <c r="N61" i="30"/>
  <c r="N62" i="30"/>
  <c r="S63" i="30"/>
  <c r="V65" i="30"/>
  <c r="L5" i="30" s="1"/>
  <c r="M70" i="30"/>
  <c r="H6" i="30" s="1"/>
  <c r="M68" i="30"/>
  <c r="K69" i="30"/>
  <c r="L70" i="30"/>
  <c r="E6" i="30" s="1"/>
  <c r="K72" i="30"/>
  <c r="K73" i="30"/>
  <c r="M74" i="30"/>
  <c r="M77" i="30"/>
  <c r="M80" i="30"/>
  <c r="S82" i="30"/>
  <c r="D8" i="30" s="1"/>
  <c r="G8" i="30" s="1"/>
  <c r="M87" i="30"/>
  <c r="S87" i="30"/>
  <c r="L87" i="30"/>
  <c r="K90" i="30"/>
  <c r="C7" i="30" s="1"/>
  <c r="G92" i="30"/>
  <c r="Q104" i="30"/>
  <c r="H105" i="30"/>
  <c r="N79" i="30"/>
  <c r="L43" i="30"/>
  <c r="I93" i="30"/>
  <c r="H9" i="30"/>
  <c r="K41" i="30"/>
  <c r="S42" i="30"/>
  <c r="M43" i="30"/>
  <c r="K44" i="30"/>
  <c r="S46" i="30"/>
  <c r="K48" i="30"/>
  <c r="C3" i="30" s="1"/>
  <c r="K49" i="30"/>
  <c r="N50" i="30"/>
  <c r="M51" i="30"/>
  <c r="U58" i="30"/>
  <c r="I4" i="30" s="1"/>
  <c r="F103" i="30"/>
  <c r="O103" i="30"/>
  <c r="S62" i="30"/>
  <c r="L65" i="30"/>
  <c r="E5" i="30" s="1"/>
  <c r="S104" i="30"/>
  <c r="N66" i="30"/>
  <c r="L69" i="30"/>
  <c r="N70" i="30"/>
  <c r="K6" i="30" s="1"/>
  <c r="L71" i="30"/>
  <c r="M72" i="30"/>
  <c r="M73" i="30"/>
  <c r="M78" i="30"/>
  <c r="M79" i="30"/>
  <c r="S83" i="30"/>
  <c r="C105" i="30"/>
  <c r="S90" i="30"/>
  <c r="D7" i="30" s="1"/>
  <c r="K83" i="30"/>
  <c r="S105" i="30"/>
  <c r="S107" i="30" s="1"/>
  <c r="I92" i="30"/>
  <c r="Q101" i="30"/>
  <c r="Q105" i="30"/>
  <c r="S75" i="30"/>
  <c r="K84" i="30"/>
  <c r="S85" i="30"/>
  <c r="C106" i="30"/>
  <c r="N71" i="30"/>
  <c r="M8" i="30" l="1"/>
  <c r="N8" i="30" s="1"/>
  <c r="F107" i="30"/>
  <c r="H107" i="30"/>
  <c r="G7" i="30"/>
  <c r="J7" i="30" s="1"/>
  <c r="M7" i="30" s="1"/>
  <c r="N7" i="30" s="1"/>
  <c r="J6" i="30"/>
  <c r="M5" i="30"/>
  <c r="N5" i="30" s="1"/>
  <c r="Q107" i="30"/>
  <c r="L40" i="30"/>
  <c r="E9" i="30"/>
  <c r="C9" i="30"/>
  <c r="L48" i="30"/>
  <c r="E3" i="30" s="1"/>
  <c r="M6" i="30"/>
  <c r="N6" i="30" s="1"/>
  <c r="G4" i="30"/>
  <c r="J4" i="30" s="1"/>
  <c r="M4" i="30" s="1"/>
  <c r="N4" i="30" s="1"/>
  <c r="F92" i="30"/>
  <c r="C101" i="30"/>
  <c r="C107" i="30" s="1"/>
  <c r="V48" i="30"/>
  <c r="L3" i="30" s="1"/>
  <c r="D9" i="30"/>
  <c r="U48" i="30"/>
  <c r="I3" i="30" s="1"/>
  <c r="S40" i="30"/>
  <c r="I9" i="30"/>
  <c r="T48" i="30"/>
  <c r="F3" i="30" s="1"/>
  <c r="S48" i="30"/>
  <c r="D3" i="30" s="1"/>
  <c r="M40" i="30"/>
  <c r="F9" i="30"/>
  <c r="F93" i="30"/>
  <c r="I94" i="30" s="1"/>
  <c r="L9" i="30"/>
  <c r="M48" i="30"/>
  <c r="H3" i="30" s="1"/>
  <c r="K9" i="30"/>
  <c r="J107" i="30"/>
  <c r="O107" i="30"/>
  <c r="M107" i="30"/>
  <c r="K40" i="30"/>
  <c r="I97" i="30" l="1"/>
  <c r="G97" i="30"/>
  <c r="J97" i="30"/>
  <c r="H97" i="30"/>
  <c r="G94" i="30"/>
  <c r="H94" i="30"/>
  <c r="G9" i="30"/>
  <c r="J9" i="30" s="1"/>
  <c r="M9" i="30" s="1"/>
  <c r="G3" i="30"/>
  <c r="J3" i="30" s="1"/>
  <c r="M3" i="30" s="1"/>
  <c r="N3" i="30" s="1"/>
  <c r="J94" i="30"/>
  <c r="A43" i="21" l="1"/>
</calcChain>
</file>

<file path=xl/sharedStrings.xml><?xml version="1.0" encoding="utf-8"?>
<sst xmlns="http://schemas.openxmlformats.org/spreadsheetml/2006/main" count="2041" uniqueCount="957">
  <si>
    <t>Dirección General - Despacho</t>
  </si>
  <si>
    <t>Mes de entrega en la Suite Vision Empresarial</t>
  </si>
  <si>
    <t>No. ITEM</t>
  </si>
  <si>
    <t>ID</t>
  </si>
  <si>
    <t>Dependencia</t>
  </si>
  <si>
    <t>Objetivo Institucional PEI 2023-2026</t>
  </si>
  <si>
    <t>Instrumento de planeación</t>
  </si>
  <si>
    <t>Procesos</t>
  </si>
  <si>
    <t xml:space="preserve">Denominación del producto del proyecto de inversión </t>
  </si>
  <si>
    <t xml:space="preserve">Indicador </t>
  </si>
  <si>
    <t>Fórmula del indicador</t>
  </si>
  <si>
    <t>Entregable o evidencia del producto</t>
  </si>
  <si>
    <t>Fecha de Inicio</t>
  </si>
  <si>
    <t>Fecha de Fin</t>
  </si>
  <si>
    <t>Meta anual</t>
  </si>
  <si>
    <t>Unidad de Medida</t>
  </si>
  <si>
    <t>Meta 1Q</t>
  </si>
  <si>
    <t>Enero</t>
  </si>
  <si>
    <t>Feb.</t>
  </si>
  <si>
    <t>Marzo</t>
  </si>
  <si>
    <t>Meta 2Q</t>
  </si>
  <si>
    <t>Abril</t>
  </si>
  <si>
    <t>Mayo</t>
  </si>
  <si>
    <t>Junio</t>
  </si>
  <si>
    <t>Meta 3Q</t>
  </si>
  <si>
    <t>Julio</t>
  </si>
  <si>
    <t>Ago.</t>
  </si>
  <si>
    <t>Sep.</t>
  </si>
  <si>
    <t>Meta 4Q</t>
  </si>
  <si>
    <t>Oct.</t>
  </si>
  <si>
    <t>Nov.</t>
  </si>
  <si>
    <t>Dic.</t>
  </si>
  <si>
    <t>Fuente de Financiación</t>
  </si>
  <si>
    <t>Recurso inversiòn ($)</t>
  </si>
  <si>
    <t>Recurso funcionamiento ($)</t>
  </si>
  <si>
    <t>Política MIPG</t>
  </si>
  <si>
    <t>ODS</t>
  </si>
  <si>
    <t>Posibles Riesgos</t>
  </si>
  <si>
    <t>Antecedentes</t>
  </si>
  <si>
    <t>¿Es una oportunidad?</t>
  </si>
  <si>
    <t>Nombre y apellido</t>
  </si>
  <si>
    <t>Cargo</t>
  </si>
  <si>
    <t>Observaciones</t>
  </si>
  <si>
    <t>"Seleccione la dependencia responsable de la ejecución, seguimiento y cumplimiento del producto."</t>
  </si>
  <si>
    <t>"Indique el objetivo institucional al que contribuye el producto."</t>
  </si>
  <si>
    <t>"Seleccione el instrumento de planeación que da origen o soporte al producto, PND, CONPES, PES, PEI, o proyectos"</t>
  </si>
  <si>
    <t>"Identifique el proceso institucional al que pertenece o contribuye el producto, según el Mapa de Procesos de la entidad."</t>
  </si>
  <si>
    <t>"Seleccione el nombre específico del producto, de forma clara y precisa, evitando abreviaturas o términos ambiguos."</t>
  </si>
  <si>
    <t>"Especifique la fórmula o método que se utilizará para medir el avance y cumplimiento de la meta establecida."</t>
  </si>
  <si>
    <t>"Describa el documento, reporte, registro o evidencia que permitirá verificar el cumplimiento del producto."</t>
  </si>
  <si>
    <t>"Indique la fecha programada para iniciar la ejecución del producto."</t>
  </si>
  <si>
    <t>"Indique la fecha prevista para finalizar la ejecución del producto."</t>
  </si>
  <si>
    <t>"Indique el valor total que se espera alcanzar al finalizar el año para el producto, expresado en número, porcentaje o unidad de medida según corresponda."</t>
  </si>
  <si>
    <t>"Indique unidad de medida en número o porcentaje según corresponda."</t>
  </si>
  <si>
    <t>"Registre las metas parciales que se esperan alcanzar en cada trimestre, de acuerdo con la programación anual del producto." En el caso de la programación por demanda correspondera a la meta total dividida en 4 ( 100%/4= 25% trimestre)</t>
  </si>
  <si>
    <t>"Indique el origen de los recursos que financian el producto, especificando si provienen del presupuesto de inversión o funcionamiento."</t>
  </si>
  <si>
    <t>Relacionar los recursos asociados o definidos para la generación o prestación del producto</t>
  </si>
  <si>
    <t>Seleccionela politica del MIPG a la cual contribuye o se articula el producto programado ( si aplica)</t>
  </si>
  <si>
    <t>Seleccione el ODS al cual contribuye el producto. (si aplica)</t>
  </si>
  <si>
    <t>Identifique los posibles riesgos que podrían afectar la ejecución, el cumplimiento o la calidad del producto. Incluya factores internos o externos que puedan generar retrasos, limitaciones, sobrecostos o incumplimiento de los productos</t>
  </si>
  <si>
    <t>Indique los antecedentes que justifican la existencia del producto, como diagnósticos, normatividad, experiencias previas o necesidades detectadas</t>
  </si>
  <si>
    <t>"Indique si la ejecución o desarrollo del producto representa una oportunidad para la entidad. Considere si aporta valor agregado, mejora procesos, amplía la cobertura, optimiza recursos o genera beneficios estratégico. Adicionales a las funciones propias de la Agencia."</t>
  </si>
  <si>
    <t>DIRECCIÓN GENERAL</t>
  </si>
  <si>
    <t>DG1</t>
  </si>
  <si>
    <t xml:space="preserve">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 </t>
  </si>
  <si>
    <t>Estrategias Dirección General</t>
  </si>
  <si>
    <t>Gestión juridica</t>
  </si>
  <si>
    <t>Democratización-Documentos de planeación</t>
  </si>
  <si>
    <r>
      <t>Gestión de Proces</t>
    </r>
    <r>
      <rPr>
        <sz val="8"/>
        <rFont val="Verdana"/>
        <family val="2"/>
      </rPr>
      <t>os Disciplinarios.</t>
    </r>
  </si>
  <si>
    <r>
      <t xml:space="preserve">Procesos Disciplinarios </t>
    </r>
    <r>
      <rPr>
        <sz val="8"/>
        <color rgb="FF000000"/>
        <rFont val="Verdana"/>
        <family val="2"/>
      </rPr>
      <t>gestionados/P</t>
    </r>
    <r>
      <rPr>
        <sz val="8"/>
        <rFont val="Verdana"/>
        <family val="2"/>
      </rPr>
      <t>rocesos Disciplinarios Asignados</t>
    </r>
  </si>
  <si>
    <t>(2) Informes semestrales de procesos disciplinarios gestionados</t>
  </si>
  <si>
    <t xml:space="preserve">porcentaje </t>
  </si>
  <si>
    <t>Funcionamiento</t>
  </si>
  <si>
    <t>Inversión</t>
  </si>
  <si>
    <t>No aplica</t>
  </si>
  <si>
    <t>ODS 16 - Paz, Justicia e Instituciones Solidas</t>
  </si>
  <si>
    <t>Luis Enrique Perea Garcés</t>
  </si>
  <si>
    <t>Analista T2- 06 ( Coordinador de Gestión Jurídica)</t>
  </si>
  <si>
    <t>DG2</t>
  </si>
  <si>
    <t>Normograma Actualizado</t>
  </si>
  <si>
    <t xml:space="preserve">Sumatoria de Informes de Actualización de Normograma </t>
  </si>
  <si>
    <t>(4) Informes de Actualización trimestral</t>
  </si>
  <si>
    <t xml:space="preserve">Número </t>
  </si>
  <si>
    <t>Indebida identificación normativa por parte de las diferentes dependencias</t>
  </si>
  <si>
    <t>DG3</t>
  </si>
  <si>
    <t>PEI</t>
  </si>
  <si>
    <t>Informes de Seguimiento Legislativo Elaborados</t>
  </si>
  <si>
    <t xml:space="preserve">Sumatoria de Informes de Seguimiento Legislativo </t>
  </si>
  <si>
    <r>
      <t xml:space="preserve">(2) Informes </t>
    </r>
    <r>
      <rPr>
        <sz val="8"/>
        <color rgb="FF000000"/>
        <rFont val="Verdana"/>
        <family val="2"/>
      </rPr>
      <t>semestrales</t>
    </r>
    <r>
      <rPr>
        <sz val="8"/>
        <rFont val="Verdana"/>
        <family val="2"/>
      </rPr>
      <t xml:space="preserve"> de Seguimiento.</t>
    </r>
  </si>
  <si>
    <t>Indebida o incompleta identificación de las iniciativas legislativas que vinculan a la ANCP -CCE o que tienen relación con el sistema de compras públicas.</t>
  </si>
  <si>
    <t>DG4</t>
  </si>
  <si>
    <t>Dirección General - Planeación, Políticas Públicas y Asuntos Internacionales</t>
  </si>
  <si>
    <t>Direccionamiento Estrategico</t>
  </si>
  <si>
    <t xml:space="preserve">Sistema Integrado de Gestión implementado </t>
  </si>
  <si>
    <t>Número de actividades ejecutadas/ Número de actividades programadas</t>
  </si>
  <si>
    <t xml:space="preserve">(1) Plan de trabajo 
(3) Informes trimestrales de implementación con las actividades ejecutadas </t>
  </si>
  <si>
    <t xml:space="preserve">Porcentaje </t>
  </si>
  <si>
    <t>ODS 8 - Trabajo Decente y Crecimiento Económico</t>
  </si>
  <si>
    <t>Cesar Barros de la Rosa</t>
  </si>
  <si>
    <t>Asesor Experto con funciones de Planeación</t>
  </si>
  <si>
    <t>DG5</t>
  </si>
  <si>
    <t>PES</t>
  </si>
  <si>
    <t>Seguimiento a la gestión institucional</t>
  </si>
  <si>
    <t xml:space="preserve">Sumatoria de los informes trimestrales elaborados </t>
  </si>
  <si>
    <t>(4) Informes trimestrales de seguimiento a la gestión institucional (RAE)</t>
  </si>
  <si>
    <t>Número</t>
  </si>
  <si>
    <t>Dentro de este indicador se le hará seguimiento a los siguientes planes institucionales: PEI, PAI, PI, PMI, CONPES</t>
  </si>
  <si>
    <t>DG6</t>
  </si>
  <si>
    <t>DECRETO 612</t>
  </si>
  <si>
    <t xml:space="preserve">Programa de Transparencia implementado </t>
  </si>
  <si>
    <t xml:space="preserve">Sumatoria de los informes trimestrales eladorados </t>
  </si>
  <si>
    <t>DG7</t>
  </si>
  <si>
    <t>Plan de mejoramiento FURAG aprobado</t>
  </si>
  <si>
    <t>Sumatoria de las actividades programadas</t>
  </si>
  <si>
    <t>(1) Autodiagnóstico diligenciado
(1) Certificación de Diligenciamiento del FURAG
(1) Plan de Mejoramiento FURAG</t>
  </si>
  <si>
    <t>DG8</t>
  </si>
  <si>
    <t>Proyectos de Cooperación Internacional gestionados</t>
  </si>
  <si>
    <t>Sumatoria de proyectos de cooperación internacional gestionados</t>
  </si>
  <si>
    <t xml:space="preserve">(3) Documentos con la gestión de los proyectos de cooperación internacional. </t>
  </si>
  <si>
    <t>DG9</t>
  </si>
  <si>
    <t xml:space="preserve">Encuentros Internacionales de Compras y Contratación Pública realizados </t>
  </si>
  <si>
    <t>Sumatoria de encuentros internacionales realizados</t>
  </si>
  <si>
    <t>(2) Informes con el balance de la ejecución de los  encuentros internacionales.</t>
  </si>
  <si>
    <t>DG10</t>
  </si>
  <si>
    <t>Buenas prácticas internacionales en materia de compra y contratación pública documentadas</t>
  </si>
  <si>
    <t>Sumatoria de informes trimestrales de buenas prácticas en materia de compras y contratación pública</t>
  </si>
  <si>
    <t>(4) Informes trimestrales de buenas prácticas.</t>
  </si>
  <si>
    <t>DG11</t>
  </si>
  <si>
    <t>Dirección General - Comunicaciones</t>
  </si>
  <si>
    <t>Fomentar la participación e inclusión de actores del Sistema de Compra Pública a través de mecanismos que promuevan la apropiación y difusión del conocimiento, fortalezcan sus capacidades, y mejoren el relacionamiento con la ciudadanía y grupos de valor.</t>
  </si>
  <si>
    <t>Comunicaciones Estratégicas</t>
  </si>
  <si>
    <t>Plan Estratégico de Comunicaciones implementado</t>
  </si>
  <si>
    <t>Sumatoria de acciones ejecutadas del PEC</t>
  </si>
  <si>
    <t xml:space="preserve">Hito 1: Estructuración del documento Plan Estratégico de Comunicaciones con la matriz de seguimiento.
 Aprobación del PEC por parte de Comité Directivo
Hito 2: Matriz de seguimiento PEC con porcentaje de cumplimiento y evidencias
Hito 3: Matriz de seguimiento PEC con porcentaje de cumplimiento y evidencias
</t>
  </si>
  <si>
    <t>Porcentaje</t>
  </si>
  <si>
    <t xml:space="preserve">17 Política de transparencia y lucha contra la corrupción </t>
  </si>
  <si>
    <t>Internas
•	Retrasos en el desarrollo de elementos comunicacionales por ausencia de personal de apoyo
•	Retrasos en la renovación de las licencias de diseño que ocasiona incumplimiento en las solicitudes allegadas por las dependencias
•	Publicación de información con errores o sin validación previa.
Externas
•	Indisponibilidad o fallas de los canales digitales para realizar el proceso de divulgación de información institucional.
•	Alta saturación de divulgación de contenidos en redes sociales en las mismas fechas, lo cual genere afectación en el algoritmo y disminuya su alcance.</t>
  </si>
  <si>
    <t xml:space="preserve">Normatividad: 
•	Directiva 06 del 19 de junio del 2024 " Numeral 2.  Lineamientos para la definición de la estrategia institucional de comunicaciones, objetivos y contenidos de las entidades de la rama ejecutiva del orden nacional.              
•	  Directiva Presidencial Nº 11 del 22 de noviembre de 2024, fundamentada en el derecho al acceso a la información, dispone que las entidades del Estado deben destinar al menos el 33% del presupuesto asignado a planes de medios y/o comunicaciones para la divulgación de campañas </t>
  </si>
  <si>
    <t>Beneficios estratégicos a través del fortalecimiento de la misionalidad , oferta institucional y nuevas apuestas (Democratización de las Compras Públicas y Contratación Estatal) mediante  un despliegue comunicacional con enfoque interno y externo para impulsar la participación y el acceso a la información estratégica como herramienta de desarrollo sostenible y de transparencia hacia los grupos de valor  y partes interesadas.</t>
  </si>
  <si>
    <t>Richard Camilo Romero Cortés</t>
  </si>
  <si>
    <t>Asesor de Comunicaciones Estratégicas</t>
  </si>
  <si>
    <t>Los entregables programados serán reportados en la herramienta SVE los 10 primeros días calendario, mes vencido.</t>
  </si>
  <si>
    <t>DG12</t>
  </si>
  <si>
    <t>Proyecto de inversión(PI)</t>
  </si>
  <si>
    <t xml:space="preserve">Orientaciones estrategicas socializadas </t>
  </si>
  <si>
    <t>Número de orientaciones estrategicas socializadas/ Número de orientaciones estrategicas programadas</t>
  </si>
  <si>
    <t>(2) Infomes orientaciones estratégicas elaborado</t>
  </si>
  <si>
    <t xml:space="preserve">18 Política de transparencia y lucha contra la corrupción </t>
  </si>
  <si>
    <t>Internas
•	Retrasos en la elaboración de las orientaciones estratégicas, lo cual genere demoras en el proceso de socialización con los grupos de valor y partes interesadas.
•	Demoras en la socialización de las orientaciones por falta de personal de apoyo.
•	Problemas de conectividad que imposibiliten socializar las orientaciones 
Externas
• Indisponibilidad o fallas de los canales digitales para realizar el proceso de socialización con los grupos de valor y partes interesadas.
• Alta saturación de divulgación de contenidos en redes sociales en las mismas fechas, lo cual genere afectación en el algoritmo y disminuya su alcance.</t>
  </si>
  <si>
    <t xml:space="preserve">
Normatividad: 
•	Ley 2294 de 2023 - Por la cual se expide el Plan Nacional de Desarrollo 2022-2026 “Colombia potencia mundial de la vida”.
•	Ley 1712 del 2014: Por medio de la cual se crea la Ley de Transparencia y del Derecho de Acceso a la Información Pública Nacional y se dictan otras disposiciones.
•	Plan Estratégico Institucional 2023- 2026. Se enfoca en fortalecer la contratación pública a través de la eficiencia, transparencia e inclusión.</t>
  </si>
  <si>
    <t>Fortalecimiento de la misionalidad y de la oferta institucional a través de nuevas apuestas orientadas a la democratización de las Compras Públicas y la Contratación Estatal, impulsando la apropiación del conocimiento por parte de los actores del sistema para favorecer su acceso efectivo al mercado de la contratación pública.</t>
  </si>
  <si>
    <t>La socialización de las orientaciones estrategicas se encuentra sujeta a la elaboración de los documentos de planeación ya que esta actividad es compartida con la Dirección General</t>
  </si>
  <si>
    <t>DG13</t>
  </si>
  <si>
    <t>Dirección General - Grupo de Articulación</t>
  </si>
  <si>
    <t>Democratización-Servicio de educación informal</t>
  </si>
  <si>
    <t>Cursos de la Escuela de Formación Virtual diseñados</t>
  </si>
  <si>
    <t>Sumatoria de cursos diseñados</t>
  </si>
  <si>
    <t>(5) Documentos (fichas de avance de los cursos virtuales de la Escuela de Formación Virtual)</t>
  </si>
  <si>
    <t>Interno:Por parte de las Subdirecciones con quienes se realiza de manera conjunta los cursos virtuales no cumplan con los insumos solicitados en el cronograma de trabajo definido
Externo: No se pueda realizar la contratación de los perfiles técnicos requeridos para la realización de los cursos virtuales</t>
  </si>
  <si>
    <t xml:space="preserve">La Escuela de Formación Virtual es una de las modalidades de capacitación de la estrategia institucional de la Ruta de la Democratización de las Compras Públicas. </t>
  </si>
  <si>
    <t xml:space="preserve">Este indicador es una oportunidad para medir la ejecución en de los cursos virtuales. </t>
  </si>
  <si>
    <t>José Tarcisio Gómez Serna</t>
  </si>
  <si>
    <t xml:space="preserve">
Coordinador Grupo de Articulación y Socialización</t>
  </si>
  <si>
    <t>Se entenderá como curso diseñado aquel que haya culminado las fases de análisis (fase 1), diseño (fase 2) y desarrollo (fase 3) de la metodología ADDIE. En este sentido, un curso se considerará diseñado una vez se hayan diligenciado los formatos requeridos en el Procedimiento para la articulación de la oferta de capacitaciones de la ANCP-CCE- y el Manual para la articulación de la oferta de capacitación de la ANCP-CCE-, elaborado el diseño pedagógico y desarrollado todos los materiales formativos, incluyendo los videos finalizados y editados, así como los anexos correspondientes, los cuales deberán estar listos para la revisión de la subdirección responsable.</t>
  </si>
  <si>
    <t>DG14</t>
  </si>
  <si>
    <t>Personas capacitadas con información sobre el sistema de compras y contratación pública</t>
  </si>
  <si>
    <t>Sumatoria del personas capacitadas a través de estrategia de capacitaciones Ruta de la Democratización de las compras públicas</t>
  </si>
  <si>
    <t>(4) Documento (Matriz de excel que relaciona el reporte de las personas capacitadas)</t>
  </si>
  <si>
    <t xml:space="preserve">Interno: Las estrategias diseñadas para la implementación de la estrategia de capacitaciones "Ruta de la Democratización de las Compras Públicas" no sean efectivas en el desarrollo y promoción de la oferta de capacitaciones.
Externo: No se pueda realizar la contratación de los perfiles requeridos para la implementación de la estrategia. Otro posible riesgo es la ausencia de participación de los actores externos en la oferta de capacitaciones de la Agencia. </t>
  </si>
  <si>
    <t xml:space="preserve">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t>
  </si>
  <si>
    <t>Este indicador es una opotunidad para alinear y aportar a las metas del PEI y Proyecto de Inversión</t>
  </si>
  <si>
    <t>Se comparté información de la ficha del indicador para tener en cuenta en la medición del mismo:
En las modalidades de capacitación virtual, presencial o E-learning la asistencia de la persona se contará por el mismo número de sesiones de capacitación en las que haya participado, es decir, si una persona asistió a dos sesiones de capacitación (de la misma modalidad o diferente) se contabilizará como dos personas capacitadas. Lo anterior obedece a que la estrategia de capacitaciones diseñada ofrece a los tres públicos objetivo (entidades estatales, proveedores y ciudadanía) diversidad de temáticas, sesiones y modalidades, con la finalidad de diversificar y facilitar el acceso al conocimiento; además, se busca reforzar los aprendizajes en la medida en que las personas participen las veces que desen hacerlo. Esto es importante por la gran diversidad de temáticas de capacitación definidas para el sistema de compras y contratación pública y la diversidad de modalidades, incluyendo capacitaciones masivas por medios virtuales a las que pueden acceder las personas según sus intereses.
Ahora bien, en la modalidad e-learning en la cual se estructuran diferentes programas de capacitación, como los cursos de formación informal con una estructura temática determinada y con una serie de actividades a realizar por parte del participante a través de la Escuela de Formación Virtual de la ANCP-CCE, se cuenta como persona capacitada aquella que haya culminado la todalidad del curso y obtenido la respectiva certificación.
Cabe aclarar la definición de sesión de capacitación para este contexto: se entiende como un espacio de tiempo determinado por el organizador de la sesión de capacitación para instruir sobre una o varias temáticas relacionadas con el sistemas de compras y contratación pública, en la modalidad virtual y presencial.</t>
  </si>
  <si>
    <t>DG15</t>
  </si>
  <si>
    <t>Departamentos visitados en el marco de la estrategia de la ruta de la democratización de las compras públicas</t>
  </si>
  <si>
    <t>Sumatoria de los departamentos visitados  en el marco de la estrategia de la ruta de la democratización de las compras públicas</t>
  </si>
  <si>
    <t>(4) Documento (Matriz de excel que relaciona el reporte de los departamentos visitados)</t>
  </si>
  <si>
    <t>Interno: Debilidad en la planeación de las capacitaciones en los territorios colombianos, debilidad en la planeación de los recursos para la realización de las capacitaciones en territorio.
Externo: Debilidad en el relacionamiento con actores externos para la realización de los eventos de capacitación. Debilidad en las convocatorias y por ende  baja participación en los eventos de capacitación</t>
  </si>
  <si>
    <t>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La actividad para reportar expone el despliegue territorial realizado, la cual es una de las apuestas principales de la estrategia.</t>
  </si>
  <si>
    <t xml:space="preserve">Este indicador es una opotunidad para alinear y aportar a las metas del PEI </t>
  </si>
  <si>
    <t>Se comparté información de la ficha del indicador para tener en cuenta en la medición del mismo:
Se entiende como departamento en el cual se ha realizado eventos a los lugares (municipios o ciudades) en donde se hayan desarrollado procesos o eventos de formación y capacitación en la modalidad presencial.
Es importante tener en cuenta que la Agencia Nacional de Contratación Pública – Colombia Compra Eficiente- no es una entidad con presencia regional o departamental, lo que implicó la creación de una estrategia de capacitación, formación y divulgación con un enfoque territorial que impacte de manera presencial a los diferentes grupos de valor y actores del sistema de compra pública.
El despliegue territorial de la estrategia de capacitaciones “Ruta de la Democratización de las compras públicas” de la ANCP–CCE promueve que tanto los funcionarios y contratistas de las entidades estatales, los actores de la economía popular como potenciales proveedores del Estado, y la ciudadanía fortalezcan sus capacidades para que participen en los procesos de contratación estatal. Por tanto, una de las modalidades de capacitación de la estrategia es la presencial, la cual implica la movilidad del recurso humano dispuesto por la entidad y la logística necesaria para el desarrollo de las sesiones de formación y capacitación.
Los eventos de capacitación o procesos de formación presenciales se desarrollan a a partir de un proceso de articulación con entidades u organismos para iniciar con la planeación técnica, logística y
pedagógica del evento. El territorio seleccionado obedece a un</t>
  </si>
  <si>
    <t>DG16</t>
  </si>
  <si>
    <t>Personas capacitadas de la economía popular con información sobre el sistema de compras y contratación pública</t>
  </si>
  <si>
    <t>Sumatoria de personas de la economía popular capacitadas a través de estrategia de capacitaciones Ruta de la Democratización de las compras públicas</t>
  </si>
  <si>
    <t xml:space="preserve">Interno: Las estrategias diseñadas para la implementación de la estrategia de capacitaciones "Ruta de la Democratización de las Compras Públicas" dirigida a los actores de la economia popular no sean efectivas en el desarrollo y promoción de la oferta de capacitaciones.
Externo: Poca participación de los actores de la economia popular en la oferta de capacitaciones de la Agencia. </t>
  </si>
  <si>
    <t xml:space="preserve">La estrategia de capacitaciones "Ruta de la Democratización de las Compras Públicas" contribuye a la gestión efectiva de la Agencia y a las líneas estratégicas de la entidad. Esta iniciativa busca democratizar el conocimiento y las compras públicas, fortaleciendo las capacidades de los diferentes actores del sistema de compra y contratación pública, con especial énfasis en los actores de la economía popular y comunitaria. Este indicador representa el compromiso de la Agencia con el PND al caracterizar y capacitar de manera directa a los actores de la economía popular y comunitaria. </t>
  </si>
  <si>
    <t>Se comparté información de la ficha del indicador para tener en cuenta en la medición del mismo:
Este es un producto secundario que surge de la meta principal de personas capacitadas enel marco de la "Ruta de la Democratización de la Compra Pública".
Ahora bien, se entiende como persona capacitada de la economía popular, aquella que asista a la sesión de capacitación o formación y que por medio de instrumentos de recolección de información se identifique como actor de la economía popular y se demuestre su asistencia en el proceso.
En las diferentes modalidades de capacitación y/o formación (virtual, presencial o E-learnig) la asistencia de la persona se contará por el mismo número de sesiones de capacitación en las que haya participado, es decir, si una persona asistió a dos sesiones de capacitación (de la
misma modalidad o diferente) se contabilizará como dos personas capacitadas de la economía popular. Lo anterior obedece a que la estrategia de capacitaciones diseñada ofrece diversidad de temáticas, sesiones y modalidades, con la finalidad de diversificar y
facilitar el acceso al conocimiento, así como de reforzar los aprendizajes en la medida en que las personas participen las veces que deseen hacerlo.
Cabe aclarar la definición de sesión de capacitación y formación para este contexto: se entiende como un espacio de tiempo determinado por el organizador de la sesión de capacitación para instruir sobre una o varias temáticas relacionadas con el sistema de compras y contratación pública, en la modalidad virtual y presencial.
Por último, se entiende como actor de la economía popular a todo aquel participante que realice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EP pueden realizar sus actividades de manera individual, en unidades económicas, u organizados de manera asociativa; de acuerdo con la definición del PND 2022-2026.
Se identifican los actores de la economía popular de acuerdo con el diligenciamiento que hagan en los instrumentos de recolección de información o si se realizan sesiones de capacitación específicas para estos actores.</t>
  </si>
  <si>
    <t>DG17</t>
  </si>
  <si>
    <t>Estrategia de capacitaciones de la Entidad "Ruta de la Democratización de las Compras Públicas" implementada</t>
  </si>
  <si>
    <t>Sumatoria de informes elaborados sobre la estrategia de la "Ruta de la Democratización de las Compras Públicas" implementada</t>
  </si>
  <si>
    <t xml:space="preserve">(2) Informes semestrales de la implementación de la estrategia de la ruta de la democratización </t>
  </si>
  <si>
    <t>Interno: Debilidad en los mecanismos para recolectar los resultados de la estrategia y para el seguimiento efectivo que no permita la consolidación del respectivo informe.</t>
  </si>
  <si>
    <t xml:space="preserve">El informe de implementación de la Ruta de la Democratización de las Compras Públicas se viene realizando como una práctica para consolidar en un solo documento los resultados cuntitativos como cualitativos de la estrategia. </t>
  </si>
  <si>
    <t>Genera Valor agregado y sbretodo permite generar memoria intitucional de la estrategia.</t>
  </si>
  <si>
    <t>Se trabajará en mejorar la estructura del respectivo informe de la Ruta de la Democratización de las Compras Públicas.</t>
  </si>
  <si>
    <t>DG18</t>
  </si>
  <si>
    <t>Dirección General - Control Interno</t>
  </si>
  <si>
    <t>Evaluación Independiente</t>
  </si>
  <si>
    <t>Plataformas-Documentos de lineamientos técnicos</t>
  </si>
  <si>
    <t>Porcentaje de ejecución del plan anual de auditorias basada en riesgos 2026</t>
  </si>
  <si>
    <t>Porcentaje de avance alcanzado en la ejecución del PAAI/ Porcentaje de ejecución programado en el PAAI 2026</t>
  </si>
  <si>
    <t xml:space="preserve">(4) Informes trimestrales de auditoria interna 
</t>
  </si>
  <si>
    <t>31/12/206</t>
  </si>
  <si>
    <t>Control Interno</t>
  </si>
  <si>
    <t>*Falta de recursos economicos para contratar la presracion de servicios profsionales.
*Demora en la contratacion del talento humano requerido 
*Personal asignado no presente idoneidad y/ocompetencias funcionales y comportamentales.
*Falta de adherencia por parte de la alta direccion al ejercicio de control interno.
*Alta criticidad de unidades auditables que amerite ajustes al paai 2026.
*Cambios normativos en el transcurso de la vigencia.</t>
  </si>
  <si>
    <t>Requerimientos del marco juridico regulatorio de la funcion publica.</t>
  </si>
  <si>
    <t>Si, en razon a que contribuye a la mejora continua y el fortalecimiento de procesos en el marco de la transparencia, legalidad e integridad a partir de las buenas practicas el seguimiento y evaluacion de control interno</t>
  </si>
  <si>
    <t>Edith Cardenas Herrera</t>
  </si>
  <si>
    <t>Asesora experta  con funciones de Control Interno</t>
  </si>
  <si>
    <t>Para cumplir con l Plan Anual de Auditorias basada en riesgos 2026 se requiere de un equipo minimo multidisciplinario minimo de 5 profesionales ( contador, ingeniero sistemas , abogado, ingeniero industrial)</t>
  </si>
  <si>
    <t>SUBDIRECCIÓN DE GESTIÓN CONTRACTUAL</t>
  </si>
  <si>
    <t>GC1</t>
  </si>
  <si>
    <t>Subdirección de Gestión Contractual</t>
  </si>
  <si>
    <t xml:space="preserve">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               </t>
  </si>
  <si>
    <t>Normativa de la contratación en la Administración Pública</t>
  </si>
  <si>
    <t>Democratización-Documentos normativos</t>
  </si>
  <si>
    <r>
      <t>Documentos Tipo</t>
    </r>
    <r>
      <rPr>
        <sz val="8"/>
        <color rgb="FF000000"/>
        <rFont val="Verdana"/>
        <family val="2"/>
      </rPr>
      <t xml:space="preserve"> elaborados</t>
    </r>
  </si>
  <si>
    <t>Sumatoria de documentos tipo elaborados</t>
  </si>
  <si>
    <t>(2) Resoluciones de Documentos Tipo</t>
  </si>
  <si>
    <t>No Aplica</t>
  </si>
  <si>
    <t>Posibilidad de recibir o solicitar cualquier dádiva o beneficio a nombre propio o de terceros con el fin expedir documentos normativos y lineamientos
Internos: 
Soborno	
Motivación personal del funcionario o contratista	
Desconocimiento en los temas de los documentos y lineamientos.	
Insuficiente participación ciudadana y control social.</t>
  </si>
  <si>
    <t>Decreto 4170 del 2011
Resolución 240 de 2020</t>
  </si>
  <si>
    <t>Si, mejora procesos, amplía la cobertura, optimiza recursos o genera beneficios estratégico.</t>
  </si>
  <si>
    <t xml:space="preserve">Carolina Quintero Gacharná </t>
  </si>
  <si>
    <t>Subdirectora de Gestión Contractual</t>
  </si>
  <si>
    <t xml:space="preserve">Las metas establecidas estan sujetas a contar con el presupuesto planteado para la vigencia 2026 de $ 4.144.321.586 </t>
  </si>
  <si>
    <t>GC2</t>
  </si>
  <si>
    <r>
      <t>Documentos normativos</t>
    </r>
    <r>
      <rPr>
        <sz val="8"/>
        <color rgb="FF4472C4"/>
        <rFont val="Verdana"/>
        <family val="2"/>
      </rPr>
      <t xml:space="preserve"> </t>
    </r>
    <r>
      <rPr>
        <sz val="8"/>
        <color rgb="FF000000"/>
        <rFont val="Verdana"/>
        <family val="2"/>
      </rPr>
      <t>elaborados</t>
    </r>
  </si>
  <si>
    <t>Sumatoria de documentos normativos elaborados</t>
  </si>
  <si>
    <r>
      <t>(2) Documento normativo</t>
    </r>
    <r>
      <rPr>
        <sz val="8"/>
        <color rgb="FF000000"/>
        <rFont val="Verdana"/>
        <family val="2"/>
      </rPr>
      <t xml:space="preserve"> elaborado</t>
    </r>
  </si>
  <si>
    <t>Generar documentos normativos que no atiendan las necesidades del sistema de Compras y contratación pública
Internos:
1. Lineamientos y documentos desactualizados
2. No tener en cuanta los cambios normativos	
3. Generar documentos o conceptos que no atiendan los tiempos establecidos.	
4. Generar documentos que no cumplan con los criterios normativos	
5. Generar Guías desarticuladas con los lineamientos del gobierno nacional.	
6. La información jurídica no está debidamente indizada y concordada correctamente.</t>
  </si>
  <si>
    <t xml:space="preserve">Decreto 4170 del 2011
</t>
  </si>
  <si>
    <t>Las metas establecidas estan sujetas a contar con el presupuesto planteado para la vigencia 2026 de $ 4.144.321.587. En caso de no contar con lo solicitado se validará la pertinencia de ajustar la meta</t>
  </si>
  <si>
    <t>GC3</t>
  </si>
  <si>
    <t>Circular Expedida</t>
  </si>
  <si>
    <t>Sumatoria de documentos elaborados</t>
  </si>
  <si>
    <t>(1) Circular Expedida</t>
  </si>
  <si>
    <t>Las metas establecidas estan sujetas a contar con el presupuesto planteado para la vigencia 2026 de $ 4.144.321.588</t>
  </si>
  <si>
    <t>GC4</t>
  </si>
  <si>
    <t>Documentos de buenas prácticas contractuales elaborados y/o actualizados</t>
  </si>
  <si>
    <t>Sumatoria de documentos de buenas practicas contractuales elaboradas o actualizadas</t>
  </si>
  <si>
    <r>
      <t xml:space="preserve">(3) Documentos de buenas practícas </t>
    </r>
    <r>
      <rPr>
        <sz val="8"/>
        <color rgb="FF000000"/>
        <rFont val="Verdana"/>
        <family val="2"/>
      </rPr>
      <t xml:space="preserve">contractuales elaborados y/o actualizados </t>
    </r>
  </si>
  <si>
    <t>GC5</t>
  </si>
  <si>
    <t>Politicas de MIPG</t>
  </si>
  <si>
    <t>Boletines elaborados</t>
  </si>
  <si>
    <t>Sumatoria de los boletines elaborados</t>
  </si>
  <si>
    <t>(6) Boletines elaborados</t>
  </si>
  <si>
    <t>Las metas establecidas estan sujetas a contar con el presupuesto planteado para la vigencia 2026 de $ 4.144.321.590</t>
  </si>
  <si>
    <t>Subdirección de Negocios</t>
  </si>
  <si>
    <t>SN1</t>
  </si>
  <si>
    <t>Promover la compra pública estratégica como factor del desarrollo económico, contribuyendo a la dinamización del desarrollo regional en diferentes sectores del mercado y de la economía popular, a través de mecanismos de agregación de demanda.</t>
  </si>
  <si>
    <t>Gestión de agregación de demanda</t>
  </si>
  <si>
    <t>Democratización-Instrumentos de agregación de demanda</t>
  </si>
  <si>
    <t>Mecanismos de Agregación de Demanda estructurados o renovados</t>
  </si>
  <si>
    <t>Sumatoria de MAD estructurados o actualizados</t>
  </si>
  <si>
    <t>(5)  Número de mecanismos de Agregación de Demanda estructurados o actualizados</t>
  </si>
  <si>
    <t>Politica de Compras y Contratación Pública</t>
  </si>
  <si>
    <t>Yenny Liseth Perez Olaya</t>
  </si>
  <si>
    <t xml:space="preserve">Subdirectora de Negocios </t>
  </si>
  <si>
    <t>SN2</t>
  </si>
  <si>
    <t xml:space="preserve">Mecanismos de Agregación de Demanda estructurados para la Economía Popular </t>
  </si>
  <si>
    <t>Sumatoria de MAD estructurados o actualizados de la economía popular</t>
  </si>
  <si>
    <t>(2) Número de mecanismos de Agregación de Demanda estructurados para la Economía Popular</t>
  </si>
  <si>
    <t>SN3</t>
  </si>
  <si>
    <t>Porcentaje de proveedores de Economía Popular que participa en los mecanismos puestos en operación a partir del 2023</t>
  </si>
  <si>
    <t>Sumatoria de reportes mensuales de actores de la economía popular habilitados en los MAD puestos en operación a partir del 2023</t>
  </si>
  <si>
    <t>(12) Reportes cualitativos mensuales de actores de la economía popular habilitados en los mecanismos de agregación de demanda
 (1) Documento anual  que consolide la proporción de proveedores de economía popular (microempresas) incluidos en la TVEC, respecto a la totalidad de proveedores habilitados</t>
  </si>
  <si>
    <t>SN4</t>
  </si>
  <si>
    <t>CONPES</t>
  </si>
  <si>
    <t>Informes semestrales de ventas de café en el Acuerdo Marco de Precios para el Suministro del Servicio Integral de Aseo y Cafetería</t>
  </si>
  <si>
    <t>Sumatoria de informes semestrales de ventas de café en el Acuerdo Marco de Precios elaborados</t>
  </si>
  <si>
    <t>(2) Informes semestrales de ventas de café en el Acuerdo Marco de Precios para el Suministro del Servicio Integral de Aseo y Cafetería</t>
  </si>
  <si>
    <t>SN5</t>
  </si>
  <si>
    <t>Informes semestrales de ventas y ahorros generados en los Acuerdo Marco de Precios</t>
  </si>
  <si>
    <t>Sumatoria de informes semestrales de ventas y ahorros generados en los Acuerdo Marco de Precios</t>
  </si>
  <si>
    <t>(2) Informes de seguimiento a las ventas y ahorros generados a través de los mecanismos de agregación de demanda en operación en la TVEC</t>
  </si>
  <si>
    <t>SN6</t>
  </si>
  <si>
    <t>Mecanismos de compra pública que permita a las entidades estatales adquirir productos y servicios para reducir riesgos a la seguridad digital, aprovechando las capacidades de los proveedores nacionales.</t>
  </si>
  <si>
    <t>Sumatoria de MAD estructurados o actualizados que permita a las entidades estatales adquirir productos y servicios para reducir riesgos a la seguridad digital</t>
  </si>
  <si>
    <t>(1) Número de mecanismos de Agregación de Demanda estructurados o actualizados</t>
  </si>
  <si>
    <t>SUBDIRECCIÓN DE ESTUDIOS DE MERCADO Y ABASTECIMIENTO ESTRATEGICO</t>
  </si>
  <si>
    <t>EMAE1</t>
  </si>
  <si>
    <t>Subdirección de Estudios de Mercado y Abastecimiento Estratégico</t>
  </si>
  <si>
    <t>Establecer lineamientos técnicos, conceptuales o metodológicos para la consolidación y democratización del Sistema de Compras Públicas, mediante la elaboración y difusión de herramientas o instrumentos normativos sostenibles, estratégicos o innovadores que promuevan la inclusión de todas las partes interesadas del Sistema de Compra Pública.</t>
  </si>
  <si>
    <t>Análisis estratégico del sistema de compras y contratación Pública</t>
  </si>
  <si>
    <t>Democratización-Documentos de coyuntura y prospectiva sectorial</t>
  </si>
  <si>
    <t>Modelo de Abastecimiento Estratégico Actualizado</t>
  </si>
  <si>
    <t xml:space="preserve">Sumatoria del cumplimiento de hitos de la actualización del Modelo de Abastecimiento Estratégico </t>
  </si>
  <si>
    <t>Hito 1 (10%): Plan de trabajo
Hito 2 (20%) Documento preliminar V1
Hito 3 (40%): Documento preliminar V2
Hito 4 (30%): Documento con el Modelo de Abastecimiento Estratégico versión 3.1.1 (actualizado).</t>
  </si>
  <si>
    <t>Pocentaje</t>
  </si>
  <si>
    <t>De acuerdo con el factor de riesgo establecido para las actividades de SEMAE se contempla el de "Generar información inexacta".</t>
  </si>
  <si>
    <t>El MAE nació en 2020 como resultado de una consultoría orientada a incorporar buenas prácticas de abastecimiento estratégico en el sector público colombiano. Desde entonces, ha evolucionado mediante la primera versión en el (2020),la segunda en el (2021), la 3.0 (2024) y 3.1 (2025), fortaleciendo sus lineamientos, conceptos y herramientas para mejorar la planeación y gestión de la contratación pública. La actualización se justifica por la necesidad de optimizar los componentes tecnológicos y metodológicos del modelo, mejorar la experiencia de los usuarios y promover procesos de compra más eficientes, sostenibles e inclusivos.</t>
  </si>
  <si>
    <t>La actualización del Modelo de Abastecimiento Estratégico representa una oportunidad para la ANCP-CCE al fortalecer su rol como entidad rectora del sistema de compras públicas, consolidando capacidades técnicas y metodológicas que aportan valor agregado al fortalecimiento institucional. Esta actualización mejora los procesos de planeación y análisis de mercado, optimiza el uso de recursos, amplía la cobertura y promueve la adopción de prácticas sostenibles e innovadoras por parte de las entidades compradoras y los proveedores del Estado.</t>
  </si>
  <si>
    <t>Marina Avendaño Carrascal</t>
  </si>
  <si>
    <t xml:space="preserve">Subdirectora de Estudios de Mercado y Abastecimiento Estratégico </t>
  </si>
  <si>
    <t>EMAE2</t>
  </si>
  <si>
    <t>Fomentar la participación e inclusión de actores del Sistema de Compras Públicas a través de mecanismos que promuevan la apropiación y difusión del conocimiento, fortalezcan sus capacidades, y mejoren el relacionamiento con la ciudadanía y grupos de valor.</t>
  </si>
  <si>
    <t>Seguimiento al desarrollo del curso e-learning sobre el MAE</t>
  </si>
  <si>
    <t>Sumatoria de informes de trabajo sobre el seguimiento al curso e-learnign del MAE</t>
  </si>
  <si>
    <t xml:space="preserve">(04) Informes internos de trabajo de seguimiento del Curso e- learning MAE </t>
  </si>
  <si>
    <t>Politica de Gestión del conocimiento y la innovación</t>
  </si>
  <si>
    <t>El Modelo de Abastecimiento Estratégico (MAE) de Colombia Compra Eficiente fue creado para fortalecer la planeación y gestión de las compras públicas, respondiendo a la falta de articulación, estandarización y análisis estratégico en los procesos contractuales del Estado. Formulado con base en buenas prácticas de la OCDE, su primera versión se implementó en 2017 y se consolidó mediante el curso virtual MAE 2.0 en 2021. Los resultados de este proceso evidenciaron la necesidad de actualizar los contenidos y mejorar los recursos pedagógicos, dando origen al MAE 3.0 en el 2024 y el MAE 3.1 en el 2025. Asimismo, la Ley 2345 de 2023 (“Chao Marcas”) y la normativa sobre propiedad industrial exigieron renovar la identidad visual del curso virtual del MAE para garantizar el cumplimiento legal y la coherencia institucional. En el marco del Plan de Acción Institucional 2025, esta nueva versión buscó fortalecer las capacidades de los actores del sistema de compra pública y promover prácticas más eficientes, estratégicas y transparentes.</t>
  </si>
  <si>
    <t>El acompañamiento y seguimiento a los participantes del e-learning MAE 3.0 constituye una oportunidad estratégica para Colombia Compra Eficiente, al permitir ampliar los conocimientos de los participantes en los procesos de compras públicas, optimizando el uso de recursos mediante herramientas virtuales y fortaleciendo las capacidades de los actores del Sistema de Compra Pública. Este producto agrega valor al impulsar la adopción de buenas prácticas de Abastecimiento Estratégico, promoviendo una gestión más eficiente, transparente y participativa, en coherencia con la Ruta de la democratización de la compra pública.</t>
  </si>
  <si>
    <t>EMAE3</t>
  </si>
  <si>
    <t>Informes de las sesiones de capacitación calendarizadas elaborados</t>
  </si>
  <si>
    <t>Sumatoria de informes trimestrales de las sesiones de capacitación calendarizadas elaborados</t>
  </si>
  <si>
    <t xml:space="preserve">(04) Informes internos de trabajo de las sesiones realizadas en cada trimestre a los partícipes del sistema de compra pública </t>
  </si>
  <si>
    <t>La ANCP-CCE ha desarrollado históricamente espacios de formación y divulgación orientados a fortalecer las capacidades de todos los actores del sistema de compras y contratación pública, promoviendo la democratización de la compra pública y la participación inclusiva de diversos actores del Sistema. Estas experiencias han permitido identificar brechas de conocimiento y la necesidad de estrategias pedagógicas más segmentadas y territoriales.
La subdirección de Estudios de Mercado y Abastecimiento Estratégico (EMAE) ha desarrollado capacitaciones como parte de su estrategia de fortalecimiento institucional y transferencia de conocimiento en materia de contratación pública. La continuidad de este producto tiene como propósito planificar y ejecutar espacios formativos dirigidos a los diversos actores del sistema de compras públicas, orientados a divulgar lineamientos normativos, resultados de investigaciones y buenas prácticas identificadas por el Observatorio. De esta manera, se busca continuar con la promoción de adopción de herramientas técnicas que fortalezcan la transparencia, la eficiencia y la integridad en la gestión contractual.</t>
  </si>
  <si>
    <t>Sí representa una oportunidad de mejora toda vez que:
- Representa una oportunidad estratégica para consolidar el liderazgo institucional de la ANCP-CCE en formación y fortalecimiento de capacidades
- Permite ampliar el alcance territorial
- Fortalece la participación ciudadana
- Mejora la confianza en el Sistema de Compras Públicas
- Ofrece la posibilidad de mejorar las estrategias de divulgación, comunicación y convocatoria, incrementando la efectividad y cobertura de las capacitaciones
- Genera mayor apropiación de los conocimientos en los grupos de valor</t>
  </si>
  <si>
    <t>EMAE4</t>
  </si>
  <si>
    <t>Estudios, análisis y/o reportes de coyuntura y prospectiva sectorial elaborados</t>
  </si>
  <si>
    <t>Estudios, análisis y/o reportes de coyuntura y prospectiva sectorial elaborados/ Estudios, análisis e informes de coyuntura y prospectiva sectorial programados</t>
  </si>
  <si>
    <t>Matriz de control que relacione los documentos de Estudios, análisis y/o reportes de coyuntura y prospectiva sectorial programados y elaborados</t>
  </si>
  <si>
    <t>Los estudio, análisis y reportes del sistema de compras públicas se basan en la experiencia histórica en la elaboración de estudios, análisis y metodologías sobre el sistema de compras públicas, los cuales han servido para la toma de decisiones y como base para la creación de instrumentos de agregación de demanda y generación de información, atendiendo necesidades detectadas y fortaleciendo la planificación, la eficiencia y la gestión de las compras públicas.</t>
  </si>
  <si>
    <t>La elaboración de estudio, análisis y reportes del sistema de compras públicas representa una oportunidad para la entidad al generar información analítica que aporta valor agregado, mejora los procesos de planificación y toma de decisiones, optimiza recursos y amplía la cobertura de instrumentos de gestión. Además, contribuye a la eficiencia, sostenibilidad e innovación en el sistema de compras públicas, generando beneficios estratégicos para la entidad.</t>
  </si>
  <si>
    <t>EMAE5</t>
  </si>
  <si>
    <t>Optimizar el modelo de operación de la Agencia con el propósito de promover sinergias al interior y con otras instituciones, que faciliten los procesos de toma de decisiones y el logro de resultados efectivos</t>
  </si>
  <si>
    <t>Democratización-Documentos de lineamientos técnicos</t>
  </si>
  <si>
    <t xml:space="preserve">Estudios e informes de lineamientos técnicos elaborados </t>
  </si>
  <si>
    <t>Estudios e informes de lineamientos técnicos elaborados/ Estudios e informes de lineamientos técnicos programados</t>
  </si>
  <si>
    <t>Matriz de control que relaciones los documentos de estudios e informes asociados a documentos de lineamientos técnicos</t>
  </si>
  <si>
    <t>EMAE6</t>
  </si>
  <si>
    <t>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t>
  </si>
  <si>
    <t>EMAE7</t>
  </si>
  <si>
    <t xml:space="preserve">
Informes elaborados sobre el seguimiento e implementación de la Politica de Información estadistica</t>
  </si>
  <si>
    <t xml:space="preserve">Sumatoria de informes elaborados con la implementación de la politica de información estadistica </t>
  </si>
  <si>
    <t>(2) Informes internos de trabajo</t>
  </si>
  <si>
    <t>Politica de la Información Estadistica</t>
  </si>
  <si>
    <t>Colombia Compra Eficiente ha consolidado un importante volumen de información estadística derivada del sistema de contratación pública, sin embargo, su gestión, documentación y estandarización presentan desafíos asociados a la dispersión de fuentes, la interoperabilidad y la calidad del dato. La ausencia de una política formal que oriente la producción, almacenamiento, tratamiento y difusión de la información estadística limita la trazabilidad, la eficiencia y el aprovechamiento de los datos para la toma de decisiones institucionales. En este contexto, el proyecto busca formular e implementar la Política de Gestión de la Información Estadística de la Agencia, alineada con los lineamientos del DANE y los estándares del Sistema Estadístico Nacional, garantizando la calidad, consistencia y disponibilidad de los datos generados. Esta iniciativa permitirá fortalecer la gobernanza del dato, promover la transparencia y asegurar la sostenibilidad técnica de los procesos estadísticos.</t>
  </si>
  <si>
    <t>La consolidación de la Política de Gestión de la Información Estadística representa una oportunidad clave para fortalecer la capacidad técnica y analítica de Colombia Compra Eficiente. Este proyecto aportará valor institucional al garantizar la calidad y consistencia de los datos, optimizar la producción estadística y consolidar una cultura organizacional basada en la gestión del conocimiento y la evidencia. Además, permitirá una mejor articulación con los lineamientos nacionales en materia de gobernanza del dato, posicionando a la Agencia como referente técnico en la administración, análisis y aprovechamiento estratégico de la información pública.</t>
  </si>
  <si>
    <t>EMAE8</t>
  </si>
  <si>
    <t>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</si>
  <si>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 xml:space="preserve">Documento Elaborado Reporte Ley de Emprendimiento </t>
  </si>
  <si>
    <t xml:space="preserve">Sumatoria de documentos elaborados </t>
  </si>
  <si>
    <t>(1) Documento</t>
  </si>
  <si>
    <t>Generar información Inexacta</t>
  </si>
  <si>
    <t>La Ley 2069 de 2020, conocida como Ley de Emprendimiento, estableció disposiciones para promover la participación de las micro, pequeñas y medianas empresas (MiPymes) en la contratación pública, fortaleciendo el desarrollo económico y la inclusión productiva. En cumplimiento de este marco normativo, Colombia Compra Eficiente ha avanzado en la generación de reportes y análisis sobre la participación de estos actores en el sistema de compras públicas. No obstante, la información disponible requiere actualización y consolidación periódica que permita evaluar el impacto real de la Ley en términos de participación empresarial, distribución territorial y sectores económicos beneficiados. Este proyecto busca fortalecer la medición y difusión del Reporte de la Ley de Emprendimiento, mediante metodologías actualizadas, análisis descriptivos y visualizaciones que evidencien el avance en la inclusión de las MiPymes en los procesos de contratación estatal.</t>
  </si>
  <si>
    <t>El Reporte Ley de Emprendimiento representa una oportunidad para fortalecer el rol de Colombia Compra Eficiente como entidad promotora de la inclusión económica y la transparencia en la contratación pública. Su actualización y difusión contribuyen a visibilizar los avances y desafíos en la participación de las MiPymes, orientando acciones de política pública basadas en evidencia. Además, potencia la articulación con entidades del ecosistema empresarial y de desarrollo productivo, generando un valor agregado que trasciende las funciones tradicionales de la Agencia y refuerza su liderazgo técnico en la promoción del desarrollo económico sostenible.</t>
  </si>
  <si>
    <t>EMAE9</t>
  </si>
  <si>
    <t>EMAE10</t>
  </si>
  <si>
    <t>EMAE11</t>
  </si>
  <si>
    <t>SUBDIRECCIÓN DE INFORMACIÓN Y DESARROLLO TÉCNOLOGICO</t>
  </si>
  <si>
    <t>IDT1</t>
  </si>
  <si>
    <t>Subdirección de Información y Desarrollo Tecnologico</t>
  </si>
  <si>
    <t>Consolidar un marco de gobernanza para la gestión del conocimiento e información en la agencia, fortaleciendo los procesos de innovación y desarrollo tecnológico con el fin de impulsar la transparencia y fomentar la participación de actores en el sistema electrónico de contratación pública. </t>
  </si>
  <si>
    <t xml:space="preserve">Gestión de Tecnologías de la Información </t>
  </si>
  <si>
    <t>Plataformas-Servicio de información para la compra pública</t>
  </si>
  <si>
    <t>Avance en la implementación de la Integración de los simuladores web con las economías populares</t>
  </si>
  <si>
    <t xml:space="preserve">Sumatoria del porcentaje de avance en la implementación de la integración </t>
  </si>
  <si>
    <t>Hito 1: Documento de requerimientos=25%.
Hito 2: Documento de arquitectura =25%.
Hito 3: Plan de pruebas=25%.
Hito 4: RFI de paso a producción= 25%</t>
  </si>
  <si>
    <t>Politica de Compras y Contratación Estatal</t>
  </si>
  <si>
    <t>No contar con el personal contratado para el desarrollo de la integración</t>
  </si>
  <si>
    <t>Enla vigencia 2023 la ANCP-CCE contrató el desarrollo del aplicativo de Mi Mercado Popular  para brindar mayor acceso al mercado de compras públicas para la economía popular</t>
  </si>
  <si>
    <t>Genera facilidad y crea oportunidades de ingreso al mercado de compras públicas para la economía popular</t>
  </si>
  <si>
    <t xml:space="preserve">Richard Ariel Bedoya </t>
  </si>
  <si>
    <t>Subdirector de Información y Desarrollo Técnologico</t>
  </si>
  <si>
    <t>IDT2</t>
  </si>
  <si>
    <t>Avance en la implementación del mantenimiento evolutivo para la interoperabilidad con Confecámaras para disponibilidad de consulta RUP</t>
  </si>
  <si>
    <t>Sumatoria del porcentaje de avance en la implementación del mantenimiento evolutivo</t>
  </si>
  <si>
    <t>Hito 1: Documento de requerimientos=50%.
Hito 2: RFI de paso a producción= 50%</t>
  </si>
  <si>
    <t>01/082026</t>
  </si>
  <si>
    <t>"No contar con el personal contratado para el desarrollo del mantenimiento evolutivo 
Se requiere de la información entregada por Confecámaras para poder realizar el mantenimiento evolutivo."	La interoperabilidad del RUP con SECOP se da como cumplimiento del artículo 99 del PND	Suministrar a manera de consulta a los actores de la compra pública a través del SECOP mayor información a contemplada en el RUP/RUES de forma gratuita y libre</t>
  </si>
  <si>
    <t>La interoperabilidad del RUP con SECOP se da como cumplimiento del artículo 99 del PND</t>
  </si>
  <si>
    <t>Suministrar a manera de consulta a los actores de la compra pública a través del SECOP mayor información a contemplada en el RUP/RUES de forma gratuita y libre</t>
  </si>
  <si>
    <t>IDT3</t>
  </si>
  <si>
    <t xml:space="preserve">Avance en la Implementacion del plan táctico y operativo del modelo de gobierno de datos </t>
  </si>
  <si>
    <t>Sumatoria del porcentaje de avance en la elaboración del documento</t>
  </si>
  <si>
    <t>Hito I: Versión preliminar del documento con la Implementación del plan táctico y operativo del Gobierno de datos=50%.
Hito II: Versión final del documento con la Implementación del plan táctico y operativo del Gobierno de datos= 50%.</t>
  </si>
  <si>
    <t>Politica de Gobierno Digital</t>
  </si>
  <si>
    <t>No contar con el personal contratado para el desarrollo de la actividad 
Ausencia del oficial de Seguridad de la información
Falta de compromiso institucional y/o recursos para el desarrollo de la iniciativa que es transversal en la entidad</t>
  </si>
  <si>
    <t xml:space="preserve">En la vigencia 2025 se plasmó el plan táctico y operativo, el cual será implementado en esta vigencia </t>
  </si>
  <si>
    <t xml:space="preserve">La iniciativa genera un valor estratégico para la Agencia en la medida en que se formaliza el esquema de Gobernanza de datos institucionales </t>
  </si>
  <si>
    <t>IDT4</t>
  </si>
  <si>
    <t xml:space="preserve">Operaciones SECOP </t>
  </si>
  <si>
    <t xml:space="preserve">Avance en la estructuración y formalización de la estrategia de despliegue de las plataformas SECOP. </t>
  </si>
  <si>
    <t>Hito I: Versión preliminar del documento con la Estrategia de despliegue de las plataformas=50%.
Hito II: Versión final del documento con la Estrategia de despliegue de las plataformas= 50%.</t>
  </si>
  <si>
    <t>No presentar de forma oportuna en el comité directivo la estrategia de despliegue
No contar con el personal contratado para el desarrollo de la actividad</t>
  </si>
  <si>
    <t>La SIDT en los años anteriores ha expedido de forma anual la Estrategia de despliegue de la plataforma SECOP II, para la siguiente vigencia y debido al cambio en el proceso y manual de funciones abarcará las demás plataformas asociadas al SECOP.</t>
  </si>
  <si>
    <t xml:space="preserve">Genera valor a los usuarios al contar con herramientas y materiales para la apropiación de las plataformas del ecosistema SECOP </t>
  </si>
  <si>
    <t>IDT5</t>
  </si>
  <si>
    <t>Informes sobre el nivel de satisfacción de los usuarios frente a los canales de atención gestionados por la mesa de servicio de la entidad elaborados</t>
  </si>
  <si>
    <t>Sumatoria de los informes elaborados</t>
  </si>
  <si>
    <t>Hito 1: Informe del primer trimestre
Hito 2: Informe del segundo trimestre
 Hito 3: Informe del tercer trimestre
Hito 4: Informe del cuarto trimestre</t>
  </si>
  <si>
    <t>*Baja participación en las encuestas
*Resultados de satisfacción inferiores a lo acordado con el proveedor, por debajo de 4.0 de 5.0 puntos posibles</t>
  </si>
  <si>
    <t xml:space="preserve">Dentro de las funciones de Operaciones de las Plataformas en el numeral 8, indica " Ejecutar encuestas que permitan conocer el grado de satisfacción de los partícipes del sistema de compra pública, y a partir de allí tomar las acciones necesarias para mejorar de manera planeada los índices de satisfacción. “ este indicador resulta clave para determinar la calidad, amabilidad y satisfacción de la atención, así como generar las retroalimentaciones necesarias para mejorar estas cualidades. </t>
  </si>
  <si>
    <t>Tener la información de  la calidad, amabilidad y satisfacción de la atención, nos ofrece la oportunidad de reconocer oportunidades de mejora o identificar si el proceso llevado a cabo esta generando buenos resultados.</t>
  </si>
  <si>
    <t>IDT6</t>
  </si>
  <si>
    <t>Disponibilidad del servicio de las plataformas SECOP (SECOP I, SECOP II, TVEC)</t>
  </si>
  <si>
    <t>Promedio de la disponibilidad de las plataformas SECOP (SECOP I, SECOP II, TVEC)</t>
  </si>
  <si>
    <t>Hito 1: Informe del primer trimestre sobre la disponibilidad del SECOP=25%.
Hito 2: Informe del segundo trimestre sobre la disponibilidad del SECOP=25%.
Hito 3: Informe del tercer trimestre sobre la disponibilidad del SECOP=25%.
Hito 4: Informe del cuarto trimestre sobre la disponibilidad del SECOP=25%.</t>
  </si>
  <si>
    <t>Indisponibilidades en el servicio de nube contratado por un proveedor externo.
Afectaciones en la disponibilidad por el mes de enero debido al alto uso de la plataforma SECOP II previo a la ley de garantías
Posibles ataques cibernéticos a las aplicaciones SECOP.</t>
  </si>
  <si>
    <t>Las plataformas SECOP se componen del SECOP I, plataforma administrada por la entidad, SECOP II plataforma contratada con un proveedor externo y la TVEC que es contratada con proveedor externo y administra los AMP e IAD.</t>
  </si>
  <si>
    <t>Mantener una alta disponibilidad de las plataformas SECOP es indispensable para que los actores del sistema de compra pública puedan hacer un uso correcto de las mismas</t>
  </si>
  <si>
    <t>IDT7</t>
  </si>
  <si>
    <t>Avance en la actualización, implementación y seguimiento del Plan Estratégico de Tecnologías de la Información - PETI</t>
  </si>
  <si>
    <t>Sumatoria del porcentaje de avance en la actualización, implementación y seguimiento del documento del PETI</t>
  </si>
  <si>
    <t>Hito 1: Actualización del PETI=40%.
Hito 2: Informe de seguimiento =20%.
Hito 3: Informe de seguimiento=20%.
Hito 4: Informe de seguimiento= 20%</t>
  </si>
  <si>
    <t>Afectaciones en el cumplimiento de las metas establecidas por la entidad debido a cambios en la administración de la entidad.</t>
  </si>
  <si>
    <t>Conforme a lo establecido en el Decreto 612 de 2018 Por el cual se fijan directrices para la integración de los planes institucionales y estratégicos al Plan de Acción por parte de las entidades del Estado, entre esto el Plan Estratégico de Tecnologías de la Información - PETI</t>
  </si>
  <si>
    <t>Permite centralizar y realizar seguimiento a las actividades y metas asociadas a las tecnologías de la información en la entidad</t>
  </si>
  <si>
    <t>IDT8</t>
  </si>
  <si>
    <t xml:space="preserve">Avance en la actualización, implementación y seguimiento del Plan de Seguridad y privacidad de la información </t>
  </si>
  <si>
    <t>Sumatoria del porcentaje de avance en la actualización, implementación y seguimiento del Plan de Seguridad y privacidad de la información</t>
  </si>
  <si>
    <t>Hito 1: Actualización del Plan=40%.
Hito 2: Informe de seguimiento =20%.
Hito 3: Informe de seguimiento=20%.
Hito 4: Informe de seguimiento= 20%</t>
  </si>
  <si>
    <t>IDT9</t>
  </si>
  <si>
    <t>Avance en la actualización, implementación y seguimiento del Plan de tratamiento de riesgos de seguridad y privacidad de la información</t>
  </si>
  <si>
    <t>Sumatoria del porcentaje de avance en la actualización, implementación y seguimiento del documento del Plan de tratamiento de riesgos de seguridad y privacidad de la información</t>
  </si>
  <si>
    <t xml:space="preserve">No contar con el personal contratado para el desarrollo de la actividad </t>
  </si>
  <si>
    <t>Conforme a lo establecido en el Decreto 612 de 2018 Por el cual se fijan directrices para la integración de los planes institucionales y estratégicos al Plan de Acción por parte de las entidades del Estado, entre esto el Plan de Seguridad y privacidad de la información</t>
  </si>
  <si>
    <t xml:space="preserve">Permite centralizar y realizar seguimiento a las actividades y metas asociadas a la seguridad y privacidad de la información de la entidad </t>
  </si>
  <si>
    <t>SECRETARIA GENERAL</t>
  </si>
  <si>
    <t>SG1</t>
  </si>
  <si>
    <t>Secretaría General - Talento Humano</t>
  </si>
  <si>
    <t>Gestión del Talento Humano</t>
  </si>
  <si>
    <t>Ejecución plan anual de Vacantes y plan de previsión de recursos humanos</t>
  </si>
  <si>
    <t xml:space="preserve">Sumatoria de informes de ejecución presentados </t>
  </si>
  <si>
    <t xml:space="preserve">
(2) Informes semestrales de ejecución del Plan Anual de Vacantes y Plan de previsión de recursos humanos</t>
  </si>
  <si>
    <t>Factores internos
•	Información desactualizada o incompleta para estructurar el plan.
•	Limitaciones de personal o alta carga laboral en las áreas responsables.
Factores externos
•	Cambios en la normatividad que exijan ajustes no previstos.
•	Situaciones coyunturales que afecten la planeación institucional (transiciones de gobierno, emergencias, etc.)</t>
  </si>
  <si>
    <t xml:space="preserve"> Decreto 612 de 2018, Decreto 1182 de 2020, Decreto 1083 de 2015, el MIPG y otras normas complementarias</t>
  </si>
  <si>
    <t>Aporta valor estratégico al fortalecer la planeación del talento humano.</t>
  </si>
  <si>
    <t>Ana Maria Tolosa Rico</t>
  </si>
  <si>
    <t xml:space="preserve">Secretaria General </t>
  </si>
  <si>
    <t>La ejecución del plan será hasta el 15/12/2026 pero el seguimiento y la elaboración de informes se realizará hasta el 31/12/2026. No se establece indicador basado en la ejecución ya que no se sabe el nñumero de vacantes del año por ende se define el indicador con la entrega de los informes</t>
  </si>
  <si>
    <t>SG2</t>
  </si>
  <si>
    <t>Ejecución Plan Estratégico de Talento Humano</t>
  </si>
  <si>
    <t>Número de actividades ejecutadas/Número de actividades programadas</t>
  </si>
  <si>
    <t xml:space="preserve"> 
(2) Informes semestrales de ejecución del Plan Estratégico de Talento Humano</t>
  </si>
  <si>
    <t>Aporta valor estratégico al fortalecer la planeación del talento humano.
Mejora la calidad del servicio y contribuye al cumplimiento de metas institucionales.
Contribuye a un mejor clima laboral, desarrollo de competencias y bienestar.</t>
  </si>
  <si>
    <t>SG3</t>
  </si>
  <si>
    <t>Ejecución del Plan Institucional de Capacitación</t>
  </si>
  <si>
    <t>Número de actividades ejecutadas/Número de actividades programada</t>
  </si>
  <si>
    <t>(2) Informes semestrales de ejecución del Plan Institucional de Capacitación</t>
  </si>
  <si>
    <t>ODS 4 - Educación de Calidad</t>
  </si>
  <si>
    <t xml:space="preserve"> Decreto 612 de 2018, Decreto 1083 de 2015, el MIPG, Resolución 104 de 04 de marzo de 2020 y otras normas complementarias
Diagnóstico necesidades de capacitación. </t>
  </si>
  <si>
    <t>SG4</t>
  </si>
  <si>
    <t xml:space="preserve">Ejecución del Plan Institucional de Bienestar Social e Incentivos </t>
  </si>
  <si>
    <t xml:space="preserve">
(2) Informes semestrales de ejecución del Plan Institucional de Bienestar Social e Incentivos</t>
  </si>
  <si>
    <t>ODS 3 - Salud y Bienestar</t>
  </si>
  <si>
    <t xml:space="preserve"> Decreto 612 de 2018, el MIPG y otras normas complementarias
Diagnóstico necesidades de bienestar</t>
  </si>
  <si>
    <t>SG5</t>
  </si>
  <si>
    <t>Ejecución del Plan Anual en Seguridad y Salud en el Trabajo</t>
  </si>
  <si>
    <t xml:space="preserve"> 
(2) Informes semestrales de ejecución del Plan Anual en Seguridad y Salud en el Trabajo</t>
  </si>
  <si>
    <t xml:space="preserve"> Decreto 612 de 2018, Resolución 0312 de 2019, el MIPG y otras normas complementarias</t>
  </si>
  <si>
    <t>SG6</t>
  </si>
  <si>
    <t>Secretaría General - Gestión Documental</t>
  </si>
  <si>
    <t>Gestión Documental</t>
  </si>
  <si>
    <t>Avance en la actualización e implementación de instrumentos archivísticos institucionales.</t>
  </si>
  <si>
    <t>Número de instrumentos archivísticos actualizados e implementados / Total de instrumentos archivísticos proyectados</t>
  </si>
  <si>
    <t>(2) Informes semestrales de ejecución del PINAR</t>
  </si>
  <si>
    <t>Falta de disponibilidad presupuestal, retrasos en procesos de validación técnica, cambios normativos o tecnológicos que afecten la continuidad de la implementación.</t>
  </si>
  <si>
    <t>Diagnóstico integral de archivos,  estado de los instrumentos archivísticos 2025, requerimientos del AGN en el PMA y acciones de mejora derivadas del seguimiento al PGD 2025.</t>
  </si>
  <si>
    <t>Sí. Permite fortalecer la madurez institucional en gestión documental, mejorar la trazabilidad de la información y consolidar una administración más eficiente y transparente.</t>
  </si>
  <si>
    <t>Producto alineado al cumplimiento del MIPG, componente de información y comunicación, y al fortalecimiento de la gestión documental como soporte a la eficiencia y la transparencia institucional.</t>
  </si>
  <si>
    <t>SG7</t>
  </si>
  <si>
    <t>Porcentaje de avance en la implementación del SGDEA conforme a las fases definidas en el plan institucional.</t>
  </si>
  <si>
    <t>Número de fases implementadas / Total de fases proyectadas</t>
  </si>
  <si>
    <t>(4) Informes PMA</t>
  </si>
  <si>
    <t>ODS 9 - Industria, Innovación e Infraestructura</t>
  </si>
  <si>
    <t>Retrasos en procesos de contratación o adquisición tecnológica, falta de interoperabilidad con otros sistemas institucionales, resistencia al cambio del personal.</t>
  </si>
  <si>
    <t>Diagnóstico de madurez del SGDEA 2025, resultados de la fase piloto y recomendaciones del AGN para el cumplimiento de los lineamientos técnicos.</t>
  </si>
  <si>
    <t>Sí. Permite avanzar hacia la transformación digital institucional, optimizar la gestión documental electrónica y fortalecer la transparencia y eficiencia en los procesos internos.</t>
  </si>
  <si>
    <t>Producto articulado con el MIPG, Política de Gobierno Digital y el componente de Información y Comunicación; contribuye a la implementación del SGDEA como herramienta transversal para la gestión eficiente de documentos electrónicos de archivo. Dentro del informe que se presenta al AGN del avance del PMA se registra el avance e implementación del SGDEA</t>
  </si>
  <si>
    <t>SG8</t>
  </si>
  <si>
    <t>Secretaría General - Contratos y Adquisiciones</t>
  </si>
  <si>
    <t>Gestión Contractual</t>
  </si>
  <si>
    <t>Plan anual de adquisiciones estructurado y socializaciones de seguimiento</t>
  </si>
  <si>
    <t xml:space="preserve">Sumatoria de documento y socializaciones realizadas </t>
  </si>
  <si>
    <t>Hito 1: Estructuración del Plan Anual de Adquisiciones (50%)
Hito 2: (2) informes semestrales con el contenido y evidencia de socialización ante el CIGD del PAA (50%)</t>
  </si>
  <si>
    <t>Secop no permita el cargue a 31 de Enero de 2025 del PAA
2. No se lleve a cabo el comité CICG</t>
  </si>
  <si>
    <t>DECRETO 612 DE 2018</t>
  </si>
  <si>
    <t>Cumplimiento de ley</t>
  </si>
  <si>
    <t xml:space="preserve">
La entrega programada sera reportada en la sve los 10 primero dias calentario de del mes siguiente del cumplimiento del semestre, y la segunda socializacion  del seguimiento del paa se realizara en el mes de enero de 2027 sujeto a convocatoria de primer cigd para 2027</t>
  </si>
  <si>
    <t>SG9</t>
  </si>
  <si>
    <t>Secretaría General - Gestión Contractual, Asunto Legales y Judiciales</t>
  </si>
  <si>
    <t>Politica de prevención del daño antijuridico de la ANCP-CCE implementado</t>
  </si>
  <si>
    <t>Número de Acciones ejecutadas / Número de Acciones programadas</t>
  </si>
  <si>
    <t>(2) Informes semestrales con el contenido y evidencia de la socialización ante el CIGD de la PPDA</t>
  </si>
  <si>
    <t>Fallas en la implementación y seguimiento de la Política de Prevención del Daño Antijurídico - Posible incumplimiento de los objetivos, metas e indicadores de la PPDA 2026–2027, debido a debilidades en la planeación, ejecución, articulación interdependencias o seguimiento institucional, afectando la eficacia del sistema de defensa jurídica del Estado.</t>
  </si>
  <si>
    <t xml:space="preserve"> (Circular 007 del 2025 de la Agencia Nacional de Defensa Jurídica del Estado- ANDJE)
MIPG - (DEFENSA JURIDICA) - PEI ( TRANSPARENCIA)</t>
  </si>
  <si>
    <t>Componente de Control Interno</t>
  </si>
  <si>
    <t xml:space="preserve">
La entrega programada sera reportada en la sve los 10 primero dias calentario de del mes siguiente del cumplimiento del semestre</t>
  </si>
  <si>
    <t>SG10</t>
  </si>
  <si>
    <t>Secretaría General - Financiera</t>
  </si>
  <si>
    <t>Gestión Financiera</t>
  </si>
  <si>
    <t>Seguimiento a la Ejecucion Presupuestal y financiera</t>
  </si>
  <si>
    <t>Sumatoria de informes de seguimiento entregados</t>
  </si>
  <si>
    <t>(4) Informes se seguimiento a la Ejecucion Presupuestal y Financiera.</t>
  </si>
  <si>
    <t xml:space="preserve">Posible riesgos el cumplimiento de los informes de acuerdo con los cierres de la información </t>
  </si>
  <si>
    <t xml:space="preserve">Informes de seguímiento a la ejecución financiera </t>
  </si>
  <si>
    <t>Fortalecimiento al seguimiento de los recursos de la entidad</t>
  </si>
  <si>
    <t>Los reportes de cada Q pueden presentar rezago teniendo en cuenta los tiempos dados por la Contaduria General de la Republica. El informe del ultimo trimestre solo se puede hacer hasta el cierre contable 16 de febrero de la siguiente vigencia o el que disponga la Contaduria General de la Republica, por lo cual dicho informe se podria presentar el 28 de febrero.</t>
  </si>
  <si>
    <t>SG11</t>
  </si>
  <si>
    <t>Secretaría General - Relacionamiento Estado - Ciudadano</t>
  </si>
  <si>
    <t>Gestión del Relacionamiento Estado Ciudadano</t>
  </si>
  <si>
    <t>Informes de resultados sobre la implementación estrategia anual de Relacionamiento Estado Ciudadano</t>
  </si>
  <si>
    <t>Sumatoria de Informes presentados sobre la implementación estrategia anual de Relacionamiento Estado Ciudadano</t>
  </si>
  <si>
    <t>(2) Informes semestrales sobre la implementación de la estrategia anual de Relacionamiento Estado Ciudadano</t>
  </si>
  <si>
    <t>Incumplimiento de las actividades programadas por parte de las dependencias</t>
  </si>
  <si>
    <t xml:space="preserve">La estrategia de Relacionamiento Estado Ciudadano, es una obligación normativa de acuerdo a las politicas de gestión de la dimensión 3 gestión con valores para resultados del Modelo Integrado de Planeación y Gestión MIPG, asi mismo da cumplimiento con la Ley 1757 de 2015 "Estatuto de la participación ciudadana" </t>
  </si>
  <si>
    <t xml:space="preserve">Si, fortalecer la Relación Estado Ciudadano genera oportunidades de mejora en toda la gestión institucional, promoviendo la retroalimentación por parte del ciudadano a los servicios que brinda la entidad. </t>
  </si>
  <si>
    <t>Se propone la realización de (2) informes semestrales, el primero con fecha de corte del 1 de enero al 30 de junio, para ser elaborado y entregado en el RAE de Junio, los primeros dias de julio. El segundo informe con fecha de corte del  1 de julio al 31 de diciembre,para ser elaborado y entregado en el RAE de diciembre, los primeros dias de enero de la vigencia 2027.</t>
  </si>
  <si>
    <t>SG12</t>
  </si>
  <si>
    <t>Secretaría General - Gestión Administrativa</t>
  </si>
  <si>
    <t>Gestión Administrativa</t>
  </si>
  <si>
    <t>Informes de resultados semestrales del plan de manejo ambiental de la vigencia</t>
  </si>
  <si>
    <t>Sumatoria de informes elaborados del plan de manejo ambiental de la vigencia</t>
  </si>
  <si>
    <t>(2) Informes semestrales sobre la implementación del plan de manejo ambiental</t>
  </si>
  <si>
    <t>ODS 13 - Acción por el Clima</t>
  </si>
  <si>
    <t>Retrasos en la consolidación de la información requerida por parte de las áreas responsables del Plan de Manejo Ambiental.
Limitaciones en la disponibilidad de personal técnico para la revisión y validación de los informes semestrales.
Cambios normativos o institucionales que modifiquen los lineamientos del plan ambiental.
Insuficiencia de recursos operativos que afecten la recolección oportuna de datos ambientales.</t>
  </si>
  <si>
    <t>Informe de vigencias anteriores que evidencian la necesidad de fortalecer el seguimiento al Plan de Manejo Ambiental.
Requerimientos institucionales de reporte periódico establecidos en políticas ambientales y en el MIPG.
Necesidad identificada de mejorar la trazabilidad y evaluación de las acciones ambientales ejecutadas por el Grupo de Gestión Administrativa.
Experiencias previas donde se detectaron oportunidades de mejora en la sistematización y entrega de información semestral.</t>
  </si>
  <si>
    <t>Sí.
El desarrollo del producto fortalece la gestión ambiental institucional, aporta información estratégica para la toma de decisiones, mejora la trazabilidad de las acciones ejecutadas, optimiza la planeación anual y contribuye al cumplimiento de políticas transversales del MIPG y del ODS 13.</t>
  </si>
  <si>
    <t>INDICADOR</t>
  </si>
  <si>
    <t>TIPO ENTREGABLE</t>
  </si>
  <si>
    <t>NOMBRE DEL ENTREGABLE</t>
  </si>
  <si>
    <t xml:space="preserve">FECHA INICIO </t>
  </si>
  <si>
    <t xml:space="preserve">FECHA FIN </t>
  </si>
  <si>
    <t xml:space="preserve">RESPONSABLE </t>
  </si>
  <si>
    <r>
      <t xml:space="preserve">Incluya en el mismo orden de la pestaña </t>
    </r>
    <r>
      <rPr>
        <i/>
        <sz val="9"/>
        <color theme="1"/>
        <rFont val="Verdana"/>
        <family val="2"/>
      </rPr>
      <t>"PAI"</t>
    </r>
  </si>
  <si>
    <t>Pueden repetirse en la misma secuencia tantas veces se requiera.</t>
  </si>
  <si>
    <t>Incluya el registro específico que da cuenta del entregable.</t>
  </si>
  <si>
    <t>Fecha de inicio de ejecución del entregable
(dd/mm/aaaa)</t>
  </si>
  <si>
    <t>Fecha de finalización de ejecución del entregable
(dd/mm/aaaa)</t>
  </si>
  <si>
    <t>Nombre y cargo del responsable de ejecución del entregable</t>
  </si>
  <si>
    <t>Informe</t>
  </si>
  <si>
    <t>Informe Sobre el estado y la Gestión de los procesos disciplinarios de la ANCP-CCE</t>
  </si>
  <si>
    <t xml:space="preserve">Luis Enrique Perea Garcés - Asesor Experto G3- 05 </t>
  </si>
  <si>
    <t>Informe de actualización del Normograma</t>
  </si>
  <si>
    <t>Informe de actualización del normograma</t>
  </si>
  <si>
    <t>Luis Enrique Perea Garcés - Asesor Experto G3- 05</t>
  </si>
  <si>
    <t>Informe de seguimiento a la agenda legislativa</t>
  </si>
  <si>
    <t>Documento</t>
  </si>
  <si>
    <t xml:space="preserve">Plan de trabajo </t>
  </si>
  <si>
    <t>Cesar Andres Barros de la Rosa</t>
  </si>
  <si>
    <t xml:space="preserve">Informe trimestral de implementación con las actividades ejecutadas </t>
  </si>
  <si>
    <t>Informe trimestral</t>
  </si>
  <si>
    <t xml:space="preserve">Excel </t>
  </si>
  <si>
    <t>Autodiagnósticos diligenciados</t>
  </si>
  <si>
    <t>Certificación</t>
  </si>
  <si>
    <t>Certificación de diligenciamiento del FURAG</t>
  </si>
  <si>
    <t>Excel</t>
  </si>
  <si>
    <t>Plan de Mejoramiento FURAG</t>
  </si>
  <si>
    <t xml:space="preserve">Documentos con la gestión de los proyectos de cooperación internacional. </t>
  </si>
  <si>
    <t>Informes con el balance a la ejecución de los  encuentros internacionales.</t>
  </si>
  <si>
    <t>Informe trimestral de buenas practicas.</t>
  </si>
  <si>
    <t>Plan Estratégico de comunicaciones y matriz de seguimiento</t>
  </si>
  <si>
    <t>Matriz</t>
  </si>
  <si>
    <t>Matriz de seguimiento</t>
  </si>
  <si>
    <t>Informe socialización orientaciones estratégicas</t>
  </si>
  <si>
    <t xml:space="preserve">Documento </t>
  </si>
  <si>
    <t>Documento (ficha de avance de los cursos virtuales de la Escuela de Formación Virtual)</t>
  </si>
  <si>
    <t>José Tarcisio Gómez Serna - Asesor Experto G-09 - Coordinador Grupo de Articulación y Socialización</t>
  </si>
  <si>
    <t>Documento (Matriz de excel que relaciona el reporte de las personas capacitadas)</t>
  </si>
  <si>
    <t xml:space="preserve">Informe semestral de la implementación de la estrategia de la ruta de la democratización </t>
  </si>
  <si>
    <t>Informe trimestral de ejecución al plan anual de auditorias</t>
  </si>
  <si>
    <t>Edith Cardenas - Asesora con funciones de control interno</t>
  </si>
  <si>
    <t>Documento Tipo</t>
  </si>
  <si>
    <t>Resolución de adopción de Documento Tipo</t>
  </si>
  <si>
    <t xml:space="preserve">
Carolina Quintero Gacharná - Subdirectora de Gestión Contractual</t>
  </si>
  <si>
    <t>Documentos normativos elaborados</t>
  </si>
  <si>
    <t>Documento normativo</t>
  </si>
  <si>
    <t>Documento normativo (Ley, Decreto o Resolución)</t>
  </si>
  <si>
    <t>Circular externa</t>
  </si>
  <si>
    <t>Circular externa expedida</t>
  </si>
  <si>
    <t>Documento de lineamientos normativos</t>
  </si>
  <si>
    <t>Documento de buenas practicas contractuales en materia de compras y contratación pública</t>
  </si>
  <si>
    <t xml:space="preserve">Documento de lineamientos normativos </t>
  </si>
  <si>
    <t xml:space="preserve">Boletin </t>
  </si>
  <si>
    <t>Boletines elaborados (1)</t>
  </si>
  <si>
    <t>Boletines elaborados (2)</t>
  </si>
  <si>
    <t>Acto adminisitrativo de adjudicación o acto de habilitación de catálogo</t>
  </si>
  <si>
    <t>Documento resultado del proceso de estructuración o de renovación de MAD</t>
  </si>
  <si>
    <t>Yenny Liseth Pérez Olaya - Subdirectora de negocios</t>
  </si>
  <si>
    <t>Documento resultado del proceso de estructuración o de renovación de MAD para la Economía Popular</t>
  </si>
  <si>
    <t xml:space="preserve">Reportes cualitativos </t>
  </si>
  <si>
    <t xml:space="preserve">Reportes cualitativos mensuales de actores de la economía popular habilitados en los mecanismos de agregación de demanda </t>
  </si>
  <si>
    <t>Documento anual  que consolide la proporción de proveedores de economía popular (microempresas) incluidos en la TVEC, respecto a la totalidad de proveedores habilitados</t>
  </si>
  <si>
    <t>Informes de seguimiento a las ventas y ahorros generados a través de los mecanismos de agregación de demanda en operación en la TVEC</t>
  </si>
  <si>
    <t>Documento resultado del proceso de estructuración de MAD para la adquisición estatal de productos y servicios que reduzcan riesgos de seguridad digital.</t>
  </si>
  <si>
    <t>EMAE 1</t>
  </si>
  <si>
    <t>Maria Avendaño Carrascal - Subdirectora de EMAE</t>
  </si>
  <si>
    <t>Documento preliminar V1</t>
  </si>
  <si>
    <t>Documento preliminar V2</t>
  </si>
  <si>
    <t>Documento con el modelo de abastecimiento estrategico versión 3.1.1 actualizado</t>
  </si>
  <si>
    <t>EMAE 2</t>
  </si>
  <si>
    <t xml:space="preserve">Informes internos de trabajo de seguimiento del Curso e- learning MAE </t>
  </si>
  <si>
    <t>EMAE 3</t>
  </si>
  <si>
    <t xml:space="preserve"> Informes internos de trabajo de las sesiones realizadas en cada trimestre a los partícipes del sistema de compra pública </t>
  </si>
  <si>
    <t>EMAE 4</t>
  </si>
  <si>
    <t>EMAE 5</t>
  </si>
  <si>
    <t>EMAE 7</t>
  </si>
  <si>
    <t>Informes internos de trabajo</t>
  </si>
  <si>
    <t>EMAE 8</t>
  </si>
  <si>
    <t>INFORME</t>
  </si>
  <si>
    <t>Informe semestre I-2026 de ejecución del Plan Anual de Vacantes y Plan de previsión de recursos humanos</t>
  </si>
  <si>
    <t>Ana Maria Tolosa Rico - Secretaria General</t>
  </si>
  <si>
    <t>Informe semestre II-2026 de ejecución del Plan Anual de Vacantes y Plan de previsión de recursos humanos</t>
  </si>
  <si>
    <t>Informe semestre I-2026 de ejecución del Plan Estratégico de Talento Humano</t>
  </si>
  <si>
    <t>Informe semestre II-2026 de ejecución del Plan Estratégico de Talento Humano</t>
  </si>
  <si>
    <t>Informe semestre I-2026 de ejecución del Plan Institucional de Capacitación</t>
  </si>
  <si>
    <t>Informe semestre II-2026  de ejecución del Plan Institucional de Capacitación</t>
  </si>
  <si>
    <t xml:space="preserve">Informe semestre I-2026 de ejecución del Plan Institucional de Bienestar Social e Incentivos </t>
  </si>
  <si>
    <t xml:space="preserve">Informe semestre II-2026 de ejecución del Plan Institucional de Bienestar Social e Incentivos </t>
  </si>
  <si>
    <t>Informe semestre I-2026 de ejecución del Plan Anual en Seguridad y Salud en el Trabajo</t>
  </si>
  <si>
    <t>Informe semestre II-2026 de ejecución del Plan Anual en Seguridad y Salud en el Trabajo</t>
  </si>
  <si>
    <t>Informe semestre I-2026 de ejecución del PINAR</t>
  </si>
  <si>
    <t>Informe semestre II-2026 de ejecución del PINAR</t>
  </si>
  <si>
    <t>Informe avance PMA Q1</t>
  </si>
  <si>
    <t>Informe avance PMA Q2</t>
  </si>
  <si>
    <t>Informe avance PMA Q3</t>
  </si>
  <si>
    <t>Informe avance PMA Q4</t>
  </si>
  <si>
    <t>EXCEL</t>
  </si>
  <si>
    <t>PAA</t>
  </si>
  <si>
    <t>INFORME DE SEGUIMIENTO PAA ENERO -JUNIO</t>
  </si>
  <si>
    <t>INFORME DE SEGUIMIENTO PAA JULIO -DICIEMBRE</t>
  </si>
  <si>
    <t>INFORME DE SEGUIMIENTO PPDA ENERO -JUNIO</t>
  </si>
  <si>
    <t>INFORME DE SEGUIMIENTO PPDA JULIO -DICIEMBRE</t>
  </si>
  <si>
    <t>Informe de Seguimiento a la Ejecucion Presupuestal y Financiera Q1</t>
  </si>
  <si>
    <t>Informe de Seguimiento a la Ejecucion Presupuestal y Financiera Q2</t>
  </si>
  <si>
    <t>Informe de Seguimiento a la Ejecucion Presupuestal y Financiera Q3</t>
  </si>
  <si>
    <t>Informe de Seguimiento a la Ejecucion Presupuestal y Financiera Q4</t>
  </si>
  <si>
    <t xml:space="preserve">Informe de resultados de la estrategia de Relacionamiento Estado Ciudadano del primer semestre con corte de información del 1 de enero al 30 de junio del 2026. </t>
  </si>
  <si>
    <t xml:space="preserve">Informe de resultados de la estrategia de Relacionamiento Estado Ciudadano del segundo semestre con corte de información del 1 de julio al 31 de diciembre del 2026. </t>
  </si>
  <si>
    <t>Informe semestre I-2026 implementación del plan de manejo ambiental</t>
  </si>
  <si>
    <t>Informe semestre II-2026 implementación del plan de manejo ambiental</t>
  </si>
  <si>
    <t>IDT 1</t>
  </si>
  <si>
    <t xml:space="preserve">Documento de requerimientos </t>
  </si>
  <si>
    <t xml:space="preserve">Documento donde se detallan los requerimientos técnicos para la integración entre los simuladores web y la economía popular - Mi Mercado Popular </t>
  </si>
  <si>
    <t>Richard Ariel Bedoya de Moya - Subdirector de IDT</t>
  </si>
  <si>
    <t xml:space="preserve">Documento de arquitectura </t>
  </si>
  <si>
    <t>Documento con el diseño de la arquitectura para la integración requerida</t>
  </si>
  <si>
    <t>Plan de pruebas</t>
  </si>
  <si>
    <t xml:space="preserve">Documento con la ejecución de las pruebas realizadas para validar la integración requerida </t>
  </si>
  <si>
    <t>RFI de paso a producción</t>
  </si>
  <si>
    <t xml:space="preserve">Documento RFI que contiene la verificación para el paso a producción de la integración requerida </t>
  </si>
  <si>
    <t>Documento donde se detallan los requerimientos técnicos para el mantenimiento evolutivo para la interoperabilidad SECOP II - RUP</t>
  </si>
  <si>
    <t>Documento RFI que contiene la verificación para el mantenimiento evolutivo requerido</t>
  </si>
  <si>
    <t>Documento con la Implementación del plan táctico y operativo del Gobierno de datos</t>
  </si>
  <si>
    <t>Versión preliminar del documento con la Implementación del plan táctico y operativo del Gobierno de datos</t>
  </si>
  <si>
    <t>Versión final del documento con la Implementación del plan táctico y operativo del Gobierno de datos</t>
  </si>
  <si>
    <t>Documento con la Estrategia de despliegue de las plataformas</t>
  </si>
  <si>
    <t>Versión preliminar del documento con la Estrategia de despliegue de las plataformas</t>
  </si>
  <si>
    <t>Versión final del documento con la Estrategia de despliegue de las plataformas</t>
  </si>
  <si>
    <t xml:space="preserve">Informes presentados sobre el nivel de satisfacción de los usuarios frente a los canales de atención gestionados por la mesa de servicio de la entidad </t>
  </si>
  <si>
    <t xml:space="preserve">Informe del primer trimestre </t>
  </si>
  <si>
    <t xml:space="preserve">Informe del segundo trimestre </t>
  </si>
  <si>
    <t xml:space="preserve">Informe del tercer trimestre </t>
  </si>
  <si>
    <t xml:space="preserve">Informe del cuarto trimestre </t>
  </si>
  <si>
    <t>Promedio de disponibilidad del 99% de las plataformas SECOP (SECOP I, SECOP II, TVEC)</t>
  </si>
  <si>
    <t>Informe del primer trimestre sobre la disponibilidad de las plataformas SECOP</t>
  </si>
  <si>
    <t>Informe del segundo trimestre sobre la disponibilidad de las plataformas SECOP</t>
  </si>
  <si>
    <t>Informe del tercer trimestre sobre la disponibilidad de las plataformas SECOP</t>
  </si>
  <si>
    <t>Informe del cuarto trimestre sobre la disponibilidad de las plataformas SECOP</t>
  </si>
  <si>
    <t>Actualización, implementación y seguimiento del Plan Estratégico de Tecnologías de la Información - PETI</t>
  </si>
  <si>
    <t xml:space="preserve">
Documento del PETI actualizado a la vigencia 2026
</t>
  </si>
  <si>
    <t>Informe de seguimiento a la implementación</t>
  </si>
  <si>
    <t xml:space="preserve">Actualización, implementación y seguimiento del Plan de Seguridad y privacidad de la información </t>
  </si>
  <si>
    <t xml:space="preserve">
Documento del Plan de Seguridad y privacidad de la información actualizado a la vigencia 2026
</t>
  </si>
  <si>
    <t>Actualización, implementación y seguimiento del Plan de tratamiento de riesgos de seguridad y privacidad de la información</t>
  </si>
  <si>
    <t xml:space="preserve">
Documento del Plan de Tratamiento de riesgos de seguridad y privacidad de la información
</t>
  </si>
  <si>
    <t>ACTIVIDADES POR DEPENDENCIA</t>
  </si>
  <si>
    <t>DEPENDENCIA</t>
  </si>
  <si>
    <t>NUMERO DE ACTIVIDADES ESTRATEGICAS POR ÁREA</t>
  </si>
  <si>
    <r>
      <t xml:space="preserve">AVANCE </t>
    </r>
    <r>
      <rPr>
        <b/>
        <sz val="9"/>
        <color rgb="FF002060"/>
        <rFont val="Verdana"/>
        <family val="2"/>
      </rPr>
      <t>PROGRAMADO</t>
    </r>
    <r>
      <rPr>
        <sz val="9"/>
        <color rgb="FF002060"/>
        <rFont val="Verdana"/>
        <family val="2"/>
      </rPr>
      <t xml:space="preserve"> Q1</t>
    </r>
  </si>
  <si>
    <r>
      <t xml:space="preserve">AVANCE </t>
    </r>
    <r>
      <rPr>
        <b/>
        <sz val="9"/>
        <color rgb="FF002060"/>
        <rFont val="Verdana"/>
        <family val="2"/>
      </rPr>
      <t>CUMPLIMIENTO</t>
    </r>
    <r>
      <rPr>
        <sz val="9"/>
        <color rgb="FF002060"/>
        <rFont val="Verdana"/>
        <family val="2"/>
      </rPr>
      <t xml:space="preserve"> Q1</t>
    </r>
  </si>
  <si>
    <r>
      <t xml:space="preserve">AVANCE </t>
    </r>
    <r>
      <rPr>
        <b/>
        <sz val="9"/>
        <color rgb="FF002060"/>
        <rFont val="Verdana"/>
        <family val="2"/>
      </rPr>
      <t xml:space="preserve">PROGRAMADO </t>
    </r>
    <r>
      <rPr>
        <sz val="9"/>
        <color rgb="FF002060"/>
        <rFont val="Verdana"/>
        <family val="2"/>
      </rPr>
      <t xml:space="preserve"> Q2</t>
    </r>
  </si>
  <si>
    <r>
      <rPr>
        <sz val="9"/>
        <color rgb="FF002060"/>
        <rFont val="Verdana"/>
        <family val="2"/>
      </rPr>
      <t xml:space="preserve">AVANCE  </t>
    </r>
    <r>
      <rPr>
        <b/>
        <sz val="9"/>
        <color rgb="FF002060"/>
        <rFont val="Verdana"/>
        <family val="2"/>
      </rPr>
      <t xml:space="preserve">CUMPLIMIENTO </t>
    </r>
    <r>
      <rPr>
        <sz val="9"/>
        <color rgb="FF002060"/>
        <rFont val="Verdana"/>
        <family val="2"/>
      </rPr>
      <t>Q2</t>
    </r>
  </si>
  <si>
    <t>AVANCE  CUMPLIMIENTO ACUMULADO Q2</t>
  </si>
  <si>
    <r>
      <t xml:space="preserve">AVANCE </t>
    </r>
    <r>
      <rPr>
        <b/>
        <sz val="9"/>
        <color rgb="FF002060"/>
        <rFont val="Verdana"/>
        <family val="2"/>
      </rPr>
      <t xml:space="preserve">PROGRAMADO </t>
    </r>
    <r>
      <rPr>
        <sz val="9"/>
        <color rgb="FF002060"/>
        <rFont val="Verdana"/>
        <family val="2"/>
      </rPr>
      <t xml:space="preserve"> Q3</t>
    </r>
  </si>
  <si>
    <r>
      <t xml:space="preserve">AVANCE  </t>
    </r>
    <r>
      <rPr>
        <b/>
        <sz val="9"/>
        <color rgb="FF002060"/>
        <rFont val="Verdana"/>
        <family val="2"/>
      </rPr>
      <t xml:space="preserve">CUMPLIMIENTO </t>
    </r>
    <r>
      <rPr>
        <sz val="9"/>
        <color rgb="FF002060"/>
        <rFont val="Verdana"/>
        <family val="2"/>
      </rPr>
      <t>Q3</t>
    </r>
  </si>
  <si>
    <t>AVANCE  CUMPLIMIENTO ACUMULADO Q3</t>
  </si>
  <si>
    <r>
      <t xml:space="preserve">AVANCE </t>
    </r>
    <r>
      <rPr>
        <b/>
        <sz val="9"/>
        <color rgb="FF002060"/>
        <rFont val="Verdana"/>
        <family val="2"/>
      </rPr>
      <t xml:space="preserve">PROGRAMADO </t>
    </r>
    <r>
      <rPr>
        <sz val="9"/>
        <color rgb="FF002060"/>
        <rFont val="Verdana"/>
        <family val="2"/>
      </rPr>
      <t xml:space="preserve"> Q4</t>
    </r>
  </si>
  <si>
    <r>
      <t xml:space="preserve">AVANCE  </t>
    </r>
    <r>
      <rPr>
        <b/>
        <sz val="9"/>
        <color rgb="FF002060"/>
        <rFont val="Verdana"/>
        <family val="2"/>
      </rPr>
      <t xml:space="preserve">CUMPLIMIENTO </t>
    </r>
    <r>
      <rPr>
        <sz val="9"/>
        <color rgb="FF002060"/>
        <rFont val="Verdana"/>
        <family val="2"/>
      </rPr>
      <t>Q4</t>
    </r>
  </si>
  <si>
    <t>AVANCE  CUMPLIMIENTO ACUMULADO Q4</t>
  </si>
  <si>
    <t xml:space="preserve">% TOTAL EJECUTADO ACUMULADO </t>
  </si>
  <si>
    <t>SUBDIRECCIÓN GESTION CONTRACTUAL</t>
  </si>
  <si>
    <t>SUBDIRECCIÓN NEGOCIOS</t>
  </si>
  <si>
    <t>SUBDIRECCIÓN EMAE</t>
  </si>
  <si>
    <t>SUBDIRECCIÓN IDT</t>
  </si>
  <si>
    <t>SECRETARÍA GENERAL</t>
  </si>
  <si>
    <t>Total</t>
  </si>
  <si>
    <t>DISTRIBUCIÓN DE ACCIONES ESTRATEGICAS 2025</t>
  </si>
  <si>
    <t>INDICADORES DE COLOR AL CUMPLIMIENTO ACUMULADO DEL PLAN</t>
  </si>
  <si>
    <t>PRODUCTOS</t>
  </si>
  <si>
    <t>MÉTRICA</t>
  </si>
  <si>
    <t>SEGUIMIENTO TRIMESTRAL  PLAN DE ACCIÓN</t>
  </si>
  <si>
    <t xml:space="preserve">Actividad </t>
  </si>
  <si>
    <t>Entregable</t>
  </si>
  <si>
    <t>FIN</t>
  </si>
  <si>
    <t>Meta</t>
  </si>
  <si>
    <t>Avance programado Q1</t>
  </si>
  <si>
    <t>Avance programado Q2</t>
  </si>
  <si>
    <t>Avance programado Q3</t>
  </si>
  <si>
    <t>Avance programado acumulado Q4</t>
  </si>
  <si>
    <t>CUMPLIMIENTO Q1</t>
  </si>
  <si>
    <t>CUMPLIMIENTO Q2</t>
  </si>
  <si>
    <t>CUMPLIMIENTO Q3</t>
  </si>
  <si>
    <t>CUMPLIMIENTO Q4</t>
  </si>
  <si>
    <t>% AVANCE Q1</t>
  </si>
  <si>
    <t>% AVANCE Q2</t>
  </si>
  <si>
    <t>% AVANCE Q3</t>
  </si>
  <si>
    <t>% AVANCE Q4</t>
  </si>
  <si>
    <t xml:space="preserve">OBSERVACIONES </t>
  </si>
  <si>
    <t>LINK EVIDENCIAS</t>
  </si>
  <si>
    <t>El grupo de Comunicaciones entregó: Documento PEC PDF
Anexo Matriz de seguimiento</t>
  </si>
  <si>
    <t>https://colombiacompra.pensemos.com/suiteve/pln/searchers?soa=6&amp;mdl=pln&amp;_sveVrs=1004020250228&amp;&amp;link=1&amp;mis=pln-D-1024</t>
  </si>
  <si>
    <t xml:space="preserve">El grupo de Articulación y socialización entregó: Informe de implementación de la estrategia de capacitaciones de la Entidad.   </t>
  </si>
  <si>
    <t>El grupo de Planeación entregó: Plan de trabajo del SIG</t>
  </si>
  <si>
    <t>El grupo de Control Interno entrego: Monitoreos mensuales al avance de la ejecución del plan anual de auditoria basada en riesgos 2025.</t>
  </si>
  <si>
    <t>La subdirección de Gestión Contractual entregó: Informe trimestral sobre sentencias indizadas</t>
  </si>
  <si>
    <t xml:space="preserve">La subdirección de Gestión Contractual entregó: Informe trimestral sobre la proyección y revisión de conceptos juridicos. </t>
  </si>
  <si>
    <t>GC6</t>
  </si>
  <si>
    <t>GC7</t>
  </si>
  <si>
    <t>GC8</t>
  </si>
  <si>
    <t>GC9</t>
  </si>
  <si>
    <t>La subdirección de Negocios entregó: Reporte cualitativo mensual sobre los actores de la economia popular habilitados en los mecanismos de agregación de demanda</t>
  </si>
  <si>
    <t>La secretaria general entregó: Plan Anual de Adquisiciones</t>
  </si>
  <si>
    <t>La secretaria general entregó: Plan Anual de vacantes y previsión de recursos humanos.</t>
  </si>
  <si>
    <t>La secretaria general entregó: Plan de acción de manejo ambiental</t>
  </si>
  <si>
    <t>La secretaria general entregó: Plan Estrategico de Talento Humano</t>
  </si>
  <si>
    <t>La secretaria general entregó: Plan Institucional de Capacitaciones</t>
  </si>
  <si>
    <t>La secretaria general entregó: Plan Institucional de bienestar social e incentivos</t>
  </si>
  <si>
    <t>La secretaria general entregó: Plan Anual de salud y seguridad en el trabajo</t>
  </si>
  <si>
    <t>La secretaria general entregó: Politica de Gestión del Conocimiento</t>
  </si>
  <si>
    <t>La secretaria general entregó: Informe trimestral del cumplimiento de las PQRSD</t>
  </si>
  <si>
    <t>La Subdirección de IDT entregó: Plan de trabajo e informe trimestral del modelo de seguridad y privacidad de la información</t>
  </si>
  <si>
    <t>La Subdirección de IDT entregó: Docuemento PETI</t>
  </si>
  <si>
    <t>La Subdirección de IDT entregó: Plan de seguridad y privacidad de la información</t>
  </si>
  <si>
    <t xml:space="preserve">La Subdirección de IDT entregó: Plan de tratamiento de riesgos de seguridad y la privacidad de la información </t>
  </si>
  <si>
    <t>Q1</t>
  </si>
  <si>
    <t>Q2</t>
  </si>
  <si>
    <t>Q3</t>
  </si>
  <si>
    <t>Q4</t>
  </si>
  <si>
    <t>N° ACTIVIDADES PROGRAMADAS</t>
  </si>
  <si>
    <t xml:space="preserve">N°  ENTREGABLES PROGRAMADOS </t>
  </si>
  <si>
    <t>% PROGRAMADO</t>
  </si>
  <si>
    <t>N°  CUMPLIMIENTO DE ACCIONES</t>
  </si>
  <si>
    <t>N°  CUMPLIMIENTO DE ENTREGABLES</t>
  </si>
  <si>
    <t xml:space="preserve">% CUMPLIMIENTO </t>
  </si>
  <si>
    <t>Entregables programados</t>
  </si>
  <si>
    <t xml:space="preserve">Entregables Programados Q1 </t>
  </si>
  <si>
    <t xml:space="preserve">Entregables cumplidos Q1 </t>
  </si>
  <si>
    <t>Entregables Programados Q2</t>
  </si>
  <si>
    <t>Entregables cumplidos Q2</t>
  </si>
  <si>
    <t>Entregables Programados Q3</t>
  </si>
  <si>
    <t>Entregables cumplidos Q3</t>
  </si>
  <si>
    <t>Entregables Programados Q4</t>
  </si>
  <si>
    <t>Entregables cumplidos Q4</t>
  </si>
  <si>
    <t>Actividades Programadas</t>
  </si>
  <si>
    <t>Actividades programadas Q1</t>
  </si>
  <si>
    <t>Actividades cumplidas Q1</t>
  </si>
  <si>
    <t>Actividades programadas Q2</t>
  </si>
  <si>
    <t>Actividades cumplidas Q2</t>
  </si>
  <si>
    <t>Actividades programadas Q3</t>
  </si>
  <si>
    <t>Actividades cumplidas Q3</t>
  </si>
  <si>
    <t>Actividades programadas Q4</t>
  </si>
  <si>
    <t>Actividades cumplidas Q4</t>
  </si>
  <si>
    <t xml:space="preserve">Dirección General </t>
  </si>
  <si>
    <t xml:space="preserve">Subdirección de Gestión Contractual </t>
  </si>
  <si>
    <t xml:space="preserve">Subdirección de Negocios </t>
  </si>
  <si>
    <t>Subdirección EMAE</t>
  </si>
  <si>
    <t xml:space="preserve">Subdirección de IDT </t>
  </si>
  <si>
    <t xml:space="preserve">Secretaría General </t>
  </si>
  <si>
    <t xml:space="preserve">Total </t>
  </si>
  <si>
    <t xml:space="preserve">TRIMESTRE 1 </t>
  </si>
  <si>
    <t>TRIMESTRE 2</t>
  </si>
  <si>
    <t xml:space="preserve">TRIMESTRE 3 </t>
  </si>
  <si>
    <t>TRIMESTRE 4</t>
  </si>
  <si>
    <t>HOJA PAI 2025</t>
  </si>
  <si>
    <t>DESCRIPCIÓN</t>
  </si>
  <si>
    <t>Abreviatura según sea la dependencia (DG: Dirección General, SG: Secretaría General, EMAE: Subdirección de Estudios de Mercado y Abastecimiento Estratégico, SN: Subdirección de Negocios, IDT: Subdirección de Desarrollo Tecnológico).</t>
  </si>
  <si>
    <t xml:space="preserve">Producto/Actividad </t>
  </si>
  <si>
    <t>Se refiere a los bienes, servicios, tareas o acciones que se desarrollan o producen en el marco de un proyecto, programa o plan. Representa lo que se va a realizar o entregar como parte del trabajo.</t>
  </si>
  <si>
    <t>Es el resultado tangible o intangible que se genera como parte de una actividad o producto. Este puede ser un documento, informe, producto físico, servicio implementado, entre otros, que evidencia el cumplimiento de una tarea o meta.</t>
  </si>
  <si>
    <t>Es el día específico en el que se comienza a ejecutar una actividad, tarea o proyecto. Marca el punto de partida del cronograma.</t>
  </si>
  <si>
    <t>Fecha fin</t>
  </si>
  <si>
    <t>Indica el día en que se espera o se programó terminar una actividad, tarea o proyecto. Representa el límite temporal para la entrega del entregable o culminación de la acción.</t>
  </si>
  <si>
    <t xml:space="preserve">Meta </t>
  </si>
  <si>
    <t>s el objetivo específico que se busca alcanzar con una actividad o producto. Generalmente se expresa en términos cuantificables o cualitativos para medir el éxito del trabajo.</t>
  </si>
  <si>
    <t>Es el parámetro o criterio utilizado para cuantificar o evaluar el cumplimiento de la meta. Puede ser expresado en números, porcentajes, tiempo, etc., dependiendo de la naturaleza de la actividad o producto.</t>
  </si>
  <si>
    <t>Sumatoria de las metas de los meses de enero, febrero y marzo.</t>
  </si>
  <si>
    <t>Sumatoria de las metas de los meses de abril, mayo y junio.</t>
  </si>
  <si>
    <t>Sumatoria de las metas de los meses de julio, agosto y septiembre.</t>
  </si>
  <si>
    <t>Sumatoria de las metas de los meses de octubre, noviembre y diciembre.</t>
  </si>
  <si>
    <t>Criterio de programación</t>
  </si>
  <si>
    <t>Se refiere a los principios, reglas, parámetros o condiciones que se utilizan para organizar y planificar las actividades. Este criterio asegura que las acciones se realicen de manera eficiente, dentro del tiempo disponible, y con los recursos asignados. Los criterios a elegi son: Plan Nacional del Desarrollo (PND), Plan Estratégico Sectorial (PES), Plan Estratégico Institucional (PEI), Plan Marco de Implementación (PMI), Conpes, Planes Decreto 612, otro.</t>
  </si>
  <si>
    <t>Pólitica MIPG</t>
  </si>
  <si>
    <t>Politica asociada al Modelo Integrado de Planeación y Gestión:
1.Racionalización de trámites
2.Defensa Jurídica
3.Gestión presupuestal y eficiencia del gasto público
4.Fortalecimiento organizacional y simplificación de procesos
5.Gestión documental
6.Gestión del conocimiento y la innovación
7.Talento Humano
8.Servicio al Ciudadano
9.Gobierno Digital
10.Control interno
11.Integridad
12.Participación ciudadana en la gestión pública
13.Seguridad Digital
14.Seguimiento y evaluación del desempeño institucional
15.Mejora normativa
16.Planeación Institucional
17.Transparencia, acceso a la información pública y lucha contra la corrupción
18.Gestión de la información estadística
19.Compras y contratación pública</t>
  </si>
  <si>
    <t>Linea Estratégica PEI</t>
  </si>
  <si>
    <t xml:space="preserve">Corresponde a las 5 líneas establecidas: 
1.
• Economía popular y comunitaria
• Transparencia Ambiente y Transición energética
2.
• Economía popular y comunitaria 
• Colombia sin hambre Ambiente y Transición energética 
• Paz Total
3.
• Economía popular y comunitaria 
• Transparencia
4.
• Transparencia Educación
• Economía popular y comunitaria 
• Paz total
5.
 • Transparencia
•  Educación Economía popular y comunitaria 
• Paz total
</t>
  </si>
  <si>
    <t>Objetivo Institucional PEI 2023- 2026</t>
  </si>
  <si>
    <t>Corresponde a los 5 objetivos estratégicos: 
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2. Promover la compra pública estratégica como factor del desarrollo económico, contribuyendo a la dinamización del desarrollo regional en diferentes sectores del mercado y de la economía popular, a través de mecanismos de agregación de demanda. 
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4. Fomentar la participación e inclusión de actores del Sistema de Compra Pública a través de mecanismos que promuevan la apropiación y difusión del conocimiento, fortalezcan sus capacidades, y mejoren el relacionamiento con la ciudadanía y grupos de valor.
5. Optimizar el modelo de operación de la Agencia con el propósito de promover sinergias al interior y con otras instituciones, que faciliten los procesos de toma de decisiones y el logro de resultados efectivo.</t>
  </si>
  <si>
    <t>Transformación PND</t>
  </si>
  <si>
    <t>Corresponde a las transformaciones del PND en linea con el objetivo de la Agencia</t>
  </si>
  <si>
    <t>Objetivo de Desarrollo sostenible (se encuentran diligencidos de acuerdo con el objetivo de la Agencia)</t>
  </si>
  <si>
    <t>Nombre y apellido (Responsable)</t>
  </si>
  <si>
    <t>Nombre de la personas responsable de la ejecución de la actividad.</t>
  </si>
  <si>
    <t>Cargo (Responsable)</t>
  </si>
  <si>
    <t>Cargo de la persona responsable de la actividad</t>
  </si>
  <si>
    <t>HOJA ENTREGABLES 2025</t>
  </si>
  <si>
    <t>Producto/Actividad  PAI 2025</t>
  </si>
  <si>
    <r>
      <t xml:space="preserve">Incluya en el mismo orden de la pestaña </t>
    </r>
    <r>
      <rPr>
        <i/>
        <sz val="10"/>
        <color theme="1"/>
        <rFont val="Verdana"/>
        <family val="2"/>
      </rPr>
      <t>"PAI"</t>
    </r>
  </si>
  <si>
    <t>Nombre del entregable</t>
  </si>
  <si>
    <t>Fecha de incio</t>
  </si>
  <si>
    <t>Responsable</t>
  </si>
  <si>
    <t>Politica MIPG</t>
  </si>
  <si>
    <t>Dependencias</t>
  </si>
  <si>
    <t>1.Racionalización de trámites</t>
  </si>
  <si>
    <t>2.Defensa Jurídica</t>
  </si>
  <si>
    <t>3.Gestión presupuestal y eficiencia del gasto público</t>
  </si>
  <si>
    <t>4.Fortalecimiento organizacional y simplificación de procesos</t>
  </si>
  <si>
    <t>5.Gestión documental</t>
  </si>
  <si>
    <t>6.Gestión del conocimiento y la innovación</t>
  </si>
  <si>
    <t>7.Talento Humano</t>
  </si>
  <si>
    <t>8.Servicio al Ciudadano</t>
  </si>
  <si>
    <t>9.Gobierno Digital</t>
  </si>
  <si>
    <t>10.Control interno</t>
  </si>
  <si>
    <t>11.Integridad</t>
  </si>
  <si>
    <t>12.Participación ciudadana en la gestión pública</t>
  </si>
  <si>
    <t>13.Seguridad Digital</t>
  </si>
  <si>
    <t>14.Seguimiento y evaluación del desempeño institucional</t>
  </si>
  <si>
    <t>15.Mejora normativa</t>
  </si>
  <si>
    <t>16.Planeación Institucional</t>
  </si>
  <si>
    <t>17.Transparencia, acceso a la información pública y lucha contra la corrupción</t>
  </si>
  <si>
    <t>18.Gestión de la información estadística</t>
  </si>
  <si>
    <t>19.Compras y contratación pública</t>
  </si>
  <si>
    <t>Instrumentos de planeación</t>
  </si>
  <si>
    <t>Directiva presidencial</t>
  </si>
  <si>
    <t>ODS 1 - Fin de la Pobreza</t>
  </si>
  <si>
    <t>PND</t>
  </si>
  <si>
    <t>ODS 2 - Hambre Cero</t>
  </si>
  <si>
    <t>PMI</t>
  </si>
  <si>
    <t>ODS 5 - Igualdad de Género</t>
  </si>
  <si>
    <t>ODS 6 - Agua Limpia y Saneamiento</t>
  </si>
  <si>
    <t>ODS 7 - Energia Asequible y no Contaminante</t>
  </si>
  <si>
    <t>PND-PES-PEI</t>
  </si>
  <si>
    <t>PES-PEI</t>
  </si>
  <si>
    <t>PI-PEI-PES</t>
  </si>
  <si>
    <t>ODS 10 - Reducción de las Desigualdades</t>
  </si>
  <si>
    <t>PI-PEI</t>
  </si>
  <si>
    <t>ODS 11 - Ciudades y Comunidades Sostenibles</t>
  </si>
  <si>
    <t>ODS 12 - Producción y Consumos Responsables</t>
  </si>
  <si>
    <t xml:space="preserve"> ( Ley No 1712 de 2014 y Resolución 373 de 2024 de  la ANCPCCE)</t>
  </si>
  <si>
    <t>ODS 14 - Vida Submarina</t>
  </si>
  <si>
    <t>ODS 15 - Vida de Ecosistemas Terrestres</t>
  </si>
  <si>
    <t>Plan estratégico</t>
  </si>
  <si>
    <t>ODS 17 - Alianzas para Lograr los Objetivos</t>
  </si>
  <si>
    <t>No.</t>
  </si>
  <si>
    <t xml:space="preserve">LÍNEAS ESTRATÉGICAS </t>
  </si>
  <si>
    <t>OBJETIVO ESTRATÉGICO</t>
  </si>
  <si>
    <t>1.• Economía popular y comunitaria
• Transparencia Ambiente y Transición energética</t>
  </si>
  <si>
    <t>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</si>
  <si>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</si>
  <si>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2. • Economía popular y comunitaria 
• Colombia sin hambre Ambiente y Transición energética 
• Paz Total</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</si>
  <si>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</si>
  <si>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</si>
  <si>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3. • Economía popular y comunitaria 
• Transparencia</t>
  </si>
  <si>
    <t>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</si>
  <si>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</si>
  <si>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4. • Transparencia Educación
• Economía popular y comunitaria 
• Paz total</t>
  </si>
  <si>
    <t>4. Fomentar la participación e inclusión de actores del Sistema de Compra Pública a través de mecanismos que promuevan la apropiación y difusión del conocimiento, fortalezcan sus capacidades, y mejoren el relacionamiento con la ciudadanía y grupos de valor.</t>
  </si>
  <si>
    <t>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t>
  </si>
  <si>
    <t>5. • Transparencia
•  Educación Economía popular y comunitaria 
• Paz total</t>
  </si>
  <si>
    <t>5. Optimizar el modelo de operación de la Agencia con el propósito de promover sinergias al interior y con otras instituciones, que faciliten los procesos de toma de decisiones y el logro de resultados efectivo</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</si>
  <si>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</si>
  <si>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Productos Proyecto de innversión</t>
  </si>
  <si>
    <t>TIPO DE SOLICITUD</t>
  </si>
  <si>
    <t>ÁREA RESPONSABLE</t>
  </si>
  <si>
    <r>
      <t xml:space="preserve">FECHA DE SOLICITUD
</t>
    </r>
    <r>
      <rPr>
        <b/>
        <sz val="8"/>
        <rFont val="Verdana"/>
        <family val="2"/>
      </rPr>
      <t>DD/MM/AAAA</t>
    </r>
  </si>
  <si>
    <t>ID DE ACCIÓN PARA AJUSTAR</t>
  </si>
  <si>
    <t>Q PROGRAMADO DE LA ACCIÓN</t>
  </si>
  <si>
    <t>FECHA DE INICIO</t>
  </si>
  <si>
    <t xml:space="preserve">FECHA DE FIN </t>
  </si>
  <si>
    <t xml:space="preserve">DESCRIPCIÓN DEL AJUSTE </t>
  </si>
  <si>
    <t>CARTA DE JUSTIFICACIÓN</t>
  </si>
  <si>
    <t>OBSERVACIONES SEGUNDA LINEA DE DEFENSA</t>
  </si>
  <si>
    <t xml:space="preserve">Link Evidencias </t>
  </si>
  <si>
    <t>VERSIÓN VIGENTE PAI</t>
  </si>
  <si>
    <t>FECHA DE VERSIÓN PAI 2026</t>
  </si>
  <si>
    <t>CÓD</t>
  </si>
  <si>
    <t>CONSEC</t>
  </si>
  <si>
    <t>MES/AÑO</t>
  </si>
  <si>
    <t xml:space="preserve">PAI 2026 V1 </t>
  </si>
  <si>
    <t xml:space="preserve">Dirección General - Planeación </t>
  </si>
  <si>
    <t xml:space="preserve">Primera versión del Plan de Acción Institucional aprobado en el Comité Directivo </t>
  </si>
  <si>
    <t>Modificación</t>
  </si>
  <si>
    <t>Subdirección de IDT</t>
  </si>
  <si>
    <t>IDT</t>
  </si>
  <si>
    <t xml:space="preserve">Dado que este es un proyecto que se trabaja de manera conjunta con Confecámaras, quien provee los 
insumos necesarios para el desarrollo del mismo, se adelantó reunión el día 12 de febrero de 2026, en la cual 
Confecámaras manifestó que durante los cinco primeros meses se encuentran en temas relacionados con la 
renovación de matriculas mercantiles, actividad que les impide realizar ajustes y/o modificaciones a sus 
sistemas. En virtud de lo anterior dicha Entidad se comprometió a entregar los insumos requeridos por 
Colombia Compra Eficente a 31 de julio de 2026, fecha desde la cual la Agencia iniciará el desarrollo del 
mantenimiento evolutico, estableciendo como meta liberarlo en el cuarto trimestre. </t>
  </si>
  <si>
    <t xml:space="preserve">Se solicitó a la dependencia ajustar la fecha de inicio de la actividad argumentandoque la mesa de trabajo que se tuvo con CONFECAMARAS hace parte de la gestión del grupo para el cumplimiento del indicador, sin embargo, la dependencia manifestó no atender la sugerencia ya que un reporte cualitativo no le aportaria valor al seguimiento y cumplimiento del indicador. 
En ese sentido, como segunda linea de defensa se aprueba la modificación solicitada por la subdirección de IDT en tanto es clara y coherente la justificación suministrada.  </t>
  </si>
  <si>
    <t>Aclaración</t>
  </si>
  <si>
    <t>Subdirección de EMAE</t>
  </si>
  <si>
    <t>EMAE</t>
  </si>
  <si>
    <t>Secretaría General</t>
  </si>
  <si>
    <t>SG</t>
  </si>
  <si>
    <t>PAA 2021 V.1.</t>
  </si>
  <si>
    <t>Dirección General</t>
  </si>
  <si>
    <t>DG</t>
  </si>
  <si>
    <t>N/A</t>
  </si>
  <si>
    <t>Subdirección Gestión Contractual</t>
  </si>
  <si>
    <t>GC</t>
  </si>
  <si>
    <t>Subdirección Negocios</t>
  </si>
  <si>
    <t>NG</t>
  </si>
  <si>
    <t>CONTROL DE CAMBIOS DEL FORMATO</t>
  </si>
  <si>
    <t>VERSION</t>
  </si>
  <si>
    <t>AJUSTES</t>
  </si>
  <si>
    <t>FECHA</t>
  </si>
  <si>
    <t xml:space="preserve">VERSIÓN VIGENTE </t>
  </si>
  <si>
    <t>Creación de formato </t>
  </si>
  <si>
    <t>Elaboró</t>
  </si>
  <si>
    <t>Carolina Olivera</t>
  </si>
  <si>
    <t xml:space="preserve">Contratista de la Dirección General </t>
  </si>
  <si>
    <t>Revisó</t>
  </si>
  <si>
    <t>Karina Blanco</t>
  </si>
  <si>
    <t xml:space="preserve">Asesora Experta con funciones de planeación </t>
  </si>
  <si>
    <t>Aprobó</t>
  </si>
  <si>
    <t>Ajuste de uso al formato</t>
  </si>
  <si>
    <t>Ajuste a fórmulas de seguimiento</t>
  </si>
  <si>
    <t xml:space="preserve">Liz Vasquéz </t>
  </si>
  <si>
    <t>Analista T02-06</t>
  </si>
  <si>
    <t>Actualización de objetivos estrategicos 
Ajustes de estructura del formato de la hoja de PAI 2024</t>
  </si>
  <si>
    <t>Ana Maria Hernandez 
Valentina Durango Reina
Analista T02-06</t>
  </si>
  <si>
    <t>Contratista de la Dirección General 
Analista T02-06</t>
  </si>
  <si>
    <t xml:space="preserve">Claudia Taboada </t>
  </si>
  <si>
    <t>Actualización de objetivos estrategicos 
Ajustes de estructura del formato de la hoja de PAI 2025</t>
  </si>
  <si>
    <t>María Teresa Páez Díaz</t>
  </si>
  <si>
    <t xml:space="preserve">Contratista de la Dirección General 
</t>
  </si>
  <si>
    <t>Actualización de estructura del formato del PAI, se incluyeron columnas de fuentes de financión, de posibles riesgos, antecendentes y oportunidades. Esta información es para control del grupo de planeación</t>
  </si>
  <si>
    <t>Kelly Loraine Quiroz Guerra
Maria Teresa Paez Diaz</t>
  </si>
  <si>
    <t xml:space="preserve">Contratistas de la Dirección General 
</t>
  </si>
  <si>
    <t xml:space="preserve">Cesar Barros </t>
  </si>
  <si>
    <t xml:space="preserve">Asesor Experto con funciones de planeación </t>
  </si>
  <si>
    <t>Se solicita el cambio de fecha en la entrega en uno de los entregables del producto GC1: "Documentos tipo elaborados" bajo la siguiente justificación: "Se requiere realizar la modificación de la acción, toda vez que, en el marco de la elaboración técnica de los Documentos Tipo, se hace necesario reestructurar su componente técnico debido a la expedición del Decreto 0287 de 2026, “Por el cual se modifican los artículos 2.2.1.2.4.2.6., 2.2.1.2.4.2.7. y 2.2.1.2.4.2.8. del Decreto 1082 de 2015, Único Reglamentario del Sector Administrativo de Planeación”. En consecuencia, se deben ajustar los criterios relacionados con las herramientas de planeación, los criterios habilitantes diferenciales y el puntaje adicional, entre otros aspectos derivados de la nueva reglamentación, lo cual impacta directamente el componente técnico de los Documentos Tipo que actualmente se encuentran en estructuración"</t>
  </si>
  <si>
    <t>No se presentaron observaciones a la dependencia</t>
  </si>
  <si>
    <t>SGC</t>
  </si>
  <si>
    <t>SIDT</t>
  </si>
  <si>
    <r>
      <t xml:space="preserve">Se solicita la eliminación de este indicador, dado que una vez revisados los entregables de la dependencia para la vigencia 2026 se determinó que: "Desde el enfoque de cadena de valor institucional, las herramientas de visualización no constituyen un resultado autónomo o independiente, sino un mecanismo complementario de explotación, consulta, interpretación y difusión de  la información derivada de los estudios, análisis y lineamientos técnicos desarrollados por la Subdirección EMAE, razón por la cual existe una relación directa de complementariedad entre en el indicador EMAE5 y EMAE 6. 
En consecuencia, la eliminación del EMAE06, permite que la integración de ambos indicadores fortalezca la coherencia metodológica del Plan de Acción Institucional, mejorar la trazabilidad y medición integral de los resultados estratégicos asociados al proyecto de inversión “Generación de principales insumos para democratizar la compra pública”, optimizar la gestión 
administrativa y documental de los entregables, racionalizar cargas operativas de seguimiento y evitar la fragmentación de productos que responden a un mismo objetivo institucional relacionado con el acceso, aprovechamiento y análisis de la información pública para la toma de decisiones, la transparencia y el fortalecimiento del sistema de compras y contratación estatal. 
</t>
    </r>
    <r>
      <rPr>
        <b/>
        <sz val="10"/>
        <color theme="1"/>
        <rFont val="Verdana"/>
        <family val="2"/>
      </rPr>
      <t xml:space="preserve">NOTA: Si bien la solicitud fue recibida el 15/05/2026 se realizaron solicitudes de ajustes a las modificaciones presentadas y estas fueron recibidas el 09/06/2026. Adicionalmente, dado que la modificación implicaba la eliminación de un producto, fue presentada ante CIGD del 11/06/2026 instancia en donde se llevo a cabo su aprobación. </t>
    </r>
  </si>
  <si>
    <t>Se solicito ajustar el formato con la solicitud, dado que cuando se envio a planeación estaba mal diligenciado. Se pidio ajustar estado actual del instrumento, la justificación no era clara y la propuesta de actualización al ser una eliminación debia quedar en blanco. 
Adicionalmente se enviaron los formatos sin firma y en versión editable.</t>
  </si>
  <si>
    <r>
      <t xml:space="preserve">Se solicita la eliminación de este indicador, dado que una vez revisados los entregables de la dependencia para la vigencia 2026 se determinó que: "El análisis técnico de articulación entre los diferentes instrumentos de planeación institucional evidencia  que el indicador EMAE9, asociado a la elaboración de informes de monitoreo sobre los Planes Anuales de Adquisiciones publicados en SECOP, presenta coincidencia funcional, metodológica y operativa con otros productos analíticos y de seguimiento ya contemplados en el Plan de Acción Institucional, como el Proyecto de Inversión y el Programa de Transparencia y Ética Pública, toda vez que la información derivada de los PAA constituye un insumo transversal para la generación de reportes estratégicos, análisis sectoriales, ejercicios de analítica de datos, monitoreo del comportamiento del sistema de compra pública y seguimiento a instrumentos contractuales. En consecuencia, se identifica que el alcance del indicador puede ser eliminado, integrándose dentro de productos analíticos institucionales de mayor cobertura temática.
</t>
    </r>
    <r>
      <rPr>
        <b/>
        <sz val="10"/>
        <color theme="1"/>
        <rFont val="Verdana"/>
        <family val="2"/>
      </rPr>
      <t xml:space="preserve">NOTA: Si bien la solicitud fue recibida el 15/05/2026 se realizaron solicitudes de ajustes a las modificaciones presentadas y estas fueron recibidas el 09/06/2026. Adicionalmente, dado que la modificación implicaba la eliminación de un producto, fue presentada ante CIGD del 11/06/2026 instancia en donde se llevo a cabo su aprobación. </t>
    </r>
  </si>
  <si>
    <r>
      <t xml:space="preserve">Se solicita la eliminación de este indicador, dado que una vez revisados los entregables de la dependencia para la vigencia 2026 se determinó que: "El análisis de coherencia y articulación entre los instrumentos de planeación institucional evidencia que el indicador EMAE10 del Plan de Acción Institucional, relacionado con la elaboración de informes de gestión del Observatorio Oficial de Contratación Estatal – OOCE, mantiene una relación directa de coincidencia funcional, técnica y metodológica con el indicador EMAE2 del Programa de Transparencia y Ética Pública, orientado a la generación de información sobre el comportamiento del sistema de compras públicas y alertas sobre la aplicación de los instrumentos establecidos por la ANCP-CCE. Ambos indicadores comparten objeto de análisis, alcance misional, fuentes de información, metodologías de tratamiento y procesamiento de datos, así como propósitos institucionales asociados al monitoreo, seguimiento, análisis estratégico y generación de información para la transparencia y la toma de decisiones dentro del Sistema de Compra Pública. En consecuencia, se identifica la necesidad de eliminnar el EMAE10, toda vez que los productos derivados del OOCE constituyen insumos transversales que soportan el cumplimiento del indicador del PTEP.
</t>
    </r>
    <r>
      <rPr>
        <b/>
        <sz val="10"/>
        <color theme="1"/>
        <rFont val="Verdana"/>
        <family val="2"/>
      </rPr>
      <t xml:space="preserve">NOTA: Si bien la solicitud fue recibida el 15/05/2026 se realizaron solicitudes de ajustes a las modificaciones presentadas y estas fueron recibidas el 09/06/2026. Adicionalmente, dado que la modificación implicaba la eliminación de un producto, fue presentada ante CIGD del 11/06/2026 instancia en donde se llevo a cabo su aprobación. </t>
    </r>
  </si>
  <si>
    <r>
      <t xml:space="preserve">Se solicita la eliminación de este indicador, dado que una vez revisados los entregables de la dependencia para la vigencia 2026 se determinó que: "El análisis de consistencia técnica y articulación entre los instrumentos de planeación institucional evidencia que el indicador EMAE11 del Plan de Acción Institucional, relacionado con la elaboración de documentos de análisis o evaluación de los instrumentos que diseñe la ANCP-CCE, mantiene una relación directa de coincidencia funcional y metodológica con las líneas estratégicas y actividades definidas en el Plan Estratégico Institucional – PEI, particularmente con aquellas orientadas al 
fortalecimiento de la gestión institucional, generación de conocimiento estratégico, analítica institucional, monitoreo del Sistema de Compra Pública y producción de información para la toma de decisiones.
</t>
    </r>
    <r>
      <rPr>
        <b/>
        <sz val="10"/>
        <color theme="1"/>
        <rFont val="Verdana"/>
        <family val="2"/>
      </rPr>
      <t xml:space="preserve">NOTA: Si bien la solicitud fue recibida el 15/05/2026 se realizaron solicitudes de ajustes a las modificaciones presentadas y estas fueron recibidas el 09/06/2026. Adicionalmente, dado que la modificación implicaba la eliminación de un producto, fue presentada ante CIGD del 11/06/2026 instancia en donde se llevo a cabo su aprobación. 
</t>
    </r>
  </si>
  <si>
    <t>Q programado de la acción</t>
  </si>
  <si>
    <t>NA</t>
  </si>
  <si>
    <t>Se solicita modificar la meta de este indicador pasando de cuatro (4) informes a tres (3) informes de seguimiento durante la 
vigencia. Esta modificación permite alinear los tiempos de reporte con lo establecido en el PTEP, de manera que los informes 
sean presentados una vez surtido el proceso de consolidación y validación de la información por parte de las dependencias.</t>
  </si>
  <si>
    <t>No se presentaron observaciones</t>
  </si>
  <si>
    <t>PLANEACIÓN</t>
  </si>
  <si>
    <t>Se solicita la modificación del entregable de esta meta, pasando de la entrega de tres cursos virtuales en el segundo trimestre a la entrega de únicamente dos cursos en este periodo. Los dos cursos adelantados en la vigencia son: Relacionamiento Estado–Ciudadano, desarrollado en articulación con la Secretaría General, y Código de Naciones Unidas, elaborado por el Grupo de Articulación. Respecto al tercer curso, dos de los que estaban planificados para la fase 3 de la metodología no han podido avanzar a dicha etapa debido a razones externas relacionadas con los aliados responsables de su ejecución; sin embargo, es importante aclarar que estos cursos sí se encuentran en desarrollo. El curso restante será entregado en el tercer trimestre.</t>
  </si>
  <si>
    <t>El indicador Personas Capacitadas incluido en el PAI también está presente en otros instrumentos de planeación, como el PEI y el proyecto de inversión de democratización. En ambos casos, este indicador se define con carácter anual, mientras que los reportes se presentan de manera mensual.La naturaleza de este indicador es variable, dado que resulta complejo determinar con exactitud el número de personas capacitadas por mes, pues depende tanto de las actividades programadas y de la demanda, como de factores externos que pueden influir en la participación. Un ejemplo de esta variabilidad se evidenció en el primer trimestre: la meta era de 5.000 personas capacitadas y se alcanzaron 10.595, gracias al impacto de las actividades realizadas.En consecuencia, se propone tomar como referente anual la meta programada en los otros instrumentos (PEI y proyecto de inversión), que corresponde a 30.000 personas capacitadas, para efectos de su cumplimiento. 
Para el respectivo ajuste en el PAI, se plantea que cada trimestre se presente un documento que dé cuenta del avance del indicador, evidenciando el número exacto de personas capacitadas y de las acciones desarrolladas para garantizar el logro de la meta.</t>
  </si>
  <si>
    <t>El indicador Número de personas capacitadas de la economía popular incluido en el PAI también se encuentra en el PEI, al igual que el indicador de personas capacitadas y el número de departamentos visitados. Este indicador se define con carácter anual y se reporta de manera mensual.La naturaleza de este indicador es variable, dado que resulta complejo determinar con exactitud el número de personas capacitadas de la economia popular por mes, pues depende tanto de las actividades programadas y de la demanda, como de factores externos que pueden influir en la participación.
En consecuencia, se propone tomar como referente anual la meta programada en el PEI, que corresponde a 6.000 personas capacitadas de la economía popular, para efectos de su cumplimiento. Para el respectivo ajuste en el PAI, se plantea que cada trimestre se presente un documento que dé cuenta del avance del indicador, evidenciando el número exacto de personas capacitadas de la economía popular y de las acciones desarrolladas para garantizar el logro de la meta.</t>
  </si>
  <si>
    <t>El indicador Número de departamentos visitados incluido en el PAI también se encuentra en el PEI, al igual que los indicadores de personas capacitadas y de número de personas capacitadas de la economía popular. Este indicador se define con carácter anual y se reporta de manera mensual.La naturaleza de este indicador es variable. Si bien existe una planificación de los despliegues territoriales, resulta complejo determinar con exactitud los departamentos visitados por mes, dado que intervienen factores externos que pueden afectar el cumplimiento de dichos despliegues.
En consecuencia, se propone tomar como referente anual la meta programada en el PEI, que corresponde a 23 departamentos visitados, para efectos de su cumplimiento. Para el respectivo ajuste en el PAI, se plantea que cada trimestre se presente un documento que dé cuenta del avance del indicador, evidenciando el número exacto de los departamentos visitados y de las acciones desarrolladas para garantizar el logro de la meta.</t>
  </si>
  <si>
    <t>Se solicita ajuste al formato dad o que la meta propuesta para la vigencia es de 4 y en la solicitud decia 3, dejando un trimestre sin reportar, cuando la dependencia habia manifestado, conforme a la justificación presentada la entrega de 4 informes trimestrales de cumplimiento a la meta propuesta</t>
  </si>
  <si>
    <t>ARTICULACIÓN</t>
  </si>
  <si>
    <t>ID de acción para ajustar</t>
  </si>
  <si>
    <t>SN</t>
  </si>
  <si>
    <t xml:space="preserve">El formato de solicitud fue devuelto ya que no contaba con la firma de la subdirectora. Na vez se ajustó se le dio el tramite pertinente. </t>
  </si>
  <si>
    <r>
      <t xml:space="preserve">Se solicita el ajuste en la programación de este indicador, dado que se presentaron las siguientes situaciones en el plan de trabajo definido por la subdirección: 
1. Para el Acuerdo Marco de Maquinaria Amarilla, a partir de las solicitures realizadas por el ministerio de agricultura fue 
necesario replantear la lista de artículos del acuerdo marco, lo cual conllevó la construcción de nuevas fichas.  Adicionalmente, se hizo un segundo ajuste en el cronograma porque fue necesario luego de la revision de observaciones ajustar las respuestas a las observaciones presentadas por los interesados en el proceso.
2. Para el Acuerdo Marco de PAE Logístico, el cronograma planteado inicialmente estaba sujeto a la entrega de insumos por parte de la Secretaría Distrital de Educación. Sin embargo, esta entidad presentó demoras en la entrega inicial de anexos técnicos y modelo de costos. Adicionalmente, realizó modificaciones con ocasión de las observaciones realizadas por los interesados en el proceso.
3. Para el Acuerdo Marco de Medicamentos, fue necesario realizar una reestructuración integral de las descripciones de los medicamentos incluidos en el Vademécum del AMP, dado que los documentos iniciales no contaban con el nivel de detalle técnico requerido. 
4. Para el Acuerdo Marco de Vehículos, el contratista a cargo de la estructuración jurídica del mecanismo fue sustituído, razón por la cual el nuevo equipo tuvo que apropiar y revisar los documentos existentes, en particular las fichas tecnicas, que por su extensión también fueron sujeto de múltiples observaciones por parte de los interesados.
5. El proceso concluido fue el de hemofilia: El Acuerdo Marco de Precios para el Tratamiento de la Hemofilia y otros Trastornos de la Coagulación III, correspondiente a las regiones Costa y Andina Norte, fue declarado desierto, toda vez que de los cuatro (4) proponentes que presentaron oferta, tres (3) no cumplieron con los requisitos establecidos en los documentos del proceso. 
</t>
    </r>
    <r>
      <rPr>
        <b/>
        <sz val="10"/>
        <color theme="1"/>
        <rFont val="Verdana"/>
        <family val="2"/>
      </rPr>
      <t>NOTA: Dado que el cambio implicaba un ajuste en la programación, su aprobación estuvo dada por el asesor de planeación en atención a la justificación recibida. No obstante, se hizo la salvedad a la dependencia que los entregables programados para el mes de abril, deben reportarse en el corte del Q2 ya que la solicitud se presentó de manera extemporanera, de no hacerlo estos quedaran incumplido hasta que se evidencie el debido reporte en la SVE. Asi mismo, se aprobó el cambio pese a estar fuera de los tiempos establecidos para las modificaciones porque este cambio no afecta la meta total programada por la depedencia para el cumplimiento de este indicador en la vigencia.</t>
    </r>
  </si>
  <si>
    <r>
      <t xml:space="preserve">Se solicita ajuste en la programación de este indicador, ya que: Dentro del plan de estructuración definido por la subdirección de negocios, se esperaba cumplir con la meta del PAI mediante la estructuración de los Acuerdos Marco de (i) Alimentos y (ii) Ferretería. Sin embargo, en este proceso se presentaron las situaciones que se describen a continuación y que motivan la solicitud de cambio de fechas de entrega:
1. El cronograma se modificó inicialmente porque el periodo de revisión de las ofertas se extendió debido al volumen de 
ofertas que cada evaluador debía validar, así como a la complejidad del proceso. Adicionalmente un evaluador incumplió 
con su entrega lo que generó que sus evaluaciones fueran distribuidas entre los compañeros requiriendo dos días más 
para finalizar. 
2. Durante el periodo de evaluación fue necesario revisar diversos aspectos jurídicos relacionados con inaplicación de reglas del pliego (Fecha de expedición del RUT), Requerimientos frente a ofertas económicas, discusión sobre la procedencia de causales de rechazo, entre otros.
</t>
    </r>
    <r>
      <rPr>
        <b/>
        <sz val="10"/>
        <color theme="1"/>
        <rFont val="Verdana"/>
        <family val="2"/>
      </rPr>
      <t>NOTA: Dado que el cambio implicaba un ajuste en la programación, su aprobación estuvo dada por el asesor de planeación en atención a la justificación recibida. No obstante, se hizo la salvedad a la dependencia que los entregables programados para el mes de abril, deben reportarse en el corte del Q2 ya que la solicitud se presentó de manera extemporanera, de no hacerlo estos quedaran incumplido hasta que se evidencie el debido reporte en la SVE. Asi mismo, se aprobó el cambio pese a estar fuera de los tiempos establecidos para las modificaciones porque este cambio no afecta la meta total programada por la depedencia para el cumplimiento de este indicador en la vigencia.</t>
    </r>
  </si>
  <si>
    <t xml:space="preserve">Dedibo a los cambios presentados, se generó la eliminación de indicadores para el caso de la Subdirección de EMAE, esto implica un ajusta en el número total de indicadores programados en la vigencia, pasando de 61 a 57 inactivando aquellos que fueron unificados, si bien no afecta la formula de calculo para el avance de cumplimiento trimestral, se requiere una actualización en la programación total para la vigencia. </t>
  </si>
  <si>
    <t>(3) Informes de seguimiento al programa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</si>
</sst>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43" formatCode="_-* #,##0.00_-;\-* #,##0.00_-;_-* &quot;-&quot;??_-;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entury Gothic"/>
      <family val="2"/>
    </font>
    <font>
      <sz val="12"/>
      <color theme="1"/>
      <name val="Calibri"/>
      <family val="2"/>
      <scheme val="minor"/>
    </font>
    <font>
      <sz val="8"/>
      <name val="Calibri"/>
      <family val="2"/>
      <scheme val="minor"/>
    </font>
    <font>
      <u/>
      <sz val="11"/>
      <color theme="10"/>
      <name val="Calibri"/>
      <family val="2"/>
      <scheme val="minor"/>
    </font>
    <font>
      <b/>
      <sz val="10"/>
      <name val="Verdana"/>
      <family val="2"/>
    </font>
    <font>
      <b/>
      <sz val="10"/>
      <color theme="1"/>
      <name val="Verdana"/>
      <family val="2"/>
    </font>
    <font>
      <sz val="10"/>
      <color theme="1"/>
      <name val="Verdana"/>
      <family val="2"/>
    </font>
    <font>
      <sz val="11"/>
      <color theme="1"/>
      <name val="Verdana"/>
      <family val="2"/>
    </font>
    <font>
      <b/>
      <sz val="11"/>
      <name val="Verdana"/>
      <family val="2"/>
    </font>
    <font>
      <sz val="9"/>
      <color theme="1"/>
      <name val="Verdana"/>
      <family val="2"/>
    </font>
    <font>
      <b/>
      <sz val="9"/>
      <color theme="1"/>
      <name val="Verdana"/>
      <family val="2"/>
    </font>
    <font>
      <sz val="11"/>
      <name val="Verdana"/>
      <family val="2"/>
    </font>
    <font>
      <b/>
      <sz val="11"/>
      <color rgb="FF1F3864"/>
      <name val="Verdana"/>
      <family val="2"/>
    </font>
    <font>
      <u/>
      <sz val="11"/>
      <color theme="10"/>
      <name val="Verdana"/>
      <family val="2"/>
    </font>
    <font>
      <sz val="11"/>
      <color rgb="FF000000"/>
      <name val="Verdana"/>
      <family val="2"/>
    </font>
    <font>
      <b/>
      <sz val="8"/>
      <name val="Verdana"/>
      <family val="2"/>
    </font>
    <font>
      <sz val="11"/>
      <color theme="1"/>
      <name val="Calibri"/>
      <family val="2"/>
      <scheme val="minor"/>
    </font>
    <font>
      <b/>
      <sz val="11"/>
      <color theme="1"/>
      <name val="Verdana"/>
      <family val="2"/>
    </font>
    <font>
      <b/>
      <sz val="11"/>
      <color theme="0"/>
      <name val="Verdana"/>
      <family val="2"/>
    </font>
    <font>
      <sz val="10"/>
      <color rgb="FF002060"/>
      <name val="Verdana"/>
      <family val="2"/>
    </font>
    <font>
      <sz val="9"/>
      <color rgb="FF002060"/>
      <name val="Verdana"/>
      <family val="2"/>
    </font>
    <font>
      <b/>
      <sz val="9"/>
      <color rgb="FF002060"/>
      <name val="Verdana"/>
      <family val="2"/>
    </font>
    <font>
      <sz val="8"/>
      <color rgb="FF404040"/>
      <name val="Verdana"/>
      <family val="2"/>
    </font>
    <font>
      <sz val="8"/>
      <color rgb="FF171717"/>
      <name val="Verdana"/>
      <family val="2"/>
    </font>
    <font>
      <sz val="11"/>
      <color rgb="FFC00000"/>
      <name val="Verdana"/>
      <family val="2"/>
    </font>
    <font>
      <sz val="9"/>
      <name val="Verdana"/>
      <family val="2"/>
    </font>
    <font>
      <i/>
      <sz val="10"/>
      <color theme="1"/>
      <name val="Verdana"/>
      <family val="2"/>
    </font>
    <font>
      <b/>
      <sz val="9"/>
      <name val="Verdana"/>
      <family val="2"/>
    </font>
    <font>
      <i/>
      <sz val="9"/>
      <color theme="1"/>
      <name val="Verdana"/>
      <family val="2"/>
    </font>
    <font>
      <sz val="9"/>
      <color rgb="FF000000"/>
      <name val="Verdana"/>
      <family val="2"/>
    </font>
    <font>
      <sz val="8"/>
      <name val="Verdana"/>
      <family val="2"/>
    </font>
    <font>
      <sz val="11"/>
      <color theme="0"/>
      <name val="Verdana"/>
      <family val="2"/>
    </font>
    <font>
      <sz val="11"/>
      <color theme="1"/>
      <name val="Calibri"/>
      <family val="2"/>
      <scheme val="minor"/>
    </font>
    <font>
      <b/>
      <sz val="11"/>
      <color rgb="FF000000"/>
      <name val="Verdana"/>
      <family val="2"/>
    </font>
    <font>
      <b/>
      <sz val="12"/>
      <color theme="1"/>
      <name val="Verdana"/>
      <family val="2"/>
    </font>
    <font>
      <b/>
      <sz val="12"/>
      <color theme="0"/>
      <name val="Verdana"/>
      <family val="2"/>
    </font>
    <font>
      <b/>
      <sz val="11"/>
      <color theme="1"/>
      <name val="Calibri"/>
      <family val="2"/>
      <scheme val="minor"/>
    </font>
    <font>
      <sz val="8"/>
      <color theme="4" tint="-0.499984740745262"/>
      <name val="Verdana"/>
      <family val="2"/>
    </font>
    <font>
      <sz val="8"/>
      <color theme="1"/>
      <name val="Verdana"/>
      <family val="2"/>
    </font>
    <font>
      <sz val="11"/>
      <color theme="1"/>
      <name val="Calibri"/>
      <family val="2"/>
      <scheme val="minor"/>
    </font>
    <font>
      <sz val="8"/>
      <color rgb="FF000000"/>
      <name val="Verdana"/>
      <family val="2"/>
    </font>
    <font>
      <sz val="11"/>
      <color theme="1"/>
      <name val="Calibri"/>
      <family val="2"/>
      <scheme val="minor"/>
    </font>
    <font>
      <b/>
      <sz val="8"/>
      <color rgb="FF000000"/>
      <name val="Verdana"/>
      <family val="2"/>
    </font>
    <font>
      <sz val="8"/>
      <color rgb="FF4472C4"/>
      <name val="Verdana"/>
      <family val="2"/>
    </font>
    <font>
      <sz val="8"/>
      <color theme="3"/>
      <name val="Verdana"/>
      <family val="2"/>
    </font>
    <font>
      <b/>
      <sz val="12"/>
      <name val="Verdana"/>
      <family val="2"/>
    </font>
    <font>
      <sz val="8"/>
      <color theme="1"/>
      <name val="Calibri"/>
      <family val="2"/>
      <scheme val="minor"/>
    </font>
    <font>
      <sz val="9"/>
      <color rgb="FF242424"/>
      <name val="Verdana"/>
      <family val="2"/>
    </font>
    <font>
      <sz val="9"/>
      <color theme="1"/>
      <name val="Calibri"/>
      <family val="2"/>
      <scheme val="minor"/>
    </font>
  </fonts>
  <fills count="5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7F7F7F"/>
        <bgColor rgb="FF7F7F7F"/>
      </patternFill>
    </fill>
    <fill>
      <patternFill patternType="solid">
        <fgColor rgb="FFD9E2F3"/>
        <bgColor rgb="FFD9E2F3"/>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bgColor rgb="FF000000"/>
      </patternFill>
    </fill>
    <fill>
      <patternFill patternType="solid">
        <fgColor theme="0"/>
        <bgColor rgb="FF46589C"/>
      </patternFill>
    </fill>
    <fill>
      <patternFill patternType="solid">
        <fgColor rgb="FFFFFFFF"/>
        <bgColor rgb="FF000000"/>
      </patternFill>
    </fill>
    <fill>
      <patternFill patternType="solid">
        <fgColor rgb="FFFFFFFF"/>
        <bgColor indexed="64"/>
      </patternFill>
    </fill>
    <fill>
      <patternFill patternType="solid">
        <fgColor rgb="FFFFFFFF"/>
        <bgColor rgb="FF46589C"/>
      </patternFill>
    </fill>
    <fill>
      <patternFill patternType="solid">
        <fgColor rgb="FFFFFFFF"/>
        <bgColor rgb="FFFFFFFF"/>
      </patternFill>
    </fill>
    <fill>
      <patternFill patternType="solid">
        <fgColor rgb="FFFFFF00"/>
        <bgColor indexed="64"/>
      </patternFill>
    </fill>
    <fill>
      <patternFill patternType="solid">
        <fgColor theme="2" tint="-0.34998626667073579"/>
        <bgColor rgb="FF46589C"/>
      </patternFill>
    </fill>
    <fill>
      <patternFill patternType="solid">
        <fgColor theme="2" tint="-0.34998626667073579"/>
        <bgColor indexed="64"/>
      </patternFill>
    </fill>
    <fill>
      <patternFill patternType="solid">
        <fgColor theme="2" tint="-0.14999847407452621"/>
        <bgColor rgb="FF46589C"/>
      </patternFill>
    </fill>
    <fill>
      <patternFill patternType="solid">
        <fgColor theme="2" tint="-0.14999847407452621"/>
        <bgColor indexed="64"/>
      </patternFill>
    </fill>
    <fill>
      <patternFill patternType="solid">
        <fgColor theme="2" tint="-0.34998626667073579"/>
        <bgColor rgb="FF002060"/>
      </patternFill>
    </fill>
    <fill>
      <patternFill patternType="solid">
        <fgColor rgb="FF46589C"/>
        <bgColor theme="0"/>
      </patternFill>
    </fill>
    <fill>
      <patternFill patternType="solid">
        <fgColor theme="0"/>
        <bgColor rgb="FFFFFFFF"/>
      </patternFill>
    </fill>
    <fill>
      <patternFill patternType="solid">
        <fgColor theme="4" tint="0.59999389629810485"/>
        <bgColor rgb="FF46589C"/>
      </patternFill>
    </fill>
    <fill>
      <patternFill patternType="solid">
        <fgColor theme="0" tint="-0.34998626667073579"/>
        <bgColor rgb="FF46589C"/>
      </patternFill>
    </fill>
    <fill>
      <patternFill patternType="solid">
        <fgColor theme="0"/>
        <bgColor rgb="FFBFBFBF"/>
      </patternFill>
    </fill>
    <fill>
      <patternFill patternType="solid">
        <fgColor theme="4" tint="0.39997558519241921"/>
        <bgColor indexed="64"/>
      </patternFill>
    </fill>
    <fill>
      <patternFill patternType="solid">
        <fgColor theme="0" tint="-0.499984740745262"/>
        <bgColor theme="0"/>
      </patternFill>
    </fill>
    <fill>
      <patternFill patternType="solid">
        <fgColor theme="0" tint="-0.499984740745262"/>
        <bgColor rgb="FF000000"/>
      </patternFill>
    </fill>
    <fill>
      <patternFill patternType="solid">
        <fgColor theme="0" tint="-0.499984740745262"/>
        <bgColor rgb="FF46589C"/>
      </patternFill>
    </fill>
    <fill>
      <patternFill patternType="solid">
        <fgColor theme="0" tint="-0.499984740745262"/>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A6A6A6"/>
        <bgColor rgb="FF000000"/>
      </patternFill>
    </fill>
    <fill>
      <patternFill patternType="solid">
        <fgColor theme="0" tint="-0.34998626667073579"/>
        <bgColor indexed="64"/>
      </patternFill>
    </fill>
    <fill>
      <patternFill patternType="solid">
        <fgColor theme="3" tint="0.499984740745262"/>
        <bgColor rgb="FF7F7F7F"/>
      </patternFill>
    </fill>
    <fill>
      <patternFill patternType="solid">
        <fgColor theme="5" tint="0.79998168889431442"/>
        <bgColor rgb="FF46589C"/>
      </patternFill>
    </fill>
    <fill>
      <patternFill patternType="solid">
        <fgColor theme="5" tint="0.79998168889431442"/>
        <bgColor theme="0"/>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5" tint="0.79998168889431442"/>
        <bgColor rgb="FF000000"/>
      </patternFill>
    </fill>
    <fill>
      <patternFill patternType="solid">
        <fgColor theme="9" tint="0.79998168889431442"/>
        <bgColor theme="0"/>
      </patternFill>
    </fill>
    <fill>
      <patternFill patternType="solid">
        <fgColor theme="9" tint="0.79998168889431442"/>
        <bgColor rgb="FFFFFFFF"/>
      </patternFill>
    </fill>
    <fill>
      <patternFill patternType="solid">
        <fgColor theme="9" tint="0.79998168889431442"/>
        <bgColor rgb="FF33CC33"/>
      </patternFill>
    </fill>
    <fill>
      <patternFill patternType="solid">
        <fgColor theme="5" tint="0.59999389629810485"/>
        <bgColor rgb="FF46589C"/>
      </patternFill>
    </fill>
    <fill>
      <patternFill patternType="solid">
        <fgColor theme="4" tint="0.79998168889431442"/>
        <bgColor theme="0"/>
      </patternFill>
    </fill>
    <fill>
      <patternFill patternType="solid">
        <fgColor rgb="FF000066"/>
        <bgColor indexed="64"/>
      </patternFill>
    </fill>
    <fill>
      <patternFill patternType="solid">
        <fgColor theme="5"/>
        <bgColor indexed="64"/>
      </patternFill>
    </fill>
    <fill>
      <patternFill patternType="solid">
        <fgColor theme="0" tint="-4.9989318521683403E-2"/>
        <bgColor indexed="64"/>
      </patternFill>
    </fill>
    <fill>
      <patternFill patternType="solid">
        <fgColor rgb="FFA6A6A6"/>
        <bgColor rgb="FF46589C"/>
      </patternFill>
    </fill>
    <fill>
      <patternFill patternType="solid">
        <fgColor theme="8" tint="0.79998168889431442"/>
        <bgColor rgb="FF000000"/>
      </patternFill>
    </fill>
    <fill>
      <patternFill patternType="solid">
        <fgColor theme="2"/>
        <bgColor theme="0"/>
      </patternFill>
    </fill>
    <fill>
      <patternFill patternType="solid">
        <fgColor theme="2"/>
        <bgColor indexed="64"/>
      </patternFill>
    </fill>
    <fill>
      <patternFill patternType="solid">
        <fgColor theme="1" tint="0.499984740745262"/>
        <bgColor rgb="FF7F7F7F"/>
      </patternFill>
    </fill>
    <fill>
      <patternFill patternType="solid">
        <fgColor theme="0" tint="-0.14999847407452621"/>
        <bgColor rgb="FFD8D8D8"/>
      </patternFill>
    </fill>
    <fill>
      <patternFill patternType="solid">
        <fgColor rgb="FF00B050"/>
        <bgColor indexed="64"/>
      </patternFill>
    </fill>
  </fills>
  <borders count="101">
    <border>
      <left/>
      <right/>
      <top/>
      <bottom/>
      <diagonal/>
    </border>
    <border>
      <left style="hair">
        <color rgb="FF000000"/>
      </left>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medium">
        <color rgb="FF000000"/>
      </top>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right/>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diagonal/>
    </border>
    <border>
      <left/>
      <right/>
      <top style="medium">
        <color rgb="FF000000"/>
      </top>
      <bottom style="medium">
        <color rgb="FF000000"/>
      </bottom>
      <diagonal/>
    </border>
    <border>
      <left style="hair">
        <color rgb="FF000000"/>
      </left>
      <right style="hair">
        <color rgb="FF000000"/>
      </right>
      <top style="medium">
        <color rgb="FF000000"/>
      </top>
      <bottom/>
      <diagonal/>
    </border>
    <border>
      <left/>
      <right style="hair">
        <color rgb="FF000000"/>
      </right>
      <top style="medium">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indexed="64"/>
      </left>
      <right style="hair">
        <color rgb="FF000000"/>
      </right>
      <top style="hair">
        <color rgb="FF000000"/>
      </top>
      <bottom style="medium">
        <color rgb="FF000000"/>
      </bottom>
      <diagonal/>
    </border>
    <border>
      <left style="hair">
        <color rgb="FF000000"/>
      </left>
      <right style="medium">
        <color indexed="64"/>
      </right>
      <top style="hair">
        <color rgb="FF000000"/>
      </top>
      <bottom style="medium">
        <color rgb="FF000000"/>
      </bottom>
      <diagonal/>
    </border>
    <border>
      <left style="medium">
        <color indexed="64"/>
      </left>
      <right style="hair">
        <color rgb="FF000000"/>
      </right>
      <top style="hair">
        <color rgb="FF000000"/>
      </top>
      <bottom style="hair">
        <color rgb="FF000000"/>
      </bottom>
      <diagonal/>
    </border>
    <border>
      <left style="hair">
        <color rgb="FF000000"/>
      </left>
      <right style="hair">
        <color rgb="FF000000"/>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right style="medium">
        <color indexed="64"/>
      </right>
      <top/>
      <bottom/>
      <diagonal/>
    </border>
    <border>
      <left style="medium">
        <color indexed="64"/>
      </left>
      <right style="hair">
        <color rgb="FF000000"/>
      </right>
      <top/>
      <bottom style="medium">
        <color indexed="64"/>
      </bottom>
      <diagonal/>
    </border>
    <border>
      <left style="hair">
        <color auto="1"/>
      </left>
      <right/>
      <top style="medium">
        <color auto="1"/>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style="hair">
        <color rgb="FF000000"/>
      </left>
      <right style="medium">
        <color rgb="FF000000"/>
      </right>
      <top/>
      <bottom style="hair">
        <color rgb="FF000000"/>
      </bottom>
      <diagonal/>
    </border>
    <border>
      <left style="medium">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hair">
        <color rgb="FF000000"/>
      </left>
      <right/>
      <top style="medium">
        <color indexed="64"/>
      </top>
      <bottom style="hair">
        <color rgb="FF000000"/>
      </bottom>
      <diagonal/>
    </border>
    <border>
      <left/>
      <right style="hair">
        <color rgb="FF000000"/>
      </right>
      <top style="medium">
        <color indexed="64"/>
      </top>
      <bottom style="hair">
        <color rgb="FF000000"/>
      </bottom>
      <diagonal/>
    </border>
    <border>
      <left/>
      <right style="hair">
        <color rgb="FF000000"/>
      </right>
      <top style="hair">
        <color rgb="FF000000"/>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bottom style="medium">
        <color indexed="64"/>
      </bottom>
      <diagonal/>
    </border>
    <border>
      <left style="hair">
        <color rgb="FF000000"/>
      </left>
      <right style="medium">
        <color indexed="64"/>
      </right>
      <top style="hair">
        <color rgb="FF000000"/>
      </top>
      <bottom style="hair">
        <color rgb="FF000000"/>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hair">
        <color auto="1"/>
      </left>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27">
    <xf numFmtId="0" fontId="0" fillId="0" borderId="0"/>
    <xf numFmtId="0" fontId="10" fillId="0" borderId="14"/>
    <xf numFmtId="9" fontId="10" fillId="0" borderId="14" applyFont="0" applyFill="0" applyBorder="0" applyAlignment="0" applyProtection="0"/>
    <xf numFmtId="0" fontId="13" fillId="0" borderId="14"/>
    <xf numFmtId="9" fontId="9" fillId="0" borderId="14" applyFont="0" applyFill="0" applyBorder="0" applyAlignment="0" applyProtection="0"/>
    <xf numFmtId="0" fontId="15" fillId="0" borderId="0" applyNumberFormat="0" applyFill="0" applyBorder="0" applyAlignment="0" applyProtection="0"/>
    <xf numFmtId="0" fontId="8" fillId="0" borderId="14"/>
    <xf numFmtId="0" fontId="15" fillId="0" borderId="14" applyNumberFormat="0" applyFill="0" applyBorder="0" applyAlignment="0" applyProtection="0"/>
    <xf numFmtId="0" fontId="8" fillId="0" borderId="14"/>
    <xf numFmtId="9" fontId="8" fillId="0" borderId="14" applyFont="0" applyFill="0" applyBorder="0" applyAlignment="0" applyProtection="0"/>
    <xf numFmtId="43" fontId="8" fillId="0" borderId="14" applyFont="0" applyFill="0" applyBorder="0" applyAlignment="0" applyProtection="0"/>
    <xf numFmtId="0" fontId="7" fillId="0" borderId="14"/>
    <xf numFmtId="0" fontId="7" fillId="0" borderId="14"/>
    <xf numFmtId="0" fontId="28" fillId="0" borderId="14"/>
    <xf numFmtId="0" fontId="6" fillId="0" borderId="14"/>
    <xf numFmtId="0" fontId="5" fillId="0" borderId="14"/>
    <xf numFmtId="0" fontId="5" fillId="0" borderId="14"/>
    <xf numFmtId="0" fontId="5" fillId="0" borderId="14"/>
    <xf numFmtId="0" fontId="4" fillId="0" borderId="14"/>
    <xf numFmtId="0" fontId="3" fillId="0" borderId="14"/>
    <xf numFmtId="0" fontId="3" fillId="0" borderId="14"/>
    <xf numFmtId="0" fontId="3" fillId="0" borderId="14"/>
    <xf numFmtId="9" fontId="44" fillId="0" borderId="0" applyFont="0" applyFill="0" applyBorder="0" applyAlignment="0" applyProtection="0"/>
    <xf numFmtId="0" fontId="51" fillId="0" borderId="14"/>
    <xf numFmtId="0" fontId="2" fillId="0" borderId="14"/>
    <xf numFmtId="9" fontId="2" fillId="0" borderId="14" applyFont="0" applyFill="0" applyBorder="0" applyAlignment="0" applyProtection="0"/>
    <xf numFmtId="44" fontId="53" fillId="0" borderId="0" applyFont="0" applyFill="0" applyBorder="0" applyAlignment="0" applyProtection="0"/>
  </cellStyleXfs>
  <cellXfs count="600">
    <xf numFmtId="0" fontId="0" fillId="0" borderId="0" xfId="0"/>
    <xf numFmtId="0" fontId="16" fillId="20" borderId="2"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7" borderId="18" xfId="0" applyFont="1" applyFill="1" applyBorder="1" applyAlignment="1">
      <alignment horizontal="left" vertical="center" wrapText="1"/>
    </xf>
    <xf numFmtId="0" fontId="18" fillId="25" borderId="36" xfId="0" applyFont="1" applyFill="1" applyBorder="1" applyAlignment="1">
      <alignment horizontal="center" vertical="center"/>
    </xf>
    <xf numFmtId="0" fontId="18" fillId="25" borderId="10" xfId="0" applyFont="1" applyFill="1" applyBorder="1" applyAlignment="1">
      <alignment horizontal="center" vertical="center"/>
    </xf>
    <xf numFmtId="14" fontId="18" fillId="25" borderId="10" xfId="0" applyNumberFormat="1" applyFont="1" applyFill="1" applyBorder="1" applyAlignment="1">
      <alignment horizontal="center" vertical="center"/>
    </xf>
    <xf numFmtId="0" fontId="18" fillId="25" borderId="10" xfId="0" applyFont="1" applyFill="1" applyBorder="1" applyAlignment="1">
      <alignment horizontal="center" vertical="center" wrapText="1"/>
    </xf>
    <xf numFmtId="0" fontId="16" fillId="10" borderId="10" xfId="0" applyFont="1" applyFill="1" applyBorder="1" applyAlignment="1">
      <alignment horizontal="center" vertical="center"/>
    </xf>
    <xf numFmtId="14" fontId="16" fillId="10" borderId="37" xfId="0" applyNumberFormat="1" applyFont="1" applyFill="1" applyBorder="1" applyAlignment="1">
      <alignment horizontal="center" vertical="center"/>
    </xf>
    <xf numFmtId="0" fontId="16" fillId="20" borderId="3" xfId="0" applyFont="1" applyFill="1" applyBorder="1" applyAlignment="1">
      <alignment horizontal="left" vertical="center" wrapText="1"/>
    </xf>
    <xf numFmtId="0" fontId="18" fillId="0" borderId="5" xfId="0" applyFont="1" applyBorder="1" applyAlignment="1">
      <alignment horizontal="left" vertical="center" wrapText="1"/>
    </xf>
    <xf numFmtId="0" fontId="18" fillId="7" borderId="0" xfId="0" applyFont="1" applyFill="1"/>
    <xf numFmtId="0" fontId="18" fillId="7" borderId="0" xfId="0" applyFont="1" applyFill="1" applyAlignment="1">
      <alignment horizontal="left" vertical="center"/>
    </xf>
    <xf numFmtId="0" fontId="18" fillId="7" borderId="0" xfId="0" applyFont="1" applyFill="1" applyAlignment="1">
      <alignment horizontal="left"/>
    </xf>
    <xf numFmtId="0" fontId="16" fillId="20" borderId="12" xfId="0" applyFont="1" applyFill="1" applyBorder="1" applyAlignment="1">
      <alignment horizontal="left" vertical="center" wrapText="1"/>
    </xf>
    <xf numFmtId="0" fontId="18" fillId="0" borderId="13" xfId="0" applyFont="1" applyBorder="1" applyAlignment="1">
      <alignment horizontal="left" vertical="center" wrapText="1"/>
    </xf>
    <xf numFmtId="0" fontId="39" fillId="10" borderId="18" xfId="0" applyFont="1" applyFill="1" applyBorder="1" applyAlignment="1">
      <alignment horizontal="left" vertical="center" wrapText="1"/>
    </xf>
    <xf numFmtId="0" fontId="21" fillId="7" borderId="18" xfId="0" applyFont="1" applyFill="1" applyBorder="1" applyAlignment="1">
      <alignment vertical="center" wrapText="1"/>
    </xf>
    <xf numFmtId="0" fontId="21" fillId="7" borderId="0" xfId="0" applyFont="1" applyFill="1" applyAlignment="1">
      <alignment vertical="center"/>
    </xf>
    <xf numFmtId="0" fontId="21" fillId="7" borderId="18" xfId="0" applyFont="1" applyFill="1" applyBorder="1" applyAlignment="1">
      <alignment vertical="center"/>
    </xf>
    <xf numFmtId="0" fontId="21" fillId="7" borderId="0" xfId="0" applyFont="1" applyFill="1" applyAlignment="1">
      <alignment horizontal="left" vertical="center"/>
    </xf>
    <xf numFmtId="0" fontId="22" fillId="7" borderId="18" xfId="0" applyFont="1" applyFill="1" applyBorder="1" applyAlignment="1">
      <alignment horizontal="center" vertical="center"/>
    </xf>
    <xf numFmtId="0" fontId="22" fillId="15" borderId="0" xfId="0" applyFont="1" applyFill="1" applyAlignment="1">
      <alignment horizontal="left" vertical="center"/>
    </xf>
    <xf numFmtId="0" fontId="17" fillId="7" borderId="26" xfId="0" applyFont="1" applyFill="1" applyBorder="1" applyAlignment="1">
      <alignment horizontal="left" vertical="center"/>
    </xf>
    <xf numFmtId="0" fontId="17" fillId="7" borderId="21" xfId="0" applyFont="1" applyFill="1" applyBorder="1" applyAlignment="1">
      <alignment horizontal="left" vertical="center"/>
    </xf>
    <xf numFmtId="0" fontId="17" fillId="7" borderId="18" xfId="0" applyFont="1" applyFill="1" applyBorder="1" applyAlignment="1">
      <alignment horizontal="left" vertical="center"/>
    </xf>
    <xf numFmtId="0" fontId="18" fillId="7" borderId="26" xfId="0" applyFont="1" applyFill="1" applyBorder="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xf>
    <xf numFmtId="0" fontId="27" fillId="17" borderId="51" xfId="0" applyFont="1" applyFill="1" applyBorder="1" applyAlignment="1">
      <alignment horizontal="center" vertical="center" wrapText="1"/>
    </xf>
    <xf numFmtId="0" fontId="27" fillId="12" borderId="51" xfId="0" applyFont="1" applyFill="1" applyBorder="1" applyAlignment="1">
      <alignment horizontal="center" vertical="center" wrapText="1"/>
    </xf>
    <xf numFmtId="0" fontId="35" fillId="0" borderId="51" xfId="0" applyFont="1" applyBorder="1" applyAlignment="1">
      <alignment horizontal="center" vertical="center" wrapText="1"/>
    </xf>
    <xf numFmtId="0" fontId="16" fillId="18" borderId="5" xfId="18" applyFont="1" applyFill="1" applyBorder="1" applyAlignment="1">
      <alignment horizontal="center" vertical="center"/>
    </xf>
    <xf numFmtId="0" fontId="18" fillId="0" borderId="8" xfId="18" applyFont="1" applyBorder="1" applyAlignment="1">
      <alignment horizontal="center" vertical="center"/>
    </xf>
    <xf numFmtId="14" fontId="18" fillId="0" borderId="8" xfId="18" applyNumberFormat="1" applyFont="1" applyBorder="1" applyAlignment="1">
      <alignment horizontal="center" vertical="center"/>
    </xf>
    <xf numFmtId="0" fontId="18" fillId="0" borderId="5" xfId="18" applyFont="1" applyBorder="1" applyAlignment="1">
      <alignment horizontal="center" vertical="center" wrapText="1"/>
    </xf>
    <xf numFmtId="0" fontId="18" fillId="0" borderId="8" xfId="18" applyFont="1" applyBorder="1" applyAlignment="1">
      <alignment horizontal="center" vertical="center" wrapText="1"/>
    </xf>
    <xf numFmtId="0" fontId="18" fillId="0" borderId="5" xfId="18" applyFont="1" applyBorder="1" applyAlignment="1">
      <alignment horizontal="center" vertical="center"/>
    </xf>
    <xf numFmtId="14" fontId="18" fillId="0" borderId="5" xfId="18" applyNumberFormat="1" applyFont="1" applyBorder="1" applyAlignment="1">
      <alignment horizontal="center" vertical="center"/>
    </xf>
    <xf numFmtId="0" fontId="18" fillId="7" borderId="8" xfId="18" applyFont="1" applyFill="1" applyBorder="1" applyAlignment="1">
      <alignment horizontal="center" vertical="center"/>
    </xf>
    <xf numFmtId="0" fontId="18" fillId="7" borderId="5" xfId="18" applyFont="1" applyFill="1" applyBorder="1" applyAlignment="1">
      <alignment horizontal="center" vertical="center" wrapText="1"/>
    </xf>
    <xf numFmtId="0" fontId="12" fillId="0" borderId="14" xfId="18" applyFont="1" applyAlignment="1">
      <alignment horizontal="center" vertical="center"/>
    </xf>
    <xf numFmtId="0" fontId="27" fillId="16" borderId="18" xfId="0" applyFont="1" applyFill="1" applyBorder="1" applyAlignment="1">
      <alignment horizontal="center" vertical="center" textRotation="90" wrapText="1"/>
    </xf>
    <xf numFmtId="0" fontId="27" fillId="16" borderId="18" xfId="0" applyFont="1" applyFill="1" applyBorder="1" applyAlignment="1">
      <alignment horizontal="center" vertical="center" wrapText="1"/>
    </xf>
    <xf numFmtId="0" fontId="42" fillId="0" borderId="0" xfId="0" applyFont="1"/>
    <xf numFmtId="0" fontId="27" fillId="23" borderId="18" xfId="0" applyFont="1" applyFill="1" applyBorder="1" applyAlignment="1">
      <alignment horizontal="center" vertical="center" wrapText="1"/>
    </xf>
    <xf numFmtId="0" fontId="42" fillId="0" borderId="0" xfId="0" applyFont="1" applyAlignment="1">
      <alignment horizontal="center"/>
    </xf>
    <xf numFmtId="0" fontId="27" fillId="10" borderId="18" xfId="0" applyFont="1" applyFill="1" applyBorder="1" applyAlignment="1">
      <alignment horizontal="center" vertical="center" wrapText="1"/>
    </xf>
    <xf numFmtId="0" fontId="42" fillId="10" borderId="18" xfId="0" applyFont="1" applyFill="1" applyBorder="1" applyAlignment="1">
      <alignment horizontal="center" vertical="center" wrapText="1"/>
    </xf>
    <xf numFmtId="14" fontId="42" fillId="10" borderId="18" xfId="0" applyNumberFormat="1" applyFont="1" applyFill="1" applyBorder="1" applyAlignment="1">
      <alignment horizontal="center" vertical="center" wrapText="1"/>
    </xf>
    <xf numFmtId="14" fontId="42" fillId="2" borderId="18" xfId="0" applyNumberFormat="1" applyFont="1" applyFill="1" applyBorder="1" applyAlignment="1">
      <alignment horizontal="center" vertical="center" wrapText="1"/>
    </xf>
    <xf numFmtId="1" fontId="42" fillId="7" borderId="18" xfId="0" applyNumberFormat="1" applyFont="1" applyFill="1" applyBorder="1" applyAlignment="1">
      <alignment horizontal="center" vertical="center" wrapText="1"/>
    </xf>
    <xf numFmtId="1" fontId="42" fillId="10" borderId="18" xfId="0" applyNumberFormat="1" applyFont="1" applyFill="1" applyBorder="1" applyAlignment="1">
      <alignment horizontal="center" vertical="center" wrapText="1"/>
    </xf>
    <xf numFmtId="0" fontId="42" fillId="24" borderId="18"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27" fillId="4" borderId="26" xfId="0" applyFont="1" applyFill="1" applyBorder="1" applyAlignment="1">
      <alignment vertical="center" wrapText="1"/>
    </xf>
    <xf numFmtId="0" fontId="27" fillId="4" borderId="27" xfId="0" applyFont="1" applyFill="1" applyBorder="1" applyAlignment="1">
      <alignment vertical="center" wrapText="1"/>
    </xf>
    <xf numFmtId="0" fontId="27" fillId="2" borderId="18" xfId="0" applyFont="1" applyFill="1" applyBorder="1" applyAlignment="1">
      <alignment horizontal="center" vertical="center" wrapText="1"/>
    </xf>
    <xf numFmtId="1" fontId="42" fillId="0" borderId="18" xfId="0" applyNumberFormat="1" applyFont="1" applyBorder="1" applyAlignment="1">
      <alignment horizontal="center" vertical="center" wrapText="1"/>
    </xf>
    <xf numFmtId="0" fontId="42" fillId="7" borderId="18" xfId="0" applyFont="1" applyFill="1" applyBorder="1" applyAlignment="1">
      <alignment horizontal="center" vertical="center" wrapText="1"/>
    </xf>
    <xf numFmtId="9" fontId="27" fillId="7" borderId="18" xfId="1" applyNumberFormat="1" applyFont="1" applyFill="1" applyBorder="1" applyAlignment="1">
      <alignment horizontal="center" vertical="center" wrapText="1"/>
    </xf>
    <xf numFmtId="14" fontId="42" fillId="2" borderId="18" xfId="1" applyNumberFormat="1" applyFont="1" applyFill="1" applyBorder="1" applyAlignment="1">
      <alignment horizontal="center" vertical="center" wrapText="1"/>
    </xf>
    <xf numFmtId="0" fontId="42" fillId="7" borderId="18" xfId="1" applyFont="1" applyFill="1" applyBorder="1" applyAlignment="1">
      <alignment horizontal="center" vertical="center" wrapText="1"/>
    </xf>
    <xf numFmtId="0" fontId="42" fillId="2" borderId="18" xfId="1" applyFont="1" applyFill="1" applyBorder="1" applyAlignment="1">
      <alignment horizontal="center" vertical="center" wrapText="1"/>
    </xf>
    <xf numFmtId="1" fontId="42" fillId="2" borderId="18" xfId="4" applyNumberFormat="1"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42" fillId="11" borderId="21" xfId="0" applyFont="1" applyFill="1" applyBorder="1" applyAlignment="1">
      <alignment horizontal="center" vertical="center" wrapText="1"/>
    </xf>
    <xf numFmtId="14" fontId="42" fillId="11" borderId="21" xfId="0" applyNumberFormat="1" applyFont="1" applyFill="1" applyBorder="1" applyAlignment="1">
      <alignment horizontal="center" vertical="center" wrapText="1"/>
    </xf>
    <xf numFmtId="14" fontId="42" fillId="14" borderId="21" xfId="0" applyNumberFormat="1" applyFont="1" applyFill="1" applyBorder="1" applyAlignment="1">
      <alignment horizontal="center" vertical="center" wrapText="1"/>
    </xf>
    <xf numFmtId="0" fontId="42" fillId="11" borderId="24" xfId="0" applyFont="1" applyFill="1" applyBorder="1" applyAlignment="1">
      <alignment horizontal="center" vertical="center" wrapText="1"/>
    </xf>
    <xf numFmtId="14" fontId="42" fillId="11" borderId="24" xfId="0" applyNumberFormat="1" applyFont="1" applyFill="1" applyBorder="1" applyAlignment="1">
      <alignment horizontal="center" vertical="center" wrapText="1"/>
    </xf>
    <xf numFmtId="14" fontId="42" fillId="0" borderId="18" xfId="0" applyNumberFormat="1" applyFont="1" applyBorder="1" applyAlignment="1">
      <alignment horizontal="center" vertical="center" wrapText="1"/>
    </xf>
    <xf numFmtId="14" fontId="42" fillId="7" borderId="18"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2" fillId="28" borderId="27" xfId="0" applyFont="1" applyFill="1" applyBorder="1" applyAlignment="1">
      <alignment horizontal="center" vertical="center" wrapText="1"/>
    </xf>
    <xf numFmtId="14" fontId="42" fillId="28" borderId="27" xfId="0" applyNumberFormat="1" applyFont="1" applyFill="1" applyBorder="1" applyAlignment="1">
      <alignment horizontal="center" vertical="center" wrapText="1"/>
    </xf>
    <xf numFmtId="0" fontId="42" fillId="27" borderId="27" xfId="0" applyFont="1" applyFill="1" applyBorder="1" applyAlignment="1">
      <alignment horizontal="center" vertical="center" wrapText="1"/>
    </xf>
    <xf numFmtId="0" fontId="42" fillId="29" borderId="27" xfId="0" applyFont="1" applyFill="1" applyBorder="1" applyAlignment="1">
      <alignment horizontal="center" vertical="center" wrapText="1"/>
    </xf>
    <xf numFmtId="0" fontId="42" fillId="30" borderId="27" xfId="0" applyFont="1" applyFill="1" applyBorder="1" applyAlignment="1">
      <alignment horizontal="center" vertical="center" wrapText="1"/>
    </xf>
    <xf numFmtId="9" fontId="27" fillId="7" borderId="18" xfId="0" applyNumberFormat="1" applyFont="1" applyFill="1" applyBorder="1" applyAlignment="1">
      <alignment horizontal="center" vertical="center" wrapText="1"/>
    </xf>
    <xf numFmtId="9" fontId="42" fillId="2" borderId="18" xfId="0" applyNumberFormat="1" applyFont="1" applyFill="1" applyBorder="1" applyAlignment="1">
      <alignment horizontal="center" vertical="center" wrapText="1"/>
    </xf>
    <xf numFmtId="0" fontId="19" fillId="7" borderId="14" xfId="19" applyFont="1" applyFill="1" applyAlignment="1">
      <alignment horizontal="left" vertical="center"/>
    </xf>
    <xf numFmtId="0" fontId="23" fillId="0" borderId="14" xfId="19" applyFont="1"/>
    <xf numFmtId="0" fontId="3" fillId="0" borderId="14" xfId="19"/>
    <xf numFmtId="0" fontId="29" fillId="0" borderId="44" xfId="19" applyFont="1" applyBorder="1" applyAlignment="1">
      <alignment horizontal="center" vertical="center"/>
    </xf>
    <xf numFmtId="0" fontId="32" fillId="0" borderId="45" xfId="19" applyFont="1" applyBorder="1" applyAlignment="1">
      <alignment horizontal="center" vertical="center" textRotation="90" wrapText="1"/>
    </xf>
    <xf numFmtId="0" fontId="3" fillId="7" borderId="14" xfId="19" applyFill="1"/>
    <xf numFmtId="0" fontId="17" fillId="0" borderId="38" xfId="19" applyFont="1" applyBorder="1" applyAlignment="1">
      <alignment horizontal="left" vertical="center" wrapText="1"/>
    </xf>
    <xf numFmtId="0" fontId="19" fillId="0" borderId="47" xfId="19" applyFont="1" applyBorder="1" applyAlignment="1">
      <alignment horizontal="left" vertical="center"/>
    </xf>
    <xf numFmtId="0" fontId="19" fillId="0" borderId="40" xfId="19" applyFont="1" applyBorder="1" applyAlignment="1">
      <alignment horizontal="center" vertical="center"/>
    </xf>
    <xf numFmtId="0" fontId="19" fillId="0" borderId="14" xfId="19" applyFont="1" applyAlignment="1">
      <alignment horizontal="left" vertical="center"/>
    </xf>
    <xf numFmtId="10" fontId="19" fillId="0" borderId="14" xfId="19" applyNumberFormat="1" applyFont="1" applyAlignment="1">
      <alignment horizontal="left" vertical="center"/>
    </xf>
    <xf numFmtId="0" fontId="20" fillId="7" borderId="14" xfId="19" applyFont="1" applyFill="1" applyAlignment="1">
      <alignment vertical="center"/>
    </xf>
    <xf numFmtId="0" fontId="23" fillId="7" borderId="14" xfId="19" applyFont="1" applyFill="1"/>
    <xf numFmtId="0" fontId="19" fillId="7" borderId="14" xfId="19" applyFont="1" applyFill="1" applyAlignment="1">
      <alignment vertical="center" wrapText="1"/>
    </xf>
    <xf numFmtId="0" fontId="19" fillId="0" borderId="14" xfId="19" applyFont="1"/>
    <xf numFmtId="0" fontId="19" fillId="7" borderId="14" xfId="19" applyFont="1" applyFill="1"/>
    <xf numFmtId="0" fontId="18" fillId="7" borderId="14" xfId="19" applyFont="1" applyFill="1" applyAlignment="1">
      <alignment vertical="center" wrapText="1"/>
    </xf>
    <xf numFmtId="10" fontId="16" fillId="18" borderId="30" xfId="20" applyNumberFormat="1" applyFont="1" applyFill="1" applyBorder="1" applyAlignment="1">
      <alignment horizontal="center" vertical="center" wrapText="1"/>
    </xf>
    <xf numFmtId="0" fontId="20" fillId="7" borderId="14" xfId="20" applyFont="1" applyFill="1" applyAlignment="1">
      <alignment vertical="center"/>
    </xf>
    <xf numFmtId="0" fontId="19" fillId="0" borderId="14" xfId="20" applyFont="1" applyAlignment="1">
      <alignment horizontal="center" vertical="center"/>
    </xf>
    <xf numFmtId="0" fontId="20" fillId="16" borderId="28" xfId="20" applyFont="1" applyFill="1" applyBorder="1" applyAlignment="1">
      <alignment horizontal="center" vertical="center" wrapText="1"/>
    </xf>
    <xf numFmtId="10" fontId="20" fillId="16" borderId="28" xfId="20" applyNumberFormat="1" applyFont="1" applyFill="1" applyBorder="1" applyAlignment="1">
      <alignment horizontal="center" vertical="center" wrapText="1"/>
    </xf>
    <xf numFmtId="0" fontId="20" fillId="24" borderId="28" xfId="20" applyFont="1" applyFill="1" applyBorder="1" applyAlignment="1">
      <alignment horizontal="center" vertical="center" wrapText="1"/>
    </xf>
    <xf numFmtId="0" fontId="20" fillId="24" borderId="32" xfId="20" applyFont="1" applyFill="1" applyBorder="1" applyAlignment="1">
      <alignment horizontal="center" vertical="center" wrapText="1"/>
    </xf>
    <xf numFmtId="0" fontId="19" fillId="34" borderId="14" xfId="20" applyFont="1" applyFill="1" applyAlignment="1">
      <alignment horizontal="center" vertical="center"/>
    </xf>
    <xf numFmtId="0" fontId="36" fillId="0" borderId="31" xfId="20" applyFont="1" applyBorder="1" applyAlignment="1">
      <alignment horizontal="center" vertical="center" wrapText="1"/>
    </xf>
    <xf numFmtId="0" fontId="20" fillId="10" borderId="28" xfId="20" applyFont="1" applyFill="1" applyBorder="1" applyAlignment="1">
      <alignment horizontal="center" vertical="center" wrapText="1"/>
    </xf>
    <xf numFmtId="0" fontId="23" fillId="10" borderId="28" xfId="20" applyFont="1" applyFill="1" applyBorder="1" applyAlignment="1">
      <alignment horizontal="center" vertical="center" wrapText="1"/>
    </xf>
    <xf numFmtId="14" fontId="23" fillId="10" borderId="28" xfId="20" applyNumberFormat="1" applyFont="1" applyFill="1" applyBorder="1" applyAlignment="1">
      <alignment horizontal="center" vertical="center" wrapText="1"/>
    </xf>
    <xf numFmtId="0" fontId="23" fillId="0" borderId="28" xfId="20" applyFont="1" applyBorder="1" applyAlignment="1">
      <alignment horizontal="center" vertical="center" wrapText="1"/>
    </xf>
    <xf numFmtId="0" fontId="23" fillId="13" borderId="28" xfId="20" applyFont="1" applyFill="1" applyBorder="1" applyAlignment="1">
      <alignment horizontal="center" vertical="center" wrapText="1"/>
    </xf>
    <xf numFmtId="10" fontId="24" fillId="2" borderId="28" xfId="20" applyNumberFormat="1" applyFont="1" applyFill="1" applyBorder="1" applyAlignment="1">
      <alignment horizontal="center" vertical="center"/>
    </xf>
    <xf numFmtId="0" fontId="19" fillId="7" borderId="14" xfId="20" applyFont="1" applyFill="1" applyAlignment="1">
      <alignment horizontal="center" vertical="center"/>
    </xf>
    <xf numFmtId="0" fontId="30" fillId="4" borderId="31" xfId="20" applyFont="1" applyFill="1" applyBorder="1" applyAlignment="1">
      <alignment horizontal="center" vertical="center" wrapText="1"/>
    </xf>
    <xf numFmtId="0" fontId="30" fillId="4" borderId="28" xfId="20" applyFont="1" applyFill="1" applyBorder="1" applyAlignment="1">
      <alignment horizontal="center" vertical="center" wrapText="1"/>
    </xf>
    <xf numFmtId="0" fontId="19" fillId="4" borderId="28" xfId="20" applyFont="1" applyFill="1" applyBorder="1" applyAlignment="1">
      <alignment horizontal="center" vertical="center" wrapText="1"/>
    </xf>
    <xf numFmtId="14" fontId="19" fillId="4" borderId="28" xfId="20" applyNumberFormat="1" applyFont="1" applyFill="1" applyBorder="1" applyAlignment="1">
      <alignment horizontal="center" vertical="center" wrapText="1"/>
    </xf>
    <xf numFmtId="0" fontId="26" fillId="4" borderId="28" xfId="20" applyFont="1" applyFill="1" applyBorder="1" applyAlignment="1">
      <alignment horizontal="center" vertical="center" wrapText="1"/>
    </xf>
    <xf numFmtId="10" fontId="30" fillId="4" borderId="28" xfId="20" applyNumberFormat="1" applyFont="1" applyFill="1" applyBorder="1" applyAlignment="1">
      <alignment horizontal="center" vertical="center" wrapText="1"/>
    </xf>
    <xf numFmtId="0" fontId="29" fillId="2" borderId="28" xfId="20" applyFont="1" applyFill="1" applyBorder="1" applyAlignment="1">
      <alignment horizontal="center" vertical="center"/>
    </xf>
    <xf numFmtId="0" fontId="23" fillId="2" borderId="28" xfId="20" applyFont="1" applyFill="1" applyBorder="1" applyAlignment="1">
      <alignment horizontal="center" vertical="center" wrapText="1"/>
    </xf>
    <xf numFmtId="14" fontId="23" fillId="2" borderId="28" xfId="20" applyNumberFormat="1" applyFont="1" applyFill="1" applyBorder="1" applyAlignment="1">
      <alignment horizontal="center" vertical="center" wrapText="1"/>
    </xf>
    <xf numFmtId="0" fontId="26" fillId="14" borderId="28" xfId="20" applyFont="1" applyFill="1" applyBorder="1" applyAlignment="1">
      <alignment horizontal="center" vertical="center" wrapText="1"/>
    </xf>
    <xf numFmtId="0" fontId="26" fillId="0" borderId="28" xfId="20" applyFont="1" applyBorder="1" applyAlignment="1">
      <alignment horizontal="center" vertical="center" wrapText="1"/>
    </xf>
    <xf numFmtId="0" fontId="26" fillId="22" borderId="28" xfId="20" applyFont="1" applyFill="1" applyBorder="1" applyAlignment="1">
      <alignment horizontal="center" vertical="center" wrapText="1"/>
    </xf>
    <xf numFmtId="0" fontId="26" fillId="11" borderId="28" xfId="20" applyFont="1" applyFill="1" applyBorder="1" applyAlignment="1">
      <alignment horizontal="center" vertical="center" wrapText="1"/>
    </xf>
    <xf numFmtId="0" fontId="26" fillId="9" borderId="28" xfId="20" applyFont="1" applyFill="1" applyBorder="1" applyAlignment="1">
      <alignment horizontal="center" vertical="center" wrapText="1"/>
    </xf>
    <xf numFmtId="0" fontId="43" fillId="4" borderId="31" xfId="20" applyFont="1" applyFill="1" applyBorder="1" applyAlignment="1">
      <alignment horizontal="center" vertical="center" wrapText="1"/>
    </xf>
    <xf numFmtId="0" fontId="43" fillId="4" borderId="28" xfId="20" applyFont="1" applyFill="1" applyBorder="1" applyAlignment="1">
      <alignment horizontal="center" vertical="center" wrapText="1"/>
    </xf>
    <xf numFmtId="14" fontId="43" fillId="4" borderId="28" xfId="20" applyNumberFormat="1" applyFont="1" applyFill="1" applyBorder="1" applyAlignment="1">
      <alignment horizontal="center" vertical="center" wrapText="1"/>
    </xf>
    <xf numFmtId="0" fontId="43" fillId="7" borderId="14" xfId="20" applyFont="1" applyFill="1" applyAlignment="1">
      <alignment horizontal="center" vertical="center"/>
    </xf>
    <xf numFmtId="0" fontId="43" fillId="0" borderId="14" xfId="20" applyFont="1" applyAlignment="1">
      <alignment horizontal="center" vertical="center"/>
    </xf>
    <xf numFmtId="9" fontId="20" fillId="2" borderId="28" xfId="21" applyNumberFormat="1" applyFont="1" applyFill="1" applyBorder="1" applyAlignment="1">
      <alignment horizontal="center" vertical="center" wrapText="1"/>
    </xf>
    <xf numFmtId="0" fontId="19" fillId="2" borderId="28" xfId="21" applyFont="1" applyFill="1" applyBorder="1" applyAlignment="1">
      <alignment horizontal="center" vertical="center" wrapText="1"/>
    </xf>
    <xf numFmtId="14" fontId="19" fillId="2" borderId="28" xfId="21" applyNumberFormat="1" applyFont="1" applyFill="1" applyBorder="1" applyAlignment="1">
      <alignment horizontal="center" vertical="center" wrapText="1"/>
    </xf>
    <xf numFmtId="9" fontId="29" fillId="2" borderId="28" xfId="20" applyNumberFormat="1" applyFont="1" applyFill="1" applyBorder="1" applyAlignment="1">
      <alignment horizontal="center" vertical="center" wrapText="1"/>
    </xf>
    <xf numFmtId="9" fontId="19" fillId="2" borderId="28" xfId="20" applyNumberFormat="1" applyFont="1" applyFill="1" applyBorder="1" applyAlignment="1">
      <alignment horizontal="center" vertical="center" wrapText="1"/>
    </xf>
    <xf numFmtId="14" fontId="19" fillId="2" borderId="28" xfId="20" applyNumberFormat="1" applyFont="1" applyFill="1" applyBorder="1" applyAlignment="1">
      <alignment horizontal="center" vertical="center" wrapText="1"/>
    </xf>
    <xf numFmtId="0" fontId="23" fillId="11" borderId="28" xfId="20" applyFont="1" applyFill="1" applyBorder="1" applyAlignment="1">
      <alignment horizontal="center" vertical="center" wrapText="1"/>
    </xf>
    <xf numFmtId="0" fontId="23" fillId="14" borderId="28" xfId="20" applyFont="1" applyFill="1" applyBorder="1" applyAlignment="1">
      <alignment horizontal="center" vertical="center" wrapText="1"/>
    </xf>
    <xf numFmtId="0" fontId="20" fillId="2" borderId="28" xfId="20" applyFont="1" applyFill="1" applyBorder="1" applyAlignment="1">
      <alignment horizontal="center" vertical="center" wrapText="1"/>
    </xf>
    <xf numFmtId="0" fontId="23" fillId="22" borderId="28" xfId="20" applyFont="1" applyFill="1" applyBorder="1" applyAlignment="1">
      <alignment horizontal="center" vertical="center" wrapText="1"/>
    </xf>
    <xf numFmtId="0" fontId="23" fillId="9" borderId="28" xfId="20" applyFont="1" applyFill="1" applyBorder="1" applyAlignment="1">
      <alignment horizontal="center" vertical="center" wrapText="1"/>
    </xf>
    <xf numFmtId="0" fontId="30" fillId="4" borderId="33" xfId="20" applyFont="1" applyFill="1" applyBorder="1" applyAlignment="1">
      <alignment horizontal="center" vertical="center" wrapText="1"/>
    </xf>
    <xf numFmtId="0" fontId="30" fillId="4" borderId="34" xfId="20" applyFont="1" applyFill="1" applyBorder="1" applyAlignment="1">
      <alignment horizontal="center" vertical="center" wrapText="1"/>
    </xf>
    <xf numFmtId="0" fontId="19" fillId="4" borderId="34" xfId="20" applyFont="1" applyFill="1" applyBorder="1" applyAlignment="1">
      <alignment horizontal="center" vertical="center" wrapText="1"/>
    </xf>
    <xf numFmtId="14" fontId="19" fillId="4" borderId="34" xfId="20" applyNumberFormat="1" applyFont="1" applyFill="1" applyBorder="1" applyAlignment="1">
      <alignment horizontal="center" vertical="center" wrapText="1"/>
    </xf>
    <xf numFmtId="0" fontId="32" fillId="0" borderId="58" xfId="19" applyFont="1" applyBorder="1" applyAlignment="1">
      <alignment horizontal="center" vertical="center" textRotation="90" wrapText="1"/>
    </xf>
    <xf numFmtId="10" fontId="30" fillId="35" borderId="28" xfId="20" applyNumberFormat="1" applyFont="1" applyFill="1" applyBorder="1" applyAlignment="1">
      <alignment horizontal="center" vertical="center" wrapText="1"/>
    </xf>
    <xf numFmtId="10" fontId="30" fillId="35" borderId="28" xfId="20" applyNumberFormat="1" applyFont="1" applyFill="1" applyBorder="1" applyAlignment="1">
      <alignment horizontal="left" vertical="center" wrapText="1"/>
    </xf>
    <xf numFmtId="0" fontId="43" fillId="35" borderId="32" xfId="20" applyFont="1" applyFill="1" applyBorder="1" applyAlignment="1">
      <alignment horizontal="center" vertical="center" wrapText="1"/>
    </xf>
    <xf numFmtId="10" fontId="30" fillId="35" borderId="34" xfId="20" applyNumberFormat="1" applyFont="1" applyFill="1" applyBorder="1" applyAlignment="1">
      <alignment horizontal="center" vertical="center" wrapText="1"/>
    </xf>
    <xf numFmtId="0" fontId="19" fillId="35" borderId="35" xfId="20" applyFont="1" applyFill="1" applyBorder="1" applyAlignment="1">
      <alignment horizontal="center" vertical="center" wrapText="1"/>
    </xf>
    <xf numFmtId="0" fontId="23" fillId="0" borderId="6" xfId="19" applyFont="1" applyBorder="1"/>
    <xf numFmtId="0" fontId="23" fillId="17" borderId="42" xfId="19" applyFont="1" applyFill="1" applyBorder="1"/>
    <xf numFmtId="0" fontId="23" fillId="17" borderId="43" xfId="19" applyFont="1" applyFill="1" applyBorder="1"/>
    <xf numFmtId="0" fontId="23" fillId="17" borderId="15" xfId="19" applyFont="1" applyFill="1" applyBorder="1"/>
    <xf numFmtId="0" fontId="23" fillId="0" borderId="11" xfId="19" applyFont="1" applyBorder="1"/>
    <xf numFmtId="0" fontId="23" fillId="36" borderId="28" xfId="20" applyFont="1" applyFill="1" applyBorder="1" applyAlignment="1">
      <alignment horizontal="center" vertical="center" wrapText="1"/>
    </xf>
    <xf numFmtId="0" fontId="19" fillId="37" borderId="28" xfId="20" applyFont="1" applyFill="1" applyBorder="1" applyAlignment="1">
      <alignment horizontal="center" vertical="center"/>
    </xf>
    <xf numFmtId="0" fontId="19" fillId="38" borderId="28" xfId="20" applyFont="1" applyFill="1" applyBorder="1" applyAlignment="1">
      <alignment horizontal="center" vertical="center"/>
    </xf>
    <xf numFmtId="10" fontId="29" fillId="38" borderId="28" xfId="20" applyNumberFormat="1" applyFont="1" applyFill="1" applyBorder="1" applyAlignment="1">
      <alignment horizontal="center" vertical="center" wrapText="1"/>
    </xf>
    <xf numFmtId="10" fontId="19" fillId="38" borderId="28" xfId="20" applyNumberFormat="1" applyFont="1" applyFill="1" applyBorder="1" applyAlignment="1">
      <alignment horizontal="left" vertical="center" wrapText="1"/>
    </xf>
    <xf numFmtId="0" fontId="15" fillId="38" borderId="32" xfId="7" applyFill="1" applyBorder="1" applyAlignment="1">
      <alignment horizontal="center" vertical="center" wrapText="1"/>
    </xf>
    <xf numFmtId="0" fontId="26" fillId="38" borderId="28" xfId="20" applyFont="1" applyFill="1" applyBorder="1" applyAlignment="1">
      <alignment horizontal="left" vertical="center" wrapText="1"/>
    </xf>
    <xf numFmtId="0" fontId="25" fillId="38" borderId="32" xfId="7" applyFont="1" applyFill="1" applyBorder="1" applyAlignment="1">
      <alignment horizontal="center" vertical="center" wrapText="1"/>
    </xf>
    <xf numFmtId="0" fontId="23" fillId="37" borderId="28" xfId="20" applyFont="1" applyFill="1" applyBorder="1" applyAlignment="1">
      <alignment horizontal="center" vertical="center"/>
    </xf>
    <xf numFmtId="0" fontId="25" fillId="38" borderId="32" xfId="20" applyFont="1" applyFill="1" applyBorder="1" applyAlignment="1">
      <alignment horizontal="center" vertical="center" wrapText="1"/>
    </xf>
    <xf numFmtId="10" fontId="20" fillId="38" borderId="28" xfId="20" applyNumberFormat="1" applyFont="1" applyFill="1" applyBorder="1" applyAlignment="1">
      <alignment horizontal="center" vertical="center" wrapText="1"/>
    </xf>
    <xf numFmtId="0" fontId="15" fillId="38" borderId="32" xfId="5" applyFill="1" applyBorder="1" applyAlignment="1">
      <alignment horizontal="center" vertical="center" wrapText="1"/>
    </xf>
    <xf numFmtId="0" fontId="19" fillId="37" borderId="28" xfId="20" applyFont="1" applyFill="1" applyBorder="1" applyAlignment="1">
      <alignment horizontal="center" vertical="center" wrapText="1"/>
    </xf>
    <xf numFmtId="0" fontId="26" fillId="39" borderId="28" xfId="20" applyFont="1" applyFill="1" applyBorder="1" applyAlignment="1">
      <alignment horizontal="center" vertical="center" wrapText="1"/>
    </xf>
    <xf numFmtId="0" fontId="26" fillId="40" borderId="28" xfId="20" applyFont="1" applyFill="1" applyBorder="1" applyAlignment="1">
      <alignment horizontal="center" vertical="center" wrapText="1"/>
    </xf>
    <xf numFmtId="0" fontId="23" fillId="38" borderId="28" xfId="20" applyFont="1" applyFill="1" applyBorder="1" applyAlignment="1">
      <alignment horizontal="center" vertical="center"/>
    </xf>
    <xf numFmtId="1" fontId="19" fillId="37" borderId="28" xfId="20" applyNumberFormat="1" applyFont="1" applyFill="1" applyBorder="1" applyAlignment="1">
      <alignment horizontal="center" vertical="center"/>
    </xf>
    <xf numFmtId="9" fontId="19" fillId="38" borderId="28" xfId="20" applyNumberFormat="1" applyFont="1" applyFill="1" applyBorder="1" applyAlignment="1">
      <alignment horizontal="center" vertical="center"/>
    </xf>
    <xf numFmtId="0" fontId="26" fillId="38" borderId="28" xfId="20" applyFont="1" applyFill="1" applyBorder="1" applyAlignment="1">
      <alignment horizontal="center" vertical="center" wrapText="1"/>
    </xf>
    <xf numFmtId="9" fontId="19" fillId="37" borderId="28" xfId="20" applyNumberFormat="1" applyFont="1" applyFill="1" applyBorder="1" applyAlignment="1">
      <alignment horizontal="center" vertical="center"/>
    </xf>
    <xf numFmtId="0" fontId="19" fillId="38" borderId="28" xfId="20" applyFont="1" applyFill="1" applyBorder="1" applyAlignment="1">
      <alignment horizontal="left" vertical="center"/>
    </xf>
    <xf numFmtId="0" fontId="19" fillId="38" borderId="32" xfId="20" applyFont="1" applyFill="1" applyBorder="1" applyAlignment="1">
      <alignment horizontal="center" vertical="center"/>
    </xf>
    <xf numFmtId="0" fontId="19" fillId="38" borderId="28" xfId="20" applyFont="1" applyFill="1" applyBorder="1" applyAlignment="1">
      <alignment horizontal="center" vertical="center" wrapText="1"/>
    </xf>
    <xf numFmtId="0" fontId="25" fillId="38" borderId="32" xfId="20" applyFont="1" applyFill="1" applyBorder="1" applyAlignment="1">
      <alignment horizontal="center" vertical="center"/>
    </xf>
    <xf numFmtId="0" fontId="23" fillId="37" borderId="28" xfId="20" applyFont="1" applyFill="1" applyBorder="1" applyAlignment="1">
      <alignment horizontal="center" vertical="center" wrapText="1"/>
    </xf>
    <xf numFmtId="0" fontId="19" fillId="38" borderId="28" xfId="20" applyFont="1" applyFill="1" applyBorder="1" applyAlignment="1">
      <alignment horizontal="left" vertical="center" wrapText="1"/>
    </xf>
    <xf numFmtId="10" fontId="29" fillId="38" borderId="28" xfId="20" applyNumberFormat="1" applyFont="1" applyFill="1" applyBorder="1" applyAlignment="1">
      <alignment horizontal="left" vertical="center" wrapText="1"/>
    </xf>
    <xf numFmtId="0" fontId="19" fillId="38" borderId="32" xfId="20" applyFont="1" applyFill="1" applyBorder="1" applyAlignment="1">
      <alignment horizontal="center" vertical="center" wrapText="1"/>
    </xf>
    <xf numFmtId="10" fontId="19" fillId="7" borderId="14" xfId="22" applyNumberFormat="1" applyFont="1" applyFill="1" applyBorder="1" applyAlignment="1">
      <alignment horizontal="center" vertical="center"/>
    </xf>
    <xf numFmtId="9" fontId="19" fillId="0" borderId="14" xfId="22" applyFont="1" applyBorder="1" applyAlignment="1">
      <alignment horizontal="center" vertical="center"/>
    </xf>
    <xf numFmtId="0" fontId="31" fillId="0" borderId="55" xfId="19" applyFont="1" applyBorder="1" applyAlignment="1">
      <alignment horizontal="center" vertical="center" textRotation="90" wrapText="1"/>
    </xf>
    <xf numFmtId="0" fontId="19" fillId="0" borderId="9" xfId="19" applyFont="1" applyBorder="1" applyAlignment="1">
      <alignment horizontal="center" vertical="center"/>
    </xf>
    <xf numFmtId="0" fontId="23" fillId="41" borderId="28" xfId="20" applyFont="1" applyFill="1" applyBorder="1" applyAlignment="1">
      <alignment horizontal="center" vertical="center" wrapText="1"/>
    </xf>
    <xf numFmtId="0" fontId="26" fillId="6" borderId="28" xfId="20" applyFont="1" applyFill="1" applyBorder="1" applyAlignment="1">
      <alignment horizontal="center" vertical="center" wrapText="1"/>
    </xf>
    <xf numFmtId="0" fontId="26" fillId="42" borderId="28" xfId="20" applyFont="1" applyFill="1" applyBorder="1" applyAlignment="1">
      <alignment horizontal="center" vertical="center" wrapText="1"/>
    </xf>
    <xf numFmtId="2" fontId="23" fillId="10" borderId="28" xfId="20" applyNumberFormat="1" applyFont="1" applyFill="1" applyBorder="1" applyAlignment="1">
      <alignment horizontal="center" vertical="center" wrapText="1"/>
    </xf>
    <xf numFmtId="2" fontId="19" fillId="4" borderId="28" xfId="20" applyNumberFormat="1" applyFont="1" applyFill="1" applyBorder="1" applyAlignment="1">
      <alignment horizontal="center" vertical="center" wrapText="1"/>
    </xf>
    <xf numFmtId="2" fontId="23" fillId="2" borderId="28" xfId="20" applyNumberFormat="1" applyFont="1" applyFill="1" applyBorder="1" applyAlignment="1">
      <alignment horizontal="center" vertical="center" wrapText="1"/>
    </xf>
    <xf numFmtId="2" fontId="43" fillId="4" borderId="28" xfId="20" applyNumberFormat="1" applyFont="1" applyFill="1" applyBorder="1" applyAlignment="1">
      <alignment horizontal="center" vertical="center" wrapText="1"/>
    </xf>
    <xf numFmtId="2" fontId="19" fillId="2" borderId="28" xfId="21" applyNumberFormat="1" applyFont="1" applyFill="1" applyBorder="1" applyAlignment="1">
      <alignment horizontal="center" vertical="center" wrapText="1"/>
    </xf>
    <xf numFmtId="2" fontId="19" fillId="2" borderId="28" xfId="20" applyNumberFormat="1" applyFont="1" applyFill="1" applyBorder="1" applyAlignment="1">
      <alignment horizontal="center" vertical="center" wrapText="1"/>
    </xf>
    <xf numFmtId="10" fontId="20" fillId="4" borderId="28" xfId="20" applyNumberFormat="1" applyFont="1" applyFill="1" applyBorder="1" applyAlignment="1">
      <alignment horizontal="center" vertical="center" wrapText="1"/>
    </xf>
    <xf numFmtId="10" fontId="20" fillId="41" borderId="28" xfId="22" applyNumberFormat="1" applyFont="1" applyFill="1" applyBorder="1" applyAlignment="1">
      <alignment horizontal="center" vertical="center" wrapText="1"/>
    </xf>
    <xf numFmtId="10" fontId="45" fillId="6" borderId="28" xfId="22" applyNumberFormat="1" applyFont="1" applyFill="1" applyBorder="1" applyAlignment="1">
      <alignment horizontal="center" vertical="center" wrapText="1"/>
    </xf>
    <xf numFmtId="10" fontId="45" fillId="42" borderId="28" xfId="22" applyNumberFormat="1" applyFont="1" applyFill="1" applyBorder="1" applyAlignment="1">
      <alignment horizontal="center" vertical="center" wrapText="1"/>
    </xf>
    <xf numFmtId="10" fontId="20" fillId="37" borderId="28" xfId="22" applyNumberFormat="1" applyFont="1" applyFill="1" applyBorder="1" applyAlignment="1">
      <alignment horizontal="center" vertical="center" wrapText="1"/>
    </xf>
    <xf numFmtId="10" fontId="45" fillId="38" borderId="28" xfId="22" applyNumberFormat="1" applyFont="1" applyFill="1" applyBorder="1" applyAlignment="1">
      <alignment horizontal="center" vertical="center" wrapText="1"/>
    </xf>
    <xf numFmtId="10" fontId="45" fillId="39" borderId="28" xfId="22" applyNumberFormat="1" applyFont="1" applyFill="1" applyBorder="1" applyAlignment="1">
      <alignment horizontal="center" vertical="center" wrapText="1"/>
    </xf>
    <xf numFmtId="0" fontId="20" fillId="16" borderId="41" xfId="19" applyFont="1" applyFill="1" applyBorder="1" applyAlignment="1">
      <alignment vertical="center"/>
    </xf>
    <xf numFmtId="0" fontId="19" fillId="0" borderId="64" xfId="19" applyFont="1" applyBorder="1" applyAlignment="1">
      <alignment horizontal="left" vertical="center"/>
    </xf>
    <xf numFmtId="0" fontId="19" fillId="0" borderId="46" xfId="19" applyFont="1" applyBorder="1" applyAlignment="1">
      <alignment horizontal="left" vertical="center"/>
    </xf>
    <xf numFmtId="0" fontId="20" fillId="16" borderId="65" xfId="19" applyFont="1" applyFill="1" applyBorder="1" applyAlignment="1">
      <alignment vertical="center"/>
    </xf>
    <xf numFmtId="0" fontId="23" fillId="17" borderId="66" xfId="19" applyFont="1" applyFill="1" applyBorder="1"/>
    <xf numFmtId="0" fontId="19" fillId="0" borderId="67" xfId="19" applyFont="1" applyBorder="1" applyAlignment="1">
      <alignment vertical="center"/>
    </xf>
    <xf numFmtId="0" fontId="23" fillId="0" borderId="68" xfId="19" applyFont="1" applyBorder="1"/>
    <xf numFmtId="0" fontId="23" fillId="0" borderId="64" xfId="19" applyFont="1" applyBorder="1"/>
    <xf numFmtId="0" fontId="19" fillId="0" borderId="46" xfId="19" applyFont="1" applyBorder="1"/>
    <xf numFmtId="0" fontId="23" fillId="0" borderId="69" xfId="19" applyFont="1" applyBorder="1"/>
    <xf numFmtId="0" fontId="23" fillId="0" borderId="70" xfId="19" applyFont="1" applyBorder="1"/>
    <xf numFmtId="0" fontId="19" fillId="0" borderId="71" xfId="19" applyFont="1" applyBorder="1" applyAlignment="1">
      <alignment vertical="center"/>
    </xf>
    <xf numFmtId="0" fontId="23" fillId="0" borderId="72" xfId="19" applyFont="1" applyBorder="1"/>
    <xf numFmtId="0" fontId="23" fillId="0" borderId="73" xfId="19" applyFont="1" applyBorder="1"/>
    <xf numFmtId="10" fontId="3" fillId="7" borderId="14" xfId="19" applyNumberFormat="1" applyFill="1"/>
    <xf numFmtId="0" fontId="32" fillId="6" borderId="56" xfId="19" applyFont="1" applyFill="1" applyBorder="1" applyAlignment="1">
      <alignment horizontal="center" vertical="center" textRotation="90" wrapText="1"/>
    </xf>
    <xf numFmtId="0" fontId="32" fillId="6" borderId="44" xfId="19" applyFont="1" applyFill="1" applyBorder="1" applyAlignment="1">
      <alignment horizontal="center" vertical="center" textRotation="90" wrapText="1"/>
    </xf>
    <xf numFmtId="2" fontId="20" fillId="2" borderId="28" xfId="20" applyNumberFormat="1" applyFont="1" applyFill="1" applyBorder="1" applyAlignment="1">
      <alignment horizontal="center" vertical="center" wrapText="1"/>
    </xf>
    <xf numFmtId="0" fontId="29" fillId="0" borderId="14" xfId="20" applyFont="1" applyAlignment="1">
      <alignment horizontal="center" vertical="center" wrapText="1"/>
    </xf>
    <xf numFmtId="0" fontId="29" fillId="7" borderId="14" xfId="20" applyFont="1" applyFill="1" applyAlignment="1">
      <alignment horizontal="center" vertical="center" wrapText="1"/>
    </xf>
    <xf numFmtId="14" fontId="20" fillId="41" borderId="28" xfId="20" applyNumberFormat="1" applyFont="1" applyFill="1" applyBorder="1" applyAlignment="1">
      <alignment horizontal="center" vertical="center" wrapText="1"/>
    </xf>
    <xf numFmtId="2" fontId="20" fillId="37" borderId="28" xfId="20" applyNumberFormat="1" applyFont="1" applyFill="1" applyBorder="1" applyAlignment="1">
      <alignment horizontal="center" vertical="center" wrapText="1"/>
    </xf>
    <xf numFmtId="14" fontId="20" fillId="37" borderId="28" xfId="20" applyNumberFormat="1" applyFont="1" applyFill="1" applyBorder="1" applyAlignment="1">
      <alignment horizontal="center" vertical="center" wrapText="1"/>
    </xf>
    <xf numFmtId="2" fontId="20" fillId="45" borderId="28" xfId="20" applyNumberFormat="1" applyFont="1" applyFill="1" applyBorder="1" applyAlignment="1">
      <alignment horizontal="center" vertical="center" wrapText="1"/>
    </xf>
    <xf numFmtId="14" fontId="20" fillId="45" borderId="28" xfId="20" applyNumberFormat="1" applyFont="1" applyFill="1" applyBorder="1" applyAlignment="1">
      <alignment horizontal="center" vertical="center" wrapText="1"/>
    </xf>
    <xf numFmtId="2" fontId="20" fillId="41" borderId="28" xfId="20" applyNumberFormat="1" applyFont="1" applyFill="1" applyBorder="1" applyAlignment="1">
      <alignment horizontal="center" vertical="center" wrapText="1"/>
    </xf>
    <xf numFmtId="2" fontId="19" fillId="0" borderId="14" xfId="20" applyNumberFormat="1" applyFont="1" applyAlignment="1">
      <alignment horizontal="center" vertical="center"/>
    </xf>
    <xf numFmtId="14" fontId="39" fillId="2" borderId="28" xfId="20" applyNumberFormat="1" applyFont="1" applyFill="1" applyBorder="1" applyAlignment="1">
      <alignment horizontal="center" vertical="center" wrapText="1"/>
    </xf>
    <xf numFmtId="1" fontId="29" fillId="41" borderId="28" xfId="20" applyNumberFormat="1" applyFont="1" applyFill="1" applyBorder="1" applyAlignment="1">
      <alignment horizontal="center" vertical="center" wrapText="1"/>
    </xf>
    <xf numFmtId="1" fontId="23" fillId="37" borderId="28" xfId="20" applyNumberFormat="1" applyFont="1" applyFill="1" applyBorder="1" applyAlignment="1">
      <alignment horizontal="center" vertical="center" wrapText="1"/>
    </xf>
    <xf numFmtId="1" fontId="23" fillId="45" borderId="28" xfId="20" applyNumberFormat="1" applyFont="1" applyFill="1" applyBorder="1" applyAlignment="1">
      <alignment horizontal="center" vertical="center" wrapText="1"/>
    </xf>
    <xf numFmtId="1" fontId="20" fillId="41" borderId="28" xfId="20" applyNumberFormat="1" applyFont="1" applyFill="1" applyBorder="1" applyAlignment="1">
      <alignment horizontal="center" vertical="center" wrapText="1"/>
    </xf>
    <xf numFmtId="10" fontId="46" fillId="6" borderId="38" xfId="19" applyNumberFormat="1" applyFont="1" applyFill="1" applyBorder="1" applyAlignment="1">
      <alignment horizontal="center" vertical="center"/>
    </xf>
    <xf numFmtId="10" fontId="46" fillId="0" borderId="60" xfId="19" applyNumberFormat="1" applyFont="1" applyBorder="1" applyAlignment="1">
      <alignment horizontal="center" vertical="center"/>
    </xf>
    <xf numFmtId="10" fontId="46" fillId="43" borderId="38" xfId="19" applyNumberFormat="1" applyFont="1" applyFill="1" applyBorder="1" applyAlignment="1">
      <alignment horizontal="center" vertical="center"/>
    </xf>
    <xf numFmtId="10" fontId="46" fillId="0" borderId="5" xfId="19" applyNumberFormat="1" applyFont="1" applyBorder="1" applyAlignment="1">
      <alignment horizontal="center" vertical="center"/>
    </xf>
    <xf numFmtId="10" fontId="46" fillId="43" borderId="57" xfId="19" applyNumberFormat="1" applyFont="1" applyFill="1" applyBorder="1" applyAlignment="1">
      <alignment horizontal="center" vertical="center"/>
    </xf>
    <xf numFmtId="10" fontId="46" fillId="0" borderId="9" xfId="19" applyNumberFormat="1" applyFont="1" applyBorder="1" applyAlignment="1">
      <alignment horizontal="center" vertical="center"/>
    </xf>
    <xf numFmtId="10" fontId="47" fillId="21" borderId="47" xfId="19" applyNumberFormat="1" applyFont="1" applyFill="1" applyBorder="1" applyAlignment="1">
      <alignment horizontal="center" vertical="center"/>
    </xf>
    <xf numFmtId="10" fontId="47" fillId="21" borderId="59" xfId="19" applyNumberFormat="1" applyFont="1" applyFill="1" applyBorder="1" applyAlignment="1">
      <alignment horizontal="center" vertical="center"/>
    </xf>
    <xf numFmtId="10" fontId="47" fillId="21" borderId="39" xfId="19" applyNumberFormat="1" applyFont="1" applyFill="1" applyBorder="1" applyAlignment="1">
      <alignment horizontal="center" vertical="center"/>
    </xf>
    <xf numFmtId="0" fontId="29" fillId="0" borderId="14" xfId="20" applyFont="1" applyAlignment="1">
      <alignment horizontal="center" vertical="center"/>
    </xf>
    <xf numFmtId="2" fontId="19" fillId="4" borderId="34" xfId="20" applyNumberFormat="1" applyFont="1" applyFill="1" applyBorder="1" applyAlignment="1">
      <alignment horizontal="center" vertical="center" wrapText="1"/>
    </xf>
    <xf numFmtId="0" fontId="17" fillId="7" borderId="0" xfId="0" applyFont="1" applyFill="1"/>
    <xf numFmtId="0" fontId="48" fillId="47" borderId="0" xfId="0" applyFont="1" applyFill="1"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18" xfId="0" applyBorder="1"/>
    <xf numFmtId="0" fontId="13" fillId="7" borderId="18" xfId="3" applyFill="1" applyBorder="1" applyAlignment="1">
      <alignment horizontal="left" vertical="center" wrapText="1" indent="1"/>
    </xf>
    <xf numFmtId="0" fontId="49" fillId="48" borderId="18" xfId="0" applyFont="1" applyFill="1" applyBorder="1" applyAlignment="1">
      <alignment horizontal="center" vertical="center" wrapText="1"/>
    </xf>
    <xf numFmtId="0" fontId="27" fillId="3" borderId="26" xfId="0" applyFont="1" applyFill="1" applyBorder="1" applyAlignment="1">
      <alignment vertical="center" wrapText="1"/>
    </xf>
    <xf numFmtId="0" fontId="27" fillId="3" borderId="26" xfId="0" applyFont="1" applyFill="1" applyBorder="1" applyAlignment="1">
      <alignment horizontal="center" vertical="center" wrapText="1"/>
    </xf>
    <xf numFmtId="0" fontId="42" fillId="7" borderId="14" xfId="0" applyFont="1" applyFill="1" applyBorder="1" applyAlignment="1">
      <alignment horizontal="center" wrapText="1"/>
    </xf>
    <xf numFmtId="0" fontId="27" fillId="16" borderId="18" xfId="0" applyFont="1" applyFill="1" applyBorder="1" applyAlignment="1">
      <alignment vertical="center" textRotation="90" wrapText="1"/>
    </xf>
    <xf numFmtId="0" fontId="27" fillId="23" borderId="25" xfId="0" applyFont="1" applyFill="1" applyBorder="1" applyAlignment="1">
      <alignment horizontal="center" vertical="center" wrapText="1"/>
    </xf>
    <xf numFmtId="9" fontId="42" fillId="10" borderId="18" xfId="0" applyNumberFormat="1" applyFont="1" applyFill="1" applyBorder="1" applyAlignment="1">
      <alignment horizontal="center" vertical="center" wrapText="1"/>
    </xf>
    <xf numFmtId="0" fontId="42" fillId="0" borderId="21" xfId="0" applyFont="1" applyBorder="1" applyAlignment="1">
      <alignment horizontal="center" vertical="center" wrapText="1"/>
    </xf>
    <xf numFmtId="9" fontId="27" fillId="4" borderId="18" xfId="0" applyNumberFormat="1" applyFont="1" applyFill="1" applyBorder="1" applyAlignment="1">
      <alignment horizontal="center" vertical="center" wrapText="1"/>
    </xf>
    <xf numFmtId="9" fontId="27" fillId="4" borderId="27" xfId="0" applyNumberFormat="1" applyFont="1" applyFill="1" applyBorder="1" applyAlignment="1">
      <alignment horizontal="center" vertical="center" wrapText="1"/>
    </xf>
    <xf numFmtId="0" fontId="27" fillId="4" borderId="21" xfId="0" applyFont="1" applyFill="1" applyBorder="1" applyAlignment="1">
      <alignment vertical="center" wrapText="1"/>
    </xf>
    <xf numFmtId="9" fontId="42" fillId="4" borderId="18" xfId="0" applyNumberFormat="1" applyFont="1" applyFill="1" applyBorder="1" applyAlignment="1">
      <alignment horizontal="left" vertical="center" wrapText="1"/>
    </xf>
    <xf numFmtId="0" fontId="42" fillId="4" borderId="18" xfId="0" applyFont="1" applyFill="1" applyBorder="1" applyAlignment="1">
      <alignment horizontal="center" vertical="center" wrapText="1"/>
    </xf>
    <xf numFmtId="9" fontId="42" fillId="7" borderId="18" xfId="0" applyNumberFormat="1" applyFont="1" applyFill="1" applyBorder="1" applyAlignment="1">
      <alignment horizontal="center" vertical="center" wrapText="1"/>
    </xf>
    <xf numFmtId="9" fontId="42" fillId="2" borderId="18" xfId="1" applyNumberFormat="1" applyFont="1" applyFill="1" applyBorder="1" applyAlignment="1">
      <alignment horizontal="center" vertical="center" wrapText="1"/>
    </xf>
    <xf numFmtId="9" fontId="42" fillId="0" borderId="18" xfId="0" applyNumberFormat="1" applyFont="1" applyBorder="1" applyAlignment="1">
      <alignment horizontal="center" vertical="center" wrapText="1"/>
    </xf>
    <xf numFmtId="0" fontId="42" fillId="11" borderId="18" xfId="0" applyFont="1" applyFill="1" applyBorder="1" applyAlignment="1">
      <alignment horizontal="center" vertical="center" wrapText="1"/>
    </xf>
    <xf numFmtId="0" fontId="27" fillId="27" borderId="27" xfId="0" applyFont="1" applyFill="1" applyBorder="1" applyAlignment="1">
      <alignment horizontal="center" vertical="center" wrapText="1"/>
    </xf>
    <xf numFmtId="9" fontId="42" fillId="4" borderId="27" xfId="0" applyNumberFormat="1" applyFont="1" applyFill="1" applyBorder="1" applyAlignment="1">
      <alignment horizontal="left" vertical="center" wrapText="1"/>
    </xf>
    <xf numFmtId="0" fontId="42" fillId="4" borderId="27" xfId="0" applyFont="1" applyFill="1" applyBorder="1" applyAlignment="1">
      <alignment horizontal="center" vertical="center" wrapText="1"/>
    </xf>
    <xf numFmtId="0" fontId="42" fillId="4" borderId="21" xfId="0" applyFont="1" applyFill="1" applyBorder="1" applyAlignment="1">
      <alignment horizontal="center" vertical="center" wrapText="1"/>
    </xf>
    <xf numFmtId="0" fontId="42" fillId="0" borderId="0" xfId="0" applyFont="1" applyAlignment="1">
      <alignment horizontal="center" vertical="center"/>
    </xf>
    <xf numFmtId="0" fontId="27" fillId="0" borderId="0" xfId="0" applyFont="1" applyAlignment="1">
      <alignment horizontal="center" vertical="center"/>
    </xf>
    <xf numFmtId="0" fontId="27" fillId="0" borderId="18" xfId="0" applyFont="1" applyBorder="1" applyAlignment="1">
      <alignment horizontal="center" vertical="center" wrapText="1"/>
    </xf>
    <xf numFmtId="0" fontId="42" fillId="0" borderId="14" xfId="0" applyFont="1" applyBorder="1" applyAlignment="1">
      <alignment horizontal="center" vertical="center"/>
    </xf>
    <xf numFmtId="9" fontId="42" fillId="7" borderId="18" xfId="22" applyFont="1" applyFill="1" applyBorder="1" applyAlignment="1">
      <alignment horizontal="center" vertical="center" wrapText="1"/>
    </xf>
    <xf numFmtId="9" fontId="42" fillId="24" borderId="18" xfId="0" applyNumberFormat="1" applyFont="1" applyFill="1" applyBorder="1" applyAlignment="1">
      <alignment horizontal="center" vertical="center" wrapText="1"/>
    </xf>
    <xf numFmtId="0" fontId="27" fillId="4" borderId="27" xfId="0" applyFont="1" applyFill="1" applyBorder="1" applyAlignment="1">
      <alignment horizontal="center" vertical="center" wrapText="1"/>
    </xf>
    <xf numFmtId="0" fontId="42" fillId="0" borderId="0" xfId="0" applyFont="1" applyAlignment="1">
      <alignment horizontal="center" vertical="center" wrapText="1"/>
    </xf>
    <xf numFmtId="0" fontId="27" fillId="0" borderId="18" xfId="0" applyFont="1" applyBorder="1" applyAlignment="1">
      <alignment horizontal="center" vertical="center"/>
    </xf>
    <xf numFmtId="0" fontId="52" fillId="13" borderId="18" xfId="0" applyFont="1" applyFill="1" applyBorder="1" applyAlignment="1">
      <alignment horizontal="center" vertical="center" wrapText="1"/>
    </xf>
    <xf numFmtId="0" fontId="42" fillId="13" borderId="18" xfId="0" applyFont="1" applyFill="1" applyBorder="1" applyAlignment="1">
      <alignment horizontal="center" vertical="center" wrapText="1"/>
    </xf>
    <xf numFmtId="14" fontId="42" fillId="13" borderId="18" xfId="0" applyNumberFormat="1" applyFont="1" applyFill="1" applyBorder="1" applyAlignment="1">
      <alignment horizontal="center" vertical="center" wrapText="1"/>
    </xf>
    <xf numFmtId="14" fontId="42" fillId="14" borderId="18" xfId="0" applyNumberFormat="1" applyFont="1" applyFill="1" applyBorder="1" applyAlignment="1">
      <alignment horizontal="center" vertical="center" wrapText="1"/>
    </xf>
    <xf numFmtId="9" fontId="42" fillId="11" borderId="18" xfId="0" applyNumberFormat="1" applyFont="1" applyFill="1" applyBorder="1" applyAlignment="1">
      <alignment horizontal="center" vertical="center" wrapText="1"/>
    </xf>
    <xf numFmtId="0" fontId="42" fillId="49" borderId="18" xfId="0" applyFont="1" applyFill="1" applyBorder="1" applyAlignment="1">
      <alignment horizontal="center" vertical="center" wrapText="1"/>
    </xf>
    <xf numFmtId="1" fontId="42" fillId="24" borderId="18" xfId="0" applyNumberFormat="1" applyFont="1" applyFill="1" applyBorder="1" applyAlignment="1">
      <alignment horizontal="center" vertical="center" wrapText="1"/>
    </xf>
    <xf numFmtId="0" fontId="50" fillId="0" borderId="18" xfId="0" applyFont="1" applyBorder="1" applyAlignment="1">
      <alignment horizontal="center" vertical="center" wrapText="1"/>
    </xf>
    <xf numFmtId="0" fontId="42" fillId="37" borderId="18" xfId="0" applyFont="1" applyFill="1" applyBorder="1" applyAlignment="1">
      <alignment horizontal="center" vertical="center" wrapText="1"/>
    </xf>
    <xf numFmtId="9" fontId="42" fillId="24" borderId="18" xfId="22" applyFont="1" applyFill="1" applyBorder="1" applyAlignment="1">
      <alignment horizontal="center" vertical="center" wrapText="1"/>
    </xf>
    <xf numFmtId="9" fontId="42" fillId="2" borderId="18" xfId="22" applyFont="1" applyFill="1" applyBorder="1" applyAlignment="1">
      <alignment horizontal="center" vertical="center" wrapText="1"/>
    </xf>
    <xf numFmtId="0" fontId="27" fillId="11" borderId="18" xfId="0" applyFont="1" applyFill="1" applyBorder="1" applyAlignment="1">
      <alignment horizontal="center" vertical="center" wrapText="1"/>
    </xf>
    <xf numFmtId="14" fontId="52" fillId="13" borderId="18" xfId="0" applyNumberFormat="1" applyFont="1" applyFill="1" applyBorder="1" applyAlignment="1">
      <alignment horizontal="center" vertical="center" wrapText="1"/>
    </xf>
    <xf numFmtId="0" fontId="42" fillId="24" borderId="18" xfId="22" applyNumberFormat="1" applyFont="1" applyFill="1" applyBorder="1" applyAlignment="1">
      <alignment horizontal="center" vertical="center" wrapText="1"/>
    </xf>
    <xf numFmtId="0" fontId="42" fillId="14" borderId="18" xfId="0" applyFont="1" applyFill="1" applyBorder="1" applyAlignment="1">
      <alignment horizontal="center" vertical="center" wrapText="1"/>
    </xf>
    <xf numFmtId="0" fontId="27" fillId="36" borderId="18" xfId="0" applyFont="1" applyFill="1" applyBorder="1" applyAlignment="1">
      <alignment horizontal="center" vertical="center" wrapText="1"/>
    </xf>
    <xf numFmtId="0" fontId="27" fillId="4" borderId="18" xfId="0" applyFont="1" applyFill="1" applyBorder="1" applyAlignment="1">
      <alignment horizontal="center" vertical="center" wrapText="1"/>
    </xf>
    <xf numFmtId="9" fontId="27" fillId="0" borderId="18" xfId="0" applyNumberFormat="1" applyFont="1" applyBorder="1" applyAlignment="1">
      <alignment horizontal="center" vertical="center" wrapText="1"/>
    </xf>
    <xf numFmtId="9" fontId="27" fillId="38" borderId="18" xfId="0" applyNumberFormat="1" applyFont="1" applyFill="1" applyBorder="1" applyAlignment="1">
      <alignment horizontal="center" vertical="center" wrapText="1"/>
    </xf>
    <xf numFmtId="0" fontId="42" fillId="11" borderId="18" xfId="0" applyFont="1" applyFill="1" applyBorder="1" applyAlignment="1">
      <alignment horizontal="center" vertical="center"/>
    </xf>
    <xf numFmtId="0" fontId="52" fillId="11" borderId="18" xfId="0" applyFont="1" applyFill="1" applyBorder="1" applyAlignment="1">
      <alignment horizontal="center" vertical="center" wrapText="1"/>
    </xf>
    <xf numFmtId="0" fontId="42" fillId="0" borderId="18" xfId="0" applyFont="1" applyBorder="1" applyAlignment="1">
      <alignment horizontal="center" vertical="center"/>
    </xf>
    <xf numFmtId="0" fontId="42" fillId="14" borderId="18" xfId="0" applyFont="1" applyFill="1" applyBorder="1" applyAlignment="1">
      <alignment horizontal="center" vertical="center"/>
    </xf>
    <xf numFmtId="6" fontId="42" fillId="14" borderId="18" xfId="0" applyNumberFormat="1" applyFont="1" applyFill="1" applyBorder="1" applyAlignment="1">
      <alignment horizontal="center" vertical="center"/>
    </xf>
    <xf numFmtId="6" fontId="42" fillId="0" borderId="18" xfId="0" applyNumberFormat="1" applyFont="1" applyBorder="1" applyAlignment="1">
      <alignment horizontal="center" vertical="center"/>
    </xf>
    <xf numFmtId="0" fontId="52" fillId="0" borderId="18" xfId="0" applyFont="1" applyBorder="1" applyAlignment="1">
      <alignment horizontal="center" vertical="center"/>
    </xf>
    <xf numFmtId="0" fontId="42" fillId="14" borderId="24" xfId="0" applyFont="1" applyFill="1" applyBorder="1" applyAlignment="1">
      <alignment horizontal="center" vertical="center" wrapText="1"/>
    </xf>
    <xf numFmtId="9" fontId="42" fillId="11" borderId="21" xfId="22" applyFont="1" applyFill="1" applyBorder="1" applyAlignment="1">
      <alignment horizontal="center" vertical="center" wrapText="1"/>
    </xf>
    <xf numFmtId="0" fontId="42" fillId="9" borderId="24" xfId="0" applyFont="1" applyFill="1" applyBorder="1" applyAlignment="1">
      <alignment horizontal="center" vertical="center" wrapText="1"/>
    </xf>
    <xf numFmtId="0" fontId="42" fillId="0" borderId="78" xfId="0" applyFont="1" applyBorder="1" applyAlignment="1">
      <alignment horizontal="center" vertical="center" wrapText="1"/>
    </xf>
    <xf numFmtId="14" fontId="50" fillId="11" borderId="18" xfId="0" applyNumberFormat="1" applyFont="1" applyFill="1" applyBorder="1" applyAlignment="1">
      <alignment horizontal="center" vertical="center" wrapText="1"/>
    </xf>
    <xf numFmtId="0" fontId="42" fillId="0" borderId="75" xfId="0" applyFont="1" applyBorder="1" applyAlignment="1">
      <alignment horizontal="center" vertical="center"/>
    </xf>
    <xf numFmtId="0" fontId="42" fillId="11" borderId="18" xfId="0" applyFont="1" applyFill="1" applyBorder="1" applyAlignment="1">
      <alignment horizontal="justify" vertical="top" wrapText="1"/>
    </xf>
    <xf numFmtId="0" fontId="52" fillId="11" borderId="23" xfId="0" applyFont="1" applyFill="1" applyBorder="1" applyAlignment="1">
      <alignment vertical="top" wrapText="1"/>
    </xf>
    <xf numFmtId="0" fontId="27" fillId="0" borderId="25" xfId="0" applyFont="1" applyBorder="1" applyAlignment="1">
      <alignment horizontal="center" vertical="center" wrapText="1"/>
    </xf>
    <xf numFmtId="0" fontId="27" fillId="0" borderId="14" xfId="0" applyFont="1" applyBorder="1" applyAlignment="1">
      <alignment horizontal="center" vertical="center" wrapText="1"/>
    </xf>
    <xf numFmtId="0" fontId="27" fillId="9" borderId="18" xfId="0" applyFont="1" applyFill="1" applyBorder="1" applyAlignment="1">
      <alignment horizontal="center" vertical="center" wrapText="1"/>
    </xf>
    <xf numFmtId="0" fontId="52" fillId="11" borderId="21" xfId="0" applyFont="1" applyFill="1" applyBorder="1" applyAlignment="1">
      <alignment horizontal="center" vertical="center" wrapText="1"/>
    </xf>
    <xf numFmtId="0" fontId="52" fillId="0" borderId="18" xfId="0" applyFont="1" applyBorder="1" applyAlignment="1">
      <alignment horizontal="center" vertical="center" wrapText="1"/>
    </xf>
    <xf numFmtId="14" fontId="52" fillId="0" borderId="18" xfId="0" applyNumberFormat="1" applyFont="1" applyBorder="1" applyAlignment="1">
      <alignment horizontal="center" vertical="center" wrapText="1"/>
    </xf>
    <xf numFmtId="9" fontId="52" fillId="14" borderId="18" xfId="0" applyNumberFormat="1" applyFont="1" applyFill="1" applyBorder="1" applyAlignment="1">
      <alignment horizontal="center" vertical="center" wrapText="1"/>
    </xf>
    <xf numFmtId="0" fontId="52" fillId="14" borderId="18" xfId="0" applyFont="1" applyFill="1" applyBorder="1" applyAlignment="1">
      <alignment horizontal="center" vertical="center" wrapText="1"/>
    </xf>
    <xf numFmtId="14" fontId="42" fillId="51" borderId="18" xfId="0" applyNumberFormat="1" applyFont="1" applyFill="1" applyBorder="1" applyAlignment="1">
      <alignment horizontal="center" vertical="center" wrapText="1"/>
    </xf>
    <xf numFmtId="14" fontId="52" fillId="11" borderId="18" xfId="0" applyNumberFormat="1" applyFont="1" applyFill="1" applyBorder="1" applyAlignment="1">
      <alignment horizontal="center" vertical="center" wrapText="1"/>
    </xf>
    <xf numFmtId="0" fontId="52" fillId="14" borderId="27" xfId="0" applyFont="1" applyFill="1" applyBorder="1" applyAlignment="1">
      <alignment horizontal="center" vertical="center" wrapText="1"/>
    </xf>
    <xf numFmtId="0" fontId="42" fillId="52" borderId="21" xfId="0" applyFont="1" applyFill="1" applyBorder="1" applyAlignment="1">
      <alignment horizontal="center" vertical="center" wrapText="1"/>
    </xf>
    <xf numFmtId="0" fontId="52" fillId="0" borderId="0" xfId="0" applyFont="1" applyAlignment="1">
      <alignment horizontal="center" vertical="center" wrapText="1"/>
    </xf>
    <xf numFmtId="9" fontId="42" fillId="0" borderId="18" xfId="22" applyFont="1" applyFill="1" applyBorder="1" applyAlignment="1">
      <alignment horizontal="center" vertical="center" wrapText="1"/>
    </xf>
    <xf numFmtId="0" fontId="42" fillId="9" borderId="18" xfId="0" applyFont="1" applyFill="1" applyBorder="1" applyAlignment="1">
      <alignment horizontal="center" vertical="center" wrapText="1"/>
    </xf>
    <xf numFmtId="9" fontId="52" fillId="0" borderId="18" xfId="0" applyNumberFormat="1" applyFont="1" applyBorder="1" applyAlignment="1">
      <alignment horizontal="center" vertical="center" wrapText="1"/>
    </xf>
    <xf numFmtId="0" fontId="54" fillId="0" borderId="18" xfId="0" applyFont="1" applyBorder="1" applyAlignment="1">
      <alignment horizontal="center" vertical="center" wrapText="1"/>
    </xf>
    <xf numFmtId="9" fontId="42" fillId="17" borderId="18" xfId="22" applyFont="1" applyFill="1" applyBorder="1" applyAlignment="1">
      <alignment horizontal="center" vertical="center" wrapText="1"/>
    </xf>
    <xf numFmtId="0" fontId="1" fillId="0" borderId="18" xfId="0" applyFont="1" applyBorder="1" applyAlignment="1">
      <alignment vertical="center" wrapText="1"/>
    </xf>
    <xf numFmtId="0" fontId="27" fillId="9" borderId="21" xfId="0" applyFont="1" applyFill="1" applyBorder="1" applyAlignment="1">
      <alignment horizontal="center" vertical="center" wrapText="1"/>
    </xf>
    <xf numFmtId="14" fontId="42" fillId="9" borderId="24" xfId="0" applyNumberFormat="1" applyFont="1" applyFill="1" applyBorder="1" applyAlignment="1">
      <alignment horizontal="center" vertical="center" wrapText="1"/>
    </xf>
    <xf numFmtId="14" fontId="42" fillId="22" borderId="24" xfId="0" applyNumberFormat="1" applyFont="1" applyFill="1" applyBorder="1" applyAlignment="1">
      <alignment horizontal="center" vertical="center" wrapText="1"/>
    </xf>
    <xf numFmtId="0" fontId="42" fillId="7" borderId="21" xfId="0" applyFont="1" applyFill="1" applyBorder="1" applyAlignment="1">
      <alignment horizontal="center" vertical="center" wrapText="1"/>
    </xf>
    <xf numFmtId="0" fontId="42" fillId="9" borderId="18" xfId="0" applyFont="1" applyFill="1" applyBorder="1" applyAlignment="1">
      <alignment horizontal="justify" vertical="top" wrapText="1"/>
    </xf>
    <xf numFmtId="0" fontId="42" fillId="22" borderId="18" xfId="0" applyFont="1" applyFill="1" applyBorder="1" applyAlignment="1">
      <alignment horizontal="center" vertical="center" wrapText="1"/>
    </xf>
    <xf numFmtId="14" fontId="56" fillId="9" borderId="18" xfId="0" applyNumberFormat="1" applyFont="1" applyFill="1" applyBorder="1" applyAlignment="1">
      <alignment horizontal="center" vertical="center" wrapText="1"/>
    </xf>
    <xf numFmtId="0" fontId="42" fillId="9" borderId="19" xfId="0" applyFont="1" applyFill="1" applyBorder="1" applyAlignment="1">
      <alignment horizontal="justify" vertical="top" wrapText="1"/>
    </xf>
    <xf numFmtId="0" fontId="52" fillId="10" borderId="18" xfId="0" applyFont="1" applyFill="1" applyBorder="1" applyAlignment="1">
      <alignment horizontal="left" vertical="center" wrapText="1"/>
    </xf>
    <xf numFmtId="0" fontId="27" fillId="7" borderId="18" xfId="0" applyFont="1" applyFill="1" applyBorder="1" applyAlignment="1">
      <alignment horizontal="center" vertical="center"/>
    </xf>
    <xf numFmtId="0" fontId="52" fillId="10" borderId="18" xfId="0" applyFont="1" applyFill="1" applyBorder="1" applyAlignment="1">
      <alignment horizontal="center" vertical="center" wrapText="1"/>
    </xf>
    <xf numFmtId="9" fontId="27" fillId="0" borderId="26" xfId="0" applyNumberFormat="1" applyFont="1" applyBorder="1" applyAlignment="1">
      <alignment horizontal="center" vertical="center" wrapText="1"/>
    </xf>
    <xf numFmtId="0" fontId="50" fillId="0" borderId="18" xfId="0" applyFont="1" applyBorder="1" applyAlignment="1">
      <alignment horizontal="center" vertical="center" wrapText="1" readingOrder="1"/>
    </xf>
    <xf numFmtId="0" fontId="50" fillId="0" borderId="75" xfId="0" applyFont="1" applyBorder="1" applyAlignment="1">
      <alignment horizontal="center" vertical="center" wrapText="1"/>
    </xf>
    <xf numFmtId="14" fontId="42" fillId="2" borderId="21" xfId="0" applyNumberFormat="1" applyFont="1" applyFill="1" applyBorder="1" applyAlignment="1">
      <alignment horizontal="center" vertical="center" wrapText="1"/>
    </xf>
    <xf numFmtId="0" fontId="58" fillId="14" borderId="18" xfId="0" applyFont="1" applyFill="1" applyBorder="1" applyAlignment="1">
      <alignment horizontal="center" vertical="center" wrapText="1"/>
    </xf>
    <xf numFmtId="0" fontId="50" fillId="0" borderId="88" xfId="0" applyFont="1" applyBorder="1" applyAlignment="1">
      <alignment horizontal="center" vertical="center" wrapText="1"/>
    </xf>
    <xf numFmtId="0" fontId="50" fillId="14" borderId="22" xfId="0" applyFont="1" applyFill="1" applyBorder="1" applyAlignment="1">
      <alignment horizontal="center" vertical="center" wrapText="1"/>
    </xf>
    <xf numFmtId="0" fontId="50" fillId="0" borderId="87" xfId="0" applyFont="1" applyBorder="1" applyAlignment="1">
      <alignment horizontal="center" vertical="center" wrapText="1"/>
    </xf>
    <xf numFmtId="0" fontId="27" fillId="4" borderId="20" xfId="0" applyFont="1" applyFill="1" applyBorder="1" applyAlignment="1">
      <alignment horizontal="center" vertical="center" wrapText="1"/>
    </xf>
    <xf numFmtId="0" fontId="42" fillId="10" borderId="18" xfId="22" applyNumberFormat="1" applyFont="1" applyFill="1" applyBorder="1" applyAlignment="1">
      <alignment horizontal="center" vertical="center" wrapText="1"/>
    </xf>
    <xf numFmtId="0" fontId="42" fillId="7" borderId="0" xfId="0" applyFont="1" applyFill="1" applyAlignment="1">
      <alignment horizontal="center" vertical="center"/>
    </xf>
    <xf numFmtId="0" fontId="27" fillId="53" borderId="26" xfId="0" applyFont="1" applyFill="1" applyBorder="1" applyAlignment="1">
      <alignment vertical="center" wrapText="1"/>
    </xf>
    <xf numFmtId="0" fontId="27" fillId="53" borderId="27" xfId="0" applyFont="1" applyFill="1" applyBorder="1" applyAlignment="1">
      <alignment vertical="center" wrapText="1"/>
    </xf>
    <xf numFmtId="0" fontId="27" fillId="53" borderId="27" xfId="0" applyFont="1" applyFill="1" applyBorder="1" applyAlignment="1">
      <alignment horizontal="center" vertical="center" wrapText="1"/>
    </xf>
    <xf numFmtId="9" fontId="27" fillId="53" borderId="18" xfId="0" applyNumberFormat="1" applyFont="1" applyFill="1" applyBorder="1" applyAlignment="1">
      <alignment horizontal="center" vertical="center" wrapText="1"/>
    </xf>
    <xf numFmtId="0" fontId="27" fillId="53" borderId="86" xfId="0" applyFont="1" applyFill="1" applyBorder="1" applyAlignment="1">
      <alignment horizontal="center" vertical="center" wrapText="1"/>
    </xf>
    <xf numFmtId="0" fontId="27" fillId="53" borderId="21" xfId="0" applyFont="1" applyFill="1" applyBorder="1" applyAlignment="1">
      <alignment vertical="center" wrapText="1"/>
    </xf>
    <xf numFmtId="9" fontId="42" fillId="53" borderId="18" xfId="0" applyNumberFormat="1" applyFont="1" applyFill="1" applyBorder="1" applyAlignment="1">
      <alignment horizontal="left" vertical="center" wrapText="1"/>
    </xf>
    <xf numFmtId="0" fontId="42" fillId="53" borderId="18" xfId="0" applyFont="1" applyFill="1" applyBorder="1" applyAlignment="1">
      <alignment horizontal="center" vertical="center" wrapText="1"/>
    </xf>
    <xf numFmtId="9" fontId="42" fillId="10" borderId="18" xfId="22" applyFont="1" applyFill="1" applyBorder="1" applyAlignment="1">
      <alignment horizontal="center" vertical="center" wrapText="1"/>
    </xf>
    <xf numFmtId="10" fontId="1" fillId="7" borderId="14" xfId="19" applyNumberFormat="1" applyFont="1" applyFill="1"/>
    <xf numFmtId="0" fontId="1" fillId="0" borderId="18" xfId="0" applyFont="1" applyBorder="1"/>
    <xf numFmtId="0" fontId="21" fillId="0" borderId="0" xfId="0" applyFont="1" applyAlignment="1">
      <alignment horizontal="left" vertical="center" indent="2"/>
    </xf>
    <xf numFmtId="0" fontId="21" fillId="8" borderId="18" xfId="0" applyFont="1" applyFill="1" applyBorder="1" applyAlignment="1">
      <alignment horizontal="left" vertical="center" wrapText="1" indent="2"/>
    </xf>
    <xf numFmtId="14" fontId="21" fillId="0" borderId="18" xfId="0" applyNumberFormat="1" applyFont="1" applyBorder="1" applyAlignment="1">
      <alignment horizontal="left" vertical="center" wrapText="1" indent="2"/>
    </xf>
    <xf numFmtId="14" fontId="21" fillId="0" borderId="18" xfId="0" applyNumberFormat="1" applyFont="1" applyBorder="1" applyAlignment="1">
      <alignment horizontal="left" vertical="center" indent="2"/>
    </xf>
    <xf numFmtId="0" fontId="41" fillId="11" borderId="18" xfId="0" applyFont="1" applyFill="1" applyBorder="1" applyAlignment="1">
      <alignment horizontal="left" vertical="center" wrapText="1" indent="2"/>
    </xf>
    <xf numFmtId="14" fontId="41" fillId="11" borderId="18" xfId="0" applyNumberFormat="1" applyFont="1" applyFill="1" applyBorder="1" applyAlignment="1">
      <alignment horizontal="left" vertical="center" wrapText="1" indent="2"/>
    </xf>
    <xf numFmtId="0" fontId="21" fillId="0" borderId="18" xfId="0" applyFont="1" applyBorder="1" applyAlignment="1">
      <alignment horizontal="left" vertical="center" wrapText="1" indent="2"/>
    </xf>
    <xf numFmtId="0" fontId="37" fillId="13" borderId="18" xfId="0" applyFont="1" applyFill="1" applyBorder="1" applyAlignment="1">
      <alignment horizontal="left" vertical="center" wrapText="1" indent="2"/>
    </xf>
    <xf numFmtId="14" fontId="37" fillId="13" borderId="18" xfId="0" applyNumberFormat="1" applyFont="1" applyFill="1" applyBorder="1" applyAlignment="1">
      <alignment horizontal="left" vertical="center" wrapText="1" indent="2"/>
    </xf>
    <xf numFmtId="14" fontId="37" fillId="14" borderId="18" xfId="0" applyNumberFormat="1" applyFont="1" applyFill="1" applyBorder="1" applyAlignment="1">
      <alignment horizontal="left" vertical="center" wrapText="1" indent="2"/>
    </xf>
    <xf numFmtId="14" fontId="41" fillId="13" borderId="18" xfId="0" applyNumberFormat="1" applyFont="1" applyFill="1" applyBorder="1" applyAlignment="1">
      <alignment horizontal="left" vertical="center" wrapText="1" indent="2"/>
    </xf>
    <xf numFmtId="0" fontId="37" fillId="0" borderId="18" xfId="0" applyFont="1" applyBorder="1" applyAlignment="1">
      <alignment horizontal="left" vertical="center" wrapText="1" indent="2"/>
    </xf>
    <xf numFmtId="14" fontId="21" fillId="0" borderId="84" xfId="0" applyNumberFormat="1" applyFont="1" applyBorder="1" applyAlignment="1">
      <alignment horizontal="left" vertical="center" wrapText="1" indent="2"/>
    </xf>
    <xf numFmtId="0" fontId="21" fillId="0" borderId="19" xfId="0" applyFont="1" applyBorder="1" applyAlignment="1">
      <alignment horizontal="left" vertical="center" wrapText="1" indent="2"/>
    </xf>
    <xf numFmtId="0" fontId="41" fillId="0" borderId="80" xfId="0" applyFont="1" applyBorder="1" applyAlignment="1">
      <alignment horizontal="left" vertical="center" wrapText="1" indent="2"/>
    </xf>
    <xf numFmtId="14" fontId="41" fillId="0" borderId="80" xfId="0" applyNumberFormat="1" applyFont="1" applyBorder="1" applyAlignment="1">
      <alignment horizontal="left" vertical="center" indent="2"/>
    </xf>
    <xf numFmtId="0" fontId="41" fillId="0" borderId="18" xfId="0" applyFont="1" applyBorder="1" applyAlignment="1">
      <alignment horizontal="left" vertical="center" wrapText="1" indent="2"/>
    </xf>
    <xf numFmtId="14" fontId="41" fillId="0" borderId="18" xfId="0" applyNumberFormat="1" applyFont="1" applyBorder="1" applyAlignment="1">
      <alignment horizontal="left" vertical="center" indent="2"/>
    </xf>
    <xf numFmtId="14" fontId="37" fillId="7" borderId="18" xfId="0" applyNumberFormat="1" applyFont="1" applyFill="1" applyBorder="1" applyAlignment="1">
      <alignment horizontal="left" vertical="center" wrapText="1" indent="2"/>
    </xf>
    <xf numFmtId="14" fontId="41" fillId="0" borderId="18" xfId="0" applyNumberFormat="1" applyFont="1" applyBorder="1" applyAlignment="1">
      <alignment horizontal="left" vertical="center" wrapText="1" indent="2"/>
    </xf>
    <xf numFmtId="14" fontId="41" fillId="0" borderId="84" xfId="0" applyNumberFormat="1" applyFont="1" applyBorder="1" applyAlignment="1">
      <alignment horizontal="left" vertical="center" wrapText="1" indent="2"/>
    </xf>
    <xf numFmtId="14" fontId="21" fillId="0" borderId="25" xfId="0" applyNumberFormat="1" applyFont="1" applyBorder="1" applyAlignment="1">
      <alignment horizontal="left" vertical="center" wrapText="1" indent="2"/>
    </xf>
    <xf numFmtId="0" fontId="21" fillId="0" borderId="0" xfId="0" applyFont="1" applyAlignment="1">
      <alignment horizontal="left" vertical="center" wrapText="1" indent="2"/>
    </xf>
    <xf numFmtId="0" fontId="21" fillId="0" borderId="14" xfId="0" applyFont="1" applyBorder="1" applyAlignment="1">
      <alignment horizontal="left" vertical="center"/>
    </xf>
    <xf numFmtId="0" fontId="21" fillId="8" borderId="0" xfId="0" applyFont="1" applyFill="1" applyAlignment="1">
      <alignment horizontal="left" vertical="center"/>
    </xf>
    <xf numFmtId="14" fontId="21" fillId="7" borderId="18" xfId="0" applyNumberFormat="1" applyFont="1" applyFill="1" applyBorder="1" applyAlignment="1">
      <alignment horizontal="left" vertical="center" wrapText="1" indent="2"/>
    </xf>
    <xf numFmtId="14" fontId="41" fillId="11" borderId="18" xfId="0" applyNumberFormat="1" applyFont="1" applyFill="1" applyBorder="1" applyAlignment="1">
      <alignment horizontal="left" vertical="center" indent="2"/>
    </xf>
    <xf numFmtId="0" fontId="42" fillId="33" borderId="18" xfId="0" applyFont="1" applyFill="1" applyBorder="1" applyAlignment="1">
      <alignment horizontal="center" vertical="center" wrapText="1"/>
    </xf>
    <xf numFmtId="9" fontId="42" fillId="49" borderId="18" xfId="0" applyNumberFormat="1" applyFont="1" applyFill="1" applyBorder="1" applyAlignment="1">
      <alignment horizontal="center" vertical="center" wrapText="1"/>
    </xf>
    <xf numFmtId="6" fontId="42" fillId="7" borderId="18" xfId="0" applyNumberFormat="1" applyFont="1" applyFill="1" applyBorder="1" applyAlignment="1">
      <alignment horizontal="center" vertical="center"/>
    </xf>
    <xf numFmtId="0" fontId="22" fillId="26" borderId="91" xfId="0" applyFont="1" applyFill="1" applyBorder="1" applyAlignment="1">
      <alignment horizontal="center" vertical="center"/>
    </xf>
    <xf numFmtId="0" fontId="22" fillId="26" borderId="92" xfId="0" applyFont="1" applyFill="1" applyBorder="1" applyAlignment="1">
      <alignment horizontal="left" vertical="center" indent="2"/>
    </xf>
    <xf numFmtId="0" fontId="22" fillId="26" borderId="95" xfId="0" applyFont="1" applyFill="1" applyBorder="1" applyAlignment="1">
      <alignment horizontal="left" vertical="center" wrapText="1" indent="2"/>
    </xf>
    <xf numFmtId="0" fontId="22" fillId="8" borderId="81" xfId="0" applyFont="1" applyFill="1" applyBorder="1" applyAlignment="1">
      <alignment horizontal="center" vertical="center" wrapText="1"/>
    </xf>
    <xf numFmtId="0" fontId="21" fillId="8" borderId="82" xfId="0" applyFont="1" applyFill="1" applyBorder="1" applyAlignment="1">
      <alignment horizontal="left" vertical="center" wrapText="1" indent="2"/>
    </xf>
    <xf numFmtId="14" fontId="37" fillId="7" borderId="80" xfId="0" applyNumberFormat="1" applyFont="1" applyFill="1" applyBorder="1" applyAlignment="1">
      <alignment horizontal="left" vertical="center" wrapText="1" indent="2"/>
    </xf>
    <xf numFmtId="1" fontId="42" fillId="2" borderId="18" xfId="22" applyNumberFormat="1" applyFont="1" applyFill="1" applyBorder="1" applyAlignment="1">
      <alignment horizontal="center" vertical="center" wrapText="1"/>
    </xf>
    <xf numFmtId="1" fontId="42" fillId="11" borderId="21" xfId="22" applyNumberFormat="1" applyFont="1" applyFill="1" applyBorder="1" applyAlignment="1">
      <alignment horizontal="center" vertical="center" wrapText="1"/>
    </xf>
    <xf numFmtId="1" fontId="42" fillId="7" borderId="18" xfId="22" applyNumberFormat="1" applyFont="1" applyFill="1" applyBorder="1" applyAlignment="1">
      <alignment horizontal="center" vertical="center" wrapText="1"/>
    </xf>
    <xf numFmtId="0" fontId="52" fillId="7" borderId="18" xfId="0" applyFont="1" applyFill="1" applyBorder="1" applyAlignment="1">
      <alignment horizontal="center" vertical="center" wrapText="1" readingOrder="1"/>
    </xf>
    <xf numFmtId="14" fontId="42" fillId="0" borderId="21" xfId="0" applyNumberFormat="1" applyFont="1" applyBorder="1" applyAlignment="1">
      <alignment horizontal="center" vertical="center" wrapText="1"/>
    </xf>
    <xf numFmtId="0" fontId="21" fillId="0" borderId="25" xfId="0" applyFont="1" applyBorder="1" applyAlignment="1">
      <alignment horizontal="left" vertical="center" wrapText="1" indent="2"/>
    </xf>
    <xf numFmtId="0" fontId="60" fillId="9" borderId="18" xfId="0" applyFont="1" applyFill="1" applyBorder="1" applyAlignment="1">
      <alignment horizontal="center" vertical="center" wrapText="1"/>
    </xf>
    <xf numFmtId="0" fontId="60" fillId="7" borderId="14" xfId="0" applyFont="1" applyFill="1" applyBorder="1" applyAlignment="1">
      <alignment horizontal="center" vertical="center" wrapText="1"/>
    </xf>
    <xf numFmtId="14" fontId="21" fillId="7" borderId="25" xfId="0" applyNumberFormat="1" applyFont="1" applyFill="1" applyBorder="1" applyAlignment="1">
      <alignment horizontal="left" vertical="center" wrapText="1" indent="2"/>
    </xf>
    <xf numFmtId="14" fontId="37" fillId="7" borderId="25" xfId="0" applyNumberFormat="1" applyFont="1" applyFill="1" applyBorder="1" applyAlignment="1">
      <alignment horizontal="left" vertical="center" wrapText="1" indent="2"/>
    </xf>
    <xf numFmtId="9" fontId="21" fillId="7" borderId="18" xfId="0" applyNumberFormat="1" applyFont="1" applyFill="1" applyBorder="1" applyAlignment="1">
      <alignment horizontal="left" vertical="center" wrapText="1" indent="2"/>
    </xf>
    <xf numFmtId="9" fontId="42" fillId="9" borderId="21" xfId="0" applyNumberFormat="1" applyFont="1" applyFill="1" applyBorder="1" applyAlignment="1">
      <alignment horizontal="center" vertical="center" wrapText="1"/>
    </xf>
    <xf numFmtId="9" fontId="42" fillId="9" borderId="18" xfId="0" applyNumberFormat="1" applyFont="1" applyFill="1" applyBorder="1" applyAlignment="1">
      <alignment horizontal="center" vertical="center" wrapText="1"/>
    </xf>
    <xf numFmtId="0" fontId="42" fillId="7" borderId="75" xfId="0" applyFont="1" applyFill="1" applyBorder="1" applyAlignment="1">
      <alignment horizontal="center" vertical="center" wrapText="1"/>
    </xf>
    <xf numFmtId="44" fontId="42" fillId="0" borderId="18" xfId="26" applyFont="1" applyFill="1" applyBorder="1" applyAlignment="1">
      <alignment horizontal="center" vertical="center" wrapText="1"/>
    </xf>
    <xf numFmtId="0" fontId="37" fillId="7" borderId="18" xfId="0" applyFont="1" applyFill="1" applyBorder="1" applyAlignment="1">
      <alignment horizontal="left" vertical="center" wrapText="1" indent="2"/>
    </xf>
    <xf numFmtId="1" fontId="42" fillId="9" borderId="21" xfId="22" applyNumberFormat="1" applyFont="1" applyFill="1" applyBorder="1" applyAlignment="1">
      <alignment horizontal="center" vertical="center" wrapText="1"/>
    </xf>
    <xf numFmtId="1" fontId="42" fillId="24" borderId="18" xfId="22" applyNumberFormat="1" applyFont="1" applyFill="1" applyBorder="1" applyAlignment="1">
      <alignment horizontal="center" vertical="center" wrapText="1"/>
    </xf>
    <xf numFmtId="3" fontId="42" fillId="0" borderId="18" xfId="0" applyNumberFormat="1" applyFont="1" applyBorder="1" applyAlignment="1">
      <alignment horizontal="center" vertical="center" wrapText="1"/>
    </xf>
    <xf numFmtId="3" fontId="42" fillId="17" borderId="18" xfId="0" applyNumberFormat="1" applyFont="1" applyFill="1" applyBorder="1" applyAlignment="1">
      <alignment horizontal="center" vertical="center" wrapText="1"/>
    </xf>
    <xf numFmtId="0" fontId="42" fillId="17" borderId="18" xfId="0" applyFont="1" applyFill="1" applyBorder="1" applyAlignment="1">
      <alignment horizontal="center" vertical="center" wrapText="1"/>
    </xf>
    <xf numFmtId="0" fontId="42" fillId="0" borderId="14" xfId="0" applyFont="1" applyBorder="1" applyAlignment="1">
      <alignment horizontal="center" vertical="center" wrapText="1"/>
    </xf>
    <xf numFmtId="1" fontId="42" fillId="0" borderId="18" xfId="22" applyNumberFormat="1" applyFont="1" applyFill="1" applyBorder="1" applyAlignment="1">
      <alignment horizontal="center" vertical="center" wrapText="1"/>
    </xf>
    <xf numFmtId="1" fontId="42" fillId="17" borderId="18" xfId="22" applyNumberFormat="1" applyFont="1" applyFill="1" applyBorder="1" applyAlignment="1">
      <alignment horizontal="center" vertical="center" wrapText="1"/>
    </xf>
    <xf numFmtId="0" fontId="22" fillId="0" borderId="18" xfId="0" applyFont="1" applyBorder="1" applyAlignment="1">
      <alignment horizontal="left" vertical="center" wrapText="1" indent="2"/>
    </xf>
    <xf numFmtId="0" fontId="37" fillId="50" borderId="18" xfId="0" applyFont="1" applyFill="1" applyBorder="1" applyAlignment="1">
      <alignment horizontal="left" vertical="center" wrapText="1" indent="2"/>
    </xf>
    <xf numFmtId="0" fontId="37" fillId="8" borderId="18" xfId="0" applyFont="1" applyFill="1" applyBorder="1" applyAlignment="1">
      <alignment horizontal="left" vertical="center" wrapText="1" indent="2"/>
    </xf>
    <xf numFmtId="0" fontId="21" fillId="32" borderId="18" xfId="0" applyFont="1" applyFill="1" applyBorder="1" applyAlignment="1">
      <alignment horizontal="left" vertical="center" wrapText="1" indent="2"/>
    </xf>
    <xf numFmtId="9" fontId="22" fillId="7" borderId="18" xfId="0" applyNumberFormat="1" applyFont="1" applyFill="1" applyBorder="1" applyAlignment="1">
      <alignment horizontal="left" vertical="center" wrapText="1" indent="2"/>
    </xf>
    <xf numFmtId="0" fontId="21" fillId="8" borderId="25" xfId="0" applyFont="1" applyFill="1" applyBorder="1" applyAlignment="1">
      <alignment horizontal="left" vertical="center" wrapText="1" indent="2"/>
    </xf>
    <xf numFmtId="0" fontId="41" fillId="9" borderId="25" xfId="0" applyFont="1" applyFill="1" applyBorder="1" applyAlignment="1">
      <alignment horizontal="left" vertical="center" wrapText="1" indent="2"/>
    </xf>
    <xf numFmtId="0" fontId="41" fillId="9" borderId="18" xfId="0" applyFont="1" applyFill="1" applyBorder="1" applyAlignment="1">
      <alignment horizontal="left" vertical="center" wrapText="1" indent="2"/>
    </xf>
    <xf numFmtId="0" fontId="39" fillId="8" borderId="18" xfId="0" applyFont="1" applyFill="1" applyBorder="1" applyAlignment="1">
      <alignment horizontal="left" vertical="center" wrapText="1" indent="2"/>
    </xf>
    <xf numFmtId="0" fontId="21" fillId="0" borderId="18" xfId="0" applyFont="1" applyBorder="1" applyAlignment="1">
      <alignment horizontal="left" vertical="center" indent="2"/>
    </xf>
    <xf numFmtId="0" fontId="21" fillId="8" borderId="80" xfId="0" applyFont="1" applyFill="1" applyBorder="1" applyAlignment="1">
      <alignment horizontal="left" vertical="center" wrapText="1" indent="2"/>
    </xf>
    <xf numFmtId="0" fontId="41" fillId="31" borderId="18" xfId="0" applyFont="1" applyFill="1" applyBorder="1" applyAlignment="1">
      <alignment horizontal="left" vertical="center" indent="2"/>
    </xf>
    <xf numFmtId="0" fontId="21" fillId="8" borderId="84" xfId="0" applyFont="1" applyFill="1" applyBorder="1" applyAlignment="1">
      <alignment horizontal="left" vertical="center" wrapText="1" indent="2"/>
    </xf>
    <xf numFmtId="1" fontId="42" fillId="0" borderId="18" xfId="0" applyNumberFormat="1" applyFont="1" applyBorder="1" applyAlignment="1">
      <alignment horizontal="center" vertical="center"/>
    </xf>
    <xf numFmtId="1" fontId="42" fillId="17" borderId="18" xfId="0" applyNumberFormat="1" applyFont="1" applyFill="1" applyBorder="1" applyAlignment="1">
      <alignment horizontal="center" vertical="center" wrapText="1"/>
    </xf>
    <xf numFmtId="1" fontId="42" fillId="7" borderId="18" xfId="0" applyNumberFormat="1" applyFont="1" applyFill="1" applyBorder="1" applyAlignment="1">
      <alignment horizontal="center" vertical="center"/>
    </xf>
    <xf numFmtId="14" fontId="42" fillId="7" borderId="21" xfId="0" applyNumberFormat="1" applyFont="1" applyFill="1" applyBorder="1" applyAlignment="1">
      <alignment horizontal="center" vertical="center" wrapText="1"/>
    </xf>
    <xf numFmtId="0" fontId="42" fillId="7" borderId="24" xfId="0" applyFont="1" applyFill="1" applyBorder="1" applyAlignment="1">
      <alignment horizontal="center" vertical="center" wrapText="1"/>
    </xf>
    <xf numFmtId="14" fontId="56" fillId="7" borderId="18" xfId="0" applyNumberFormat="1" applyFont="1" applyFill="1" applyBorder="1" applyAlignment="1">
      <alignment horizontal="center" vertical="center" wrapText="1"/>
    </xf>
    <xf numFmtId="0" fontId="27" fillId="7" borderId="21" xfId="0" applyFont="1" applyFill="1" applyBorder="1" applyAlignment="1">
      <alignment horizontal="center" vertical="center" wrapText="1"/>
    </xf>
    <xf numFmtId="14" fontId="50" fillId="7" borderId="18" xfId="0" applyNumberFormat="1" applyFont="1" applyFill="1" applyBorder="1" applyAlignment="1">
      <alignment horizontal="center" vertical="center" wrapText="1"/>
    </xf>
    <xf numFmtId="9" fontId="42" fillId="14" borderId="18" xfId="0" applyNumberFormat="1" applyFont="1" applyFill="1" applyBorder="1" applyAlignment="1">
      <alignment horizontal="center" vertical="center" wrapText="1"/>
    </xf>
    <xf numFmtId="0" fontId="42" fillId="11" borderId="26" xfId="0" applyFont="1" applyFill="1" applyBorder="1" applyAlignment="1">
      <alignment horizontal="center" vertical="center" wrapText="1"/>
    </xf>
    <xf numFmtId="0" fontId="42" fillId="7" borderId="19" xfId="0" applyFont="1" applyFill="1" applyBorder="1" applyAlignment="1">
      <alignment horizontal="center" vertical="center" wrapText="1"/>
    </xf>
    <xf numFmtId="0" fontId="42" fillId="28" borderId="20" xfId="0" applyFont="1" applyFill="1" applyBorder="1" applyAlignment="1">
      <alignment horizontal="center" vertical="center" wrapText="1"/>
    </xf>
    <xf numFmtId="14" fontId="52" fillId="7" borderId="18" xfId="0" applyNumberFormat="1" applyFont="1" applyFill="1" applyBorder="1" applyAlignment="1">
      <alignment horizontal="center" vertical="center" wrapText="1"/>
    </xf>
    <xf numFmtId="1" fontId="42" fillId="10" borderId="18" xfId="22" applyNumberFormat="1" applyFont="1" applyFill="1" applyBorder="1" applyAlignment="1">
      <alignment horizontal="center" vertical="center" wrapText="1"/>
    </xf>
    <xf numFmtId="0" fontId="22" fillId="0" borderId="85" xfId="0" applyFont="1" applyBorder="1" applyAlignment="1">
      <alignment horizontal="left" vertical="center" wrapText="1" indent="2"/>
    </xf>
    <xf numFmtId="0" fontId="11" fillId="0" borderId="14" xfId="18" applyFont="1" applyAlignment="1">
      <alignment horizontal="center" vertical="center"/>
    </xf>
    <xf numFmtId="0" fontId="11" fillId="7" borderId="0" xfId="0" applyFont="1" applyFill="1" applyAlignment="1">
      <alignment horizontal="center" vertical="center"/>
    </xf>
    <xf numFmtId="0" fontId="12" fillId="7" borderId="0" xfId="0" applyFont="1" applyFill="1" applyAlignment="1">
      <alignment horizontal="center" vertical="center"/>
    </xf>
    <xf numFmtId="0" fontId="18" fillId="7" borderId="7" xfId="18" applyFont="1" applyFill="1" applyBorder="1" applyAlignment="1">
      <alignment horizontal="center" vertical="center"/>
    </xf>
    <xf numFmtId="0" fontId="18" fillId="0" borderId="4" xfId="18" applyFont="1" applyBorder="1" applyAlignment="1">
      <alignment horizontal="center" vertical="center"/>
    </xf>
    <xf numFmtId="14" fontId="18" fillId="7" borderId="5" xfId="18" applyNumberFormat="1" applyFont="1" applyFill="1" applyBorder="1" applyAlignment="1">
      <alignment horizontal="center" vertical="center"/>
    </xf>
    <xf numFmtId="0" fontId="25" fillId="0" borderId="14" xfId="7" applyFont="1" applyAlignment="1">
      <alignment horizontal="center" vertical="center" wrapText="1"/>
    </xf>
    <xf numFmtId="0" fontId="25" fillId="0" borderId="5" xfId="7" applyFont="1" applyBorder="1" applyAlignment="1">
      <alignment horizontal="center" vertical="center" wrapText="1"/>
    </xf>
    <xf numFmtId="0" fontId="15" fillId="0" borderId="14" xfId="7" applyAlignment="1">
      <alignment horizontal="center" vertical="center" wrapText="1"/>
    </xf>
    <xf numFmtId="0" fontId="15" fillId="0" borderId="14" xfId="7" applyAlignment="1">
      <alignment horizontal="center" vertical="center"/>
    </xf>
    <xf numFmtId="0" fontId="15" fillId="0" borderId="8" xfId="7" applyBorder="1" applyAlignment="1">
      <alignment horizontal="center" vertical="center" wrapText="1"/>
    </xf>
    <xf numFmtId="0" fontId="16" fillId="10" borderId="8" xfId="18" applyFont="1" applyFill="1" applyBorder="1" applyAlignment="1">
      <alignment horizontal="center" vertical="center"/>
    </xf>
    <xf numFmtId="14" fontId="16" fillId="10" borderId="52" xfId="18" applyNumberFormat="1" applyFont="1" applyFill="1" applyBorder="1" applyAlignment="1">
      <alignment horizontal="center" vertical="center"/>
    </xf>
    <xf numFmtId="0" fontId="16" fillId="0" borderId="8" xfId="18" applyFont="1" applyBorder="1" applyAlignment="1">
      <alignment horizontal="center" vertical="center"/>
    </xf>
    <xf numFmtId="14" fontId="16" fillId="0" borderId="52" xfId="18" applyNumberFormat="1" applyFont="1" applyBorder="1" applyAlignment="1">
      <alignment horizontal="center" vertical="center"/>
    </xf>
    <xf numFmtId="0" fontId="16" fillId="0" borderId="5" xfId="18" applyFont="1" applyBorder="1" applyAlignment="1">
      <alignment horizontal="center" vertical="center"/>
    </xf>
    <xf numFmtId="14" fontId="41" fillId="7" borderId="18" xfId="0" applyNumberFormat="1" applyFont="1" applyFill="1" applyBorder="1" applyAlignment="1">
      <alignment horizontal="left" vertical="center" wrapText="1" indent="2"/>
    </xf>
    <xf numFmtId="0" fontId="59" fillId="0" borderId="18" xfId="0" applyFont="1" applyBorder="1" applyAlignment="1">
      <alignment horizontal="center" vertical="center" wrapText="1"/>
    </xf>
    <xf numFmtId="0" fontId="21" fillId="7" borderId="90" xfId="0" applyFont="1" applyFill="1" applyBorder="1" applyAlignment="1">
      <alignment horizontal="center" vertical="center" wrapText="1"/>
    </xf>
    <xf numFmtId="0" fontId="18" fillId="0" borderId="5" xfId="18" applyFont="1" applyBorder="1" applyAlignment="1">
      <alignment horizontal="left" vertical="center" wrapText="1" indent="2"/>
    </xf>
    <xf numFmtId="0" fontId="15" fillId="0" borderId="0" xfId="5" applyAlignment="1">
      <alignment horizontal="center" vertical="center"/>
    </xf>
    <xf numFmtId="14" fontId="16" fillId="0" borderId="13" xfId="18" applyNumberFormat="1" applyFont="1" applyBorder="1" applyAlignment="1">
      <alignment horizontal="center" vertical="center"/>
    </xf>
    <xf numFmtId="0" fontId="18" fillId="55" borderId="5" xfId="18" applyFont="1" applyFill="1" applyBorder="1" applyAlignment="1">
      <alignment horizontal="center" vertical="center"/>
    </xf>
    <xf numFmtId="0" fontId="20" fillId="19" borderId="16" xfId="18" applyFont="1" applyFill="1" applyBorder="1" applyAlignment="1">
      <alignment horizontal="center" vertical="center" wrapText="1"/>
    </xf>
    <xf numFmtId="0" fontId="20" fillId="19" borderId="8" xfId="18" applyFont="1" applyFill="1" applyBorder="1" applyAlignment="1">
      <alignment horizontal="center" vertical="center" wrapText="1"/>
    </xf>
    <xf numFmtId="0" fontId="16" fillId="19" borderId="16" xfId="18" applyFont="1" applyFill="1" applyBorder="1" applyAlignment="1">
      <alignment horizontal="center" vertical="center" wrapText="1"/>
    </xf>
    <xf numFmtId="0" fontId="23" fillId="19" borderId="8" xfId="18" applyFont="1" applyFill="1" applyBorder="1" applyAlignment="1">
      <alignment horizontal="center" vertical="center"/>
    </xf>
    <xf numFmtId="0" fontId="16" fillId="19" borderId="54" xfId="18" applyFont="1" applyFill="1" applyBorder="1" applyAlignment="1">
      <alignment horizontal="center" vertical="center" wrapText="1"/>
    </xf>
    <xf numFmtId="0" fontId="23" fillId="19" borderId="52" xfId="18" applyFont="1" applyFill="1" applyBorder="1" applyAlignment="1">
      <alignment horizontal="center" vertical="center"/>
    </xf>
    <xf numFmtId="0" fontId="16" fillId="18" borderId="53" xfId="18" applyFont="1" applyFill="1" applyBorder="1" applyAlignment="1">
      <alignment horizontal="center" vertical="center" wrapText="1"/>
    </xf>
    <xf numFmtId="0" fontId="23" fillId="19" borderId="7" xfId="18" applyFont="1" applyFill="1" applyBorder="1" applyAlignment="1">
      <alignment horizontal="center" vertical="center"/>
    </xf>
    <xf numFmtId="0" fontId="16" fillId="18" borderId="16" xfId="18" applyFont="1" applyFill="1" applyBorder="1" applyAlignment="1">
      <alignment horizontal="center" vertical="center" wrapText="1"/>
    </xf>
    <xf numFmtId="0" fontId="16" fillId="18" borderId="1" xfId="18" applyFont="1" applyFill="1" applyBorder="1" applyAlignment="1">
      <alignment horizontal="center" vertical="center" wrapText="1"/>
    </xf>
    <xf numFmtId="0" fontId="23" fillId="19" borderId="17" xfId="18" applyFont="1" applyFill="1" applyBorder="1" applyAlignment="1">
      <alignment horizontal="center" vertical="center"/>
    </xf>
    <xf numFmtId="44" fontId="42" fillId="0" borderId="19" xfId="26" applyFont="1" applyFill="1" applyBorder="1" applyAlignment="1">
      <alignment horizontal="center" vertical="center" wrapText="1"/>
    </xf>
    <xf numFmtId="44" fontId="42" fillId="0" borderId="25" xfId="26" applyFont="1" applyFill="1" applyBorder="1" applyAlignment="1">
      <alignment horizontal="center" vertical="center" wrapText="1"/>
    </xf>
    <xf numFmtId="0" fontId="16" fillId="33" borderId="76" xfId="0" applyFont="1" applyFill="1" applyBorder="1" applyAlignment="1">
      <alignment horizontal="center" vertical="center" textRotation="90" wrapText="1"/>
    </xf>
    <xf numFmtId="0" fontId="16" fillId="33" borderId="77" xfId="0" applyFont="1" applyFill="1" applyBorder="1" applyAlignment="1">
      <alignment horizontal="center" vertical="center" textRotation="90" wrapText="1"/>
    </xf>
    <xf numFmtId="44" fontId="42" fillId="2" borderId="19" xfId="26" applyFont="1" applyFill="1" applyBorder="1" applyAlignment="1">
      <alignment horizontal="center" vertical="center" wrapText="1"/>
    </xf>
    <xf numFmtId="44" fontId="42" fillId="2" borderId="22" xfId="26" applyFont="1" applyFill="1" applyBorder="1" applyAlignment="1">
      <alignment horizontal="center" vertical="center" wrapText="1"/>
    </xf>
    <xf numFmtId="44" fontId="42" fillId="2" borderId="25" xfId="26" applyFont="1" applyFill="1" applyBorder="1" applyAlignment="1">
      <alignment horizontal="center" vertical="center" wrapText="1"/>
    </xf>
    <xf numFmtId="44" fontId="42" fillId="7" borderId="19" xfId="26" applyFont="1" applyFill="1" applyBorder="1" applyAlignment="1">
      <alignment horizontal="center" vertical="center" wrapText="1"/>
    </xf>
    <xf numFmtId="44" fontId="42" fillId="7" borderId="22" xfId="26" applyFont="1" applyFill="1" applyBorder="1" applyAlignment="1">
      <alignment horizontal="center" vertical="center" wrapText="1"/>
    </xf>
    <xf numFmtId="44" fontId="42" fillId="0" borderId="22" xfId="26" applyFont="1" applyFill="1" applyBorder="1" applyAlignment="1">
      <alignment horizontal="center" vertical="center" wrapText="1"/>
    </xf>
    <xf numFmtId="0" fontId="16" fillId="17" borderId="19" xfId="0" applyFont="1" applyFill="1" applyBorder="1" applyAlignment="1">
      <alignment horizontal="center" vertical="center" textRotation="90" wrapText="1"/>
    </xf>
    <xf numFmtId="0" fontId="16" fillId="17" borderId="22" xfId="0" applyFont="1" applyFill="1" applyBorder="1" applyAlignment="1">
      <alignment horizontal="center" vertical="center" textRotation="90" wrapText="1"/>
    </xf>
    <xf numFmtId="0" fontId="16" fillId="17" borderId="25" xfId="0" applyFont="1" applyFill="1" applyBorder="1" applyAlignment="1">
      <alignment horizontal="center" vertical="center" textRotation="90" wrapText="1"/>
    </xf>
    <xf numFmtId="0" fontId="20" fillId="54" borderId="26" xfId="0" applyFont="1" applyFill="1" applyBorder="1" applyAlignment="1">
      <alignment horizontal="center" vertical="center" wrapText="1"/>
    </xf>
    <xf numFmtId="0" fontId="20" fillId="54" borderId="27" xfId="0" applyFont="1" applyFill="1" applyBorder="1" applyAlignment="1">
      <alignment horizontal="center" vertical="center" wrapText="1"/>
    </xf>
    <xf numFmtId="0" fontId="20" fillId="54" borderId="21" xfId="0" applyFont="1" applyFill="1" applyBorder="1" applyAlignment="1">
      <alignment horizontal="center" vertical="center" wrapText="1"/>
    </xf>
    <xf numFmtId="0" fontId="57" fillId="17" borderId="19" xfId="0" applyFont="1" applyFill="1" applyBorder="1" applyAlignment="1">
      <alignment horizontal="center" vertical="center" textRotation="90" wrapText="1"/>
    </xf>
    <xf numFmtId="0" fontId="57" fillId="17" borderId="22" xfId="0" applyFont="1" applyFill="1" applyBorder="1" applyAlignment="1">
      <alignment horizontal="center" vertical="center" textRotation="90" wrapText="1"/>
    </xf>
    <xf numFmtId="0" fontId="57" fillId="17" borderId="25" xfId="0" applyFont="1" applyFill="1" applyBorder="1" applyAlignment="1">
      <alignment horizontal="center" vertical="center" textRotation="90" wrapText="1"/>
    </xf>
    <xf numFmtId="0" fontId="49" fillId="48" borderId="26" xfId="0" applyFont="1" applyFill="1" applyBorder="1" applyAlignment="1">
      <alignment horizontal="center" vertical="center" wrapText="1"/>
    </xf>
    <xf numFmtId="0" fontId="49" fillId="48" borderId="27" xfId="0" applyFont="1" applyFill="1" applyBorder="1" applyAlignment="1">
      <alignment horizontal="center" vertical="center" wrapText="1"/>
    </xf>
    <xf numFmtId="0" fontId="49" fillId="48" borderId="21" xfId="0" applyFont="1" applyFill="1" applyBorder="1" applyAlignment="1">
      <alignment horizontal="center" vertical="center" wrapText="1"/>
    </xf>
    <xf numFmtId="0" fontId="22" fillId="26" borderId="93" xfId="0" applyFont="1" applyFill="1" applyBorder="1" applyAlignment="1">
      <alignment horizontal="left" vertical="center"/>
    </xf>
    <xf numFmtId="0" fontId="22" fillId="26" borderId="94" xfId="0" applyFont="1" applyFill="1" applyBorder="1" applyAlignment="1">
      <alignment horizontal="left" vertical="center"/>
    </xf>
    <xf numFmtId="0" fontId="21" fillId="8" borderId="18" xfId="0" applyFont="1" applyFill="1" applyBorder="1" applyAlignment="1">
      <alignment horizontal="left" vertical="center" wrapText="1"/>
    </xf>
    <xf numFmtId="0" fontId="22" fillId="0" borderId="81" xfId="0" applyFont="1" applyBorder="1" applyAlignment="1">
      <alignment horizontal="left" vertical="center" wrapText="1" indent="2"/>
    </xf>
    <xf numFmtId="14" fontId="21" fillId="0" borderId="18" xfId="0" applyNumberFormat="1" applyFont="1" applyBorder="1" applyAlignment="1">
      <alignment horizontal="left" vertical="center" wrapText="1" indent="2"/>
    </xf>
    <xf numFmtId="14" fontId="37" fillId="7" borderId="18" xfId="0" applyNumberFormat="1" applyFont="1" applyFill="1" applyBorder="1" applyAlignment="1">
      <alignment horizontal="left" vertical="center" wrapText="1" indent="2"/>
    </xf>
    <xf numFmtId="0" fontId="41" fillId="0" borderId="18" xfId="0" applyFont="1" applyBorder="1" applyAlignment="1">
      <alignment horizontal="left" vertical="center" wrapText="1" indent="2"/>
    </xf>
    <xf numFmtId="9" fontId="37" fillId="7" borderId="18" xfId="0" applyNumberFormat="1" applyFont="1" applyFill="1" applyBorder="1" applyAlignment="1">
      <alignment horizontal="left" vertical="center" wrapText="1" indent="2"/>
    </xf>
    <xf numFmtId="0" fontId="41" fillId="0" borderId="80" xfId="0" applyFont="1" applyBorder="1" applyAlignment="1">
      <alignment horizontal="left" vertical="center" wrapText="1" indent="2"/>
    </xf>
    <xf numFmtId="0" fontId="21" fillId="0" borderId="18" xfId="0" applyFont="1" applyBorder="1" applyAlignment="1">
      <alignment horizontal="left" vertical="center" wrapText="1" indent="2"/>
    </xf>
    <xf numFmtId="0" fontId="37" fillId="7" borderId="18" xfId="0" applyFont="1" applyFill="1" applyBorder="1" applyAlignment="1">
      <alignment horizontal="left" vertical="center" wrapText="1" indent="2"/>
    </xf>
    <xf numFmtId="0" fontId="22" fillId="0" borderId="79" xfId="0" applyFont="1" applyBorder="1" applyAlignment="1">
      <alignment horizontal="left" vertical="center" wrapText="1" indent="2"/>
    </xf>
    <xf numFmtId="0" fontId="22" fillId="0" borderId="18" xfId="0" applyFont="1" applyBorder="1" applyAlignment="1">
      <alignment horizontal="left" vertical="center" wrapText="1" indent="2"/>
    </xf>
    <xf numFmtId="0" fontId="22" fillId="0" borderId="89" xfId="0" applyFont="1" applyBorder="1" applyAlignment="1">
      <alignment horizontal="left" vertical="center" wrapText="1" indent="2"/>
    </xf>
    <xf numFmtId="0" fontId="21" fillId="0" borderId="25" xfId="0" applyFont="1" applyBorder="1" applyAlignment="1">
      <alignment horizontal="left" vertical="center" wrapText="1" indent="2"/>
    </xf>
    <xf numFmtId="0" fontId="22" fillId="0" borderId="83" xfId="0" applyFont="1" applyBorder="1" applyAlignment="1">
      <alignment horizontal="left" vertical="center" wrapText="1" indent="2"/>
    </xf>
    <xf numFmtId="0" fontId="21" fillId="0" borderId="84" xfId="0" applyFont="1" applyBorder="1" applyAlignment="1">
      <alignment horizontal="left" vertical="center" wrapText="1" indent="2"/>
    </xf>
    <xf numFmtId="0" fontId="41" fillId="0" borderId="84" xfId="0" applyFont="1" applyBorder="1" applyAlignment="1">
      <alignment horizontal="left" vertical="center" wrapText="1" indent="2"/>
    </xf>
    <xf numFmtId="0" fontId="22" fillId="7" borderId="18" xfId="0" applyFont="1" applyFill="1" applyBorder="1" applyAlignment="1">
      <alignment horizontal="left" vertical="center" wrapText="1" indent="2"/>
    </xf>
    <xf numFmtId="0" fontId="21" fillId="7" borderId="18" xfId="0" applyFont="1" applyFill="1" applyBorder="1" applyAlignment="1">
      <alignment horizontal="left" vertical="center" wrapText="1" indent="2"/>
    </xf>
    <xf numFmtId="9" fontId="22" fillId="7" borderId="18" xfId="0" applyNumberFormat="1" applyFont="1" applyFill="1" applyBorder="1" applyAlignment="1">
      <alignment horizontal="left" vertical="center" wrapText="1" indent="2"/>
    </xf>
    <xf numFmtId="0" fontId="21" fillId="0" borderId="19" xfId="0" applyFont="1" applyBorder="1" applyAlignment="1">
      <alignment horizontal="left" vertical="center" wrapText="1" indent="2"/>
    </xf>
    <xf numFmtId="0" fontId="21" fillId="0" borderId="22" xfId="0" applyFont="1" applyBorder="1" applyAlignment="1">
      <alignment horizontal="left" vertical="center" wrapText="1" indent="2"/>
    </xf>
    <xf numFmtId="0" fontId="22" fillId="0" borderId="85" xfId="0" applyFont="1" applyBorder="1" applyAlignment="1">
      <alignment horizontal="left" vertical="center" wrapText="1" indent="2"/>
    </xf>
    <xf numFmtId="0" fontId="41" fillId="0" borderId="19"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5" xfId="0" applyFont="1" applyBorder="1" applyAlignment="1">
      <alignment horizontal="center" vertical="center" wrapText="1"/>
    </xf>
    <xf numFmtId="9" fontId="21" fillId="7" borderId="18" xfId="0" applyNumberFormat="1" applyFont="1" applyFill="1" applyBorder="1" applyAlignment="1">
      <alignment horizontal="left" vertical="center" wrapText="1" indent="2"/>
    </xf>
    <xf numFmtId="0" fontId="22" fillId="0" borderId="96" xfId="0" applyFont="1" applyBorder="1" applyAlignment="1">
      <alignment horizontal="left" vertical="center" wrapText="1" indent="2"/>
    </xf>
    <xf numFmtId="0" fontId="22" fillId="0" borderId="85" xfId="0" applyFont="1" applyBorder="1" applyAlignment="1">
      <alignment horizontal="center" vertical="center" wrapText="1"/>
    </xf>
    <xf numFmtId="0" fontId="22" fillId="0" borderId="96" xfId="0" applyFont="1" applyBorder="1" applyAlignment="1">
      <alignment horizontal="center" vertical="center" wrapText="1"/>
    </xf>
    <xf numFmtId="0" fontId="22" fillId="0" borderId="89" xfId="0" applyFont="1" applyBorder="1" applyAlignment="1">
      <alignment horizontal="center" vertical="center" wrapText="1"/>
    </xf>
    <xf numFmtId="0" fontId="41" fillId="11" borderId="19" xfId="0" applyFont="1" applyFill="1" applyBorder="1" applyAlignment="1">
      <alignment horizontal="center" vertical="center" wrapText="1"/>
    </xf>
    <xf numFmtId="0" fontId="41" fillId="11" borderId="22" xfId="0" applyFont="1" applyFill="1" applyBorder="1" applyAlignment="1">
      <alignment horizontal="center" vertical="center" wrapText="1"/>
    </xf>
    <xf numFmtId="0" fontId="41" fillId="11" borderId="25"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25"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25" xfId="0" applyFont="1" applyBorder="1" applyAlignment="1">
      <alignment horizontal="center" vertical="center" wrapText="1"/>
    </xf>
    <xf numFmtId="0" fontId="21" fillId="7" borderId="97" xfId="0" applyFont="1" applyFill="1" applyBorder="1" applyAlignment="1">
      <alignment horizontal="center" vertical="center" wrapText="1"/>
    </xf>
    <xf numFmtId="0" fontId="21" fillId="7" borderId="98" xfId="0" applyFont="1" applyFill="1" applyBorder="1" applyAlignment="1">
      <alignment horizontal="center" vertical="center" wrapText="1"/>
    </xf>
    <xf numFmtId="0" fontId="21" fillId="7" borderId="90" xfId="0" applyFont="1" applyFill="1" applyBorder="1" applyAlignment="1">
      <alignment horizontal="center" vertical="center" wrapText="1"/>
    </xf>
    <xf numFmtId="0" fontId="41" fillId="0" borderId="100" xfId="0" applyFont="1" applyBorder="1" applyAlignment="1">
      <alignment horizontal="center" vertical="center" wrapText="1"/>
    </xf>
    <xf numFmtId="0" fontId="41" fillId="0" borderId="90" xfId="0" applyFont="1" applyBorder="1" applyAlignment="1">
      <alignment horizontal="center" vertical="center" wrapText="1"/>
    </xf>
    <xf numFmtId="0" fontId="59" fillId="0" borderId="22" xfId="0" applyFont="1" applyBorder="1" applyAlignment="1">
      <alignment horizontal="center" vertical="center" wrapText="1"/>
    </xf>
    <xf numFmtId="0" fontId="41" fillId="0" borderId="97" xfId="0" applyFont="1" applyBorder="1" applyAlignment="1">
      <alignment horizontal="center" vertical="center" wrapText="1"/>
    </xf>
    <xf numFmtId="0" fontId="41" fillId="0" borderId="98"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8" xfId="0" applyFont="1" applyBorder="1" applyAlignment="1">
      <alignment horizontal="center" vertical="center" wrapText="1"/>
    </xf>
    <xf numFmtId="0" fontId="21" fillId="0" borderId="90" xfId="0" applyFont="1" applyBorder="1" applyAlignment="1">
      <alignment horizontal="center" vertical="center" wrapText="1"/>
    </xf>
    <xf numFmtId="0" fontId="41" fillId="0" borderId="99" xfId="0" applyFont="1" applyBorder="1" applyAlignment="1">
      <alignment horizontal="center" vertical="center" wrapText="1"/>
    </xf>
    <xf numFmtId="0" fontId="21" fillId="0" borderId="100" xfId="0" applyFont="1" applyBorder="1" applyAlignment="1">
      <alignment horizontal="center" vertical="center" wrapText="1"/>
    </xf>
    <xf numFmtId="0" fontId="20" fillId="38" borderId="61" xfId="20" applyFont="1" applyFill="1" applyBorder="1" applyAlignment="1">
      <alignment horizontal="right" vertical="center" wrapText="1"/>
    </xf>
    <xf numFmtId="0" fontId="20" fillId="38" borderId="62" xfId="20" applyFont="1" applyFill="1" applyBorder="1" applyAlignment="1">
      <alignment horizontal="right" vertical="center" wrapText="1"/>
    </xf>
    <xf numFmtId="0" fontId="20" fillId="38" borderId="63" xfId="20" applyFont="1" applyFill="1" applyBorder="1" applyAlignment="1">
      <alignment horizontal="right" vertical="center" wrapText="1"/>
    </xf>
    <xf numFmtId="0" fontId="20" fillId="0" borderId="14" xfId="19" applyFont="1" applyAlignment="1">
      <alignment horizontal="center" vertical="center"/>
    </xf>
    <xf numFmtId="0" fontId="23" fillId="0" borderId="14" xfId="19" applyFont="1"/>
    <xf numFmtId="0" fontId="16" fillId="16" borderId="29" xfId="20" applyFont="1" applyFill="1" applyBorder="1" applyAlignment="1">
      <alignment horizontal="center" vertical="center" wrapText="1"/>
    </xf>
    <xf numFmtId="0" fontId="23" fillId="17" borderId="31" xfId="20" applyFont="1" applyFill="1" applyBorder="1" applyAlignment="1">
      <alignment horizontal="center" vertical="center"/>
    </xf>
    <xf numFmtId="0" fontId="16" fillId="18" borderId="30" xfId="20" applyFont="1" applyFill="1" applyBorder="1" applyAlignment="1">
      <alignment horizontal="center" vertical="center" wrapText="1"/>
    </xf>
    <xf numFmtId="0" fontId="20" fillId="19" borderId="30" xfId="20" applyFont="1" applyFill="1" applyBorder="1" applyAlignment="1">
      <alignment horizontal="center" vertical="center"/>
    </xf>
    <xf numFmtId="0" fontId="16" fillId="44" borderId="48" xfId="20" applyFont="1" applyFill="1" applyBorder="1" applyAlignment="1">
      <alignment horizontal="center" vertical="center" wrapText="1"/>
    </xf>
    <xf numFmtId="0" fontId="16" fillId="44" borderId="49" xfId="20" applyFont="1" applyFill="1" applyBorder="1" applyAlignment="1">
      <alignment horizontal="center" vertical="center" wrapText="1"/>
    </xf>
    <xf numFmtId="0" fontId="16" fillId="10" borderId="49" xfId="20" applyFont="1" applyFill="1" applyBorder="1" applyAlignment="1">
      <alignment horizontal="center" vertical="center" wrapText="1"/>
    </xf>
    <xf numFmtId="0" fontId="16" fillId="10" borderId="50" xfId="20" applyFont="1" applyFill="1" applyBorder="1" applyAlignment="1">
      <alignment horizontal="center" vertical="center" wrapText="1"/>
    </xf>
    <xf numFmtId="0" fontId="20" fillId="6" borderId="61" xfId="20" applyFont="1" applyFill="1" applyBorder="1" applyAlignment="1">
      <alignment horizontal="right" vertical="center" wrapText="1"/>
    </xf>
    <xf numFmtId="0" fontId="20" fillId="6" borderId="62" xfId="20" applyFont="1" applyFill="1" applyBorder="1" applyAlignment="1">
      <alignment horizontal="right" vertical="center" wrapText="1"/>
    </xf>
    <xf numFmtId="0" fontId="20" fillId="6" borderId="63" xfId="20" applyFont="1" applyFill="1" applyBorder="1" applyAlignment="1">
      <alignment horizontal="right" vertical="center" wrapText="1"/>
    </xf>
    <xf numFmtId="0" fontId="30" fillId="46" borderId="14" xfId="20" applyFont="1" applyFill="1" applyAlignment="1">
      <alignment horizontal="center" vertical="center"/>
    </xf>
    <xf numFmtId="14" fontId="20" fillId="2" borderId="74" xfId="20" applyNumberFormat="1" applyFont="1" applyFill="1" applyBorder="1" applyAlignment="1">
      <alignment horizontal="center" vertical="center" wrapText="1"/>
    </xf>
    <xf numFmtId="14" fontId="20" fillId="2" borderId="63" xfId="20" applyNumberFormat="1" applyFont="1" applyFill="1" applyBorder="1" applyAlignment="1">
      <alignment horizontal="center" vertical="center" wrapText="1"/>
    </xf>
    <xf numFmtId="14" fontId="23" fillId="2" borderId="74" xfId="20" applyNumberFormat="1" applyFont="1" applyFill="1" applyBorder="1" applyAlignment="1">
      <alignment horizontal="center" vertical="center" wrapText="1"/>
    </xf>
    <xf numFmtId="14" fontId="23" fillId="2" borderId="63" xfId="20" applyNumberFormat="1" applyFont="1" applyFill="1" applyBorder="1" applyAlignment="1">
      <alignment horizontal="center" vertical="center" wrapText="1"/>
    </xf>
    <xf numFmtId="0" fontId="34" fillId="0" borderId="51" xfId="0" applyFont="1" applyBorder="1" applyAlignment="1">
      <alignment horizontal="center" vertical="center" wrapText="1"/>
    </xf>
    <xf numFmtId="0" fontId="35" fillId="0" borderId="51" xfId="0" applyFont="1" applyBorder="1" applyAlignment="1">
      <alignment horizontal="center" vertical="center" wrapText="1"/>
    </xf>
    <xf numFmtId="14" fontId="35" fillId="0" borderId="51" xfId="0" applyNumberFormat="1" applyFont="1" applyBorder="1" applyAlignment="1">
      <alignment horizontal="center" vertical="center" wrapText="1"/>
    </xf>
    <xf numFmtId="0" fontId="27" fillId="17" borderId="51" xfId="0" applyFont="1" applyFill="1" applyBorder="1" applyAlignment="1">
      <alignment horizontal="center" vertical="center" wrapText="1"/>
    </xf>
  </cellXfs>
  <cellStyles count="27">
    <cellStyle name="Hipervínculo" xfId="5" builtinId="8"/>
    <cellStyle name="Hipervínculo 2" xfId="7" xr:uid="{627D36FE-0894-4D22-BFB7-4D92501055F0}"/>
    <cellStyle name="Millares 2" xfId="10" xr:uid="{DCAFBBF5-8A23-4607-9810-18F6DE7A6599}"/>
    <cellStyle name="Moneda" xfId="26" builtinId="4"/>
    <cellStyle name="Normal" xfId="0" builtinId="0"/>
    <cellStyle name="Normal 2" xfId="1" xr:uid="{08B659DB-C522-4E1F-B24A-538E031F5232}"/>
    <cellStyle name="Normal 2 2" xfId="8" xr:uid="{B8D8A750-A9E0-42DC-9FAF-BB03159DECDD}"/>
    <cellStyle name="Normal 2 2 2" xfId="12" xr:uid="{C5B6A510-90CE-4571-A089-276FB80AF7C6}"/>
    <cellStyle name="Normal 2 2 2 2" xfId="17" xr:uid="{717C0B95-D959-409A-A0FA-E6A9A0F9941E}"/>
    <cellStyle name="Normal 2 2 2 2 2" xfId="21" xr:uid="{3F258F76-1E07-4AC0-9591-A73121DF9045}"/>
    <cellStyle name="Normal 2 3" xfId="24" xr:uid="{32FD9EF4-AE17-49A1-98B1-328B532A2FB6}"/>
    <cellStyle name="Normal 3" xfId="3" xr:uid="{3AAEC61D-B5C2-414D-97EC-0ACF156EF88E}"/>
    <cellStyle name="Normal 4" xfId="6" xr:uid="{B9D6F23E-6687-4306-A29E-BE3FE01D75A7}"/>
    <cellStyle name="Normal 4 2" xfId="11" xr:uid="{81FD77FC-4C59-4FB4-814D-7BDBE0B1CDB5}"/>
    <cellStyle name="Normal 4 2 2" xfId="15" xr:uid="{DF53B21C-2B86-4800-8285-EF1A19CB08DA}"/>
    <cellStyle name="Normal 4 2 2 2" xfId="20" xr:uid="{0F55D76C-96DD-4EF4-9AC3-307326AE81A6}"/>
    <cellStyle name="Normal 4 3" xfId="14" xr:uid="{BBF9ED1C-92CD-46A8-8F8C-2FCFBFDAF137}"/>
    <cellStyle name="Normal 5" xfId="13" xr:uid="{174B70EF-4C88-416A-AC99-94CBFB26BFBA}"/>
    <cellStyle name="Normal 5 2" xfId="16" xr:uid="{691BEA2C-5962-441E-A0E0-5B483D6B2441}"/>
    <cellStyle name="Normal 5 2 2" xfId="19" xr:uid="{AB260E79-3125-4E06-ADEC-9FCFCD19CD44}"/>
    <cellStyle name="Normal 6" xfId="18" xr:uid="{D9FF468C-246C-4014-89AB-90BFD68292BE}"/>
    <cellStyle name="Normal 7" xfId="23" xr:uid="{D09F2827-EF79-484B-ABC9-06279F7A40B1}"/>
    <cellStyle name="Porcentaje" xfId="22" builtinId="5"/>
    <cellStyle name="Porcentaje 2" xfId="2" xr:uid="{523473C4-9EF8-4B43-9711-78C1C247E569}"/>
    <cellStyle name="Porcentaje 3" xfId="4" xr:uid="{95DA3D11-A212-4621-9CEF-C6BB6DD2A73B}"/>
    <cellStyle name="Porcentaje 3 2" xfId="9" xr:uid="{CA74A659-8616-47E9-9C5C-3A798444DEAD}"/>
    <cellStyle name="Porcentaje 3 3" xfId="25" xr:uid="{D2EA1E6A-554A-4534-9CB1-57221FA7C542}"/>
  </cellStyles>
  <dxfs count="0"/>
  <tableStyles count="0" defaultTableStyle="TableStyleMedium2" defaultPivotStyle="PivotStyleLight16"/>
  <colors>
    <mruColors>
      <color rgb="FF000066"/>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a:solidFill>
                  <a:srgbClr val="757575"/>
                </a:solidFill>
                <a:latin typeface="Arial Nova"/>
              </a:defRPr>
            </a:pPr>
            <a:r>
              <a:rPr lang="es-CO" sz="1400" b="1" i="0">
                <a:solidFill>
                  <a:srgbClr val="757575"/>
                </a:solidFill>
                <a:latin typeface="Arial Nova"/>
              </a:rPr>
              <a:t>DISTRIBUCION DE ACCIONES ESTRATEGICAS PAI 2025</a:t>
            </a:r>
          </a:p>
        </c:rich>
      </c:tx>
      <c:overlay val="0"/>
    </c:title>
    <c:autoTitleDeleted val="0"/>
    <c:plotArea>
      <c:layout/>
      <c:barChart>
        <c:barDir val="col"/>
        <c:grouping val="clustered"/>
        <c:varyColors val="1"/>
        <c:ser>
          <c:idx val="0"/>
          <c:order val="0"/>
          <c:tx>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Q1'!$B$3:$B$8</c:f>
              <c:numCache>
                <c:formatCode>General</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0-1AC2-4E3F-B501-AFD7BC757636}"/>
            </c:ext>
          </c:extLst>
        </c:ser>
        <c:dLbls>
          <c:showLegendKey val="0"/>
          <c:showVal val="0"/>
          <c:showCatName val="0"/>
          <c:showSerName val="0"/>
          <c:showPercent val="0"/>
          <c:showBubbleSize val="0"/>
        </c:dLbls>
        <c:gapWidth val="150"/>
        <c:axId val="391376535"/>
        <c:axId val="1473644450"/>
      </c:barChart>
      <c:catAx>
        <c:axId val="391376535"/>
        <c:scaling>
          <c:orientation val="minMax"/>
        </c:scaling>
        <c:delete val="0"/>
        <c:axPos val="b"/>
        <c:title>
          <c:tx>
            <c:rich>
              <a:bodyPr/>
              <a:lstStyle/>
              <a:p>
                <a:pPr lvl="0">
                  <a:defRPr sz="900" b="0" i="0">
                    <a:solidFill>
                      <a:srgbClr val="000000"/>
                    </a:solidFill>
                    <a:latin typeface="Arial Nova"/>
                  </a:defRPr>
                </a:pPr>
                <a:r>
                  <a:rPr lang="es-CO" sz="900" b="0" i="0">
                    <a:solidFill>
                      <a:srgbClr val="000000"/>
                    </a:solidFill>
                    <a:latin typeface="Arial Nova"/>
                  </a:rPr>
                  <a:t>ÁREAS DE LA ANCPCCE</a:t>
                </a:r>
              </a:p>
            </c:rich>
          </c:tx>
          <c:overlay val="0"/>
        </c:title>
        <c:numFmt formatCode="General" sourceLinked="1"/>
        <c:majorTickMark val="none"/>
        <c:minorTickMark val="none"/>
        <c:tickLblPos val="nextTo"/>
        <c:txPr>
          <a:bodyPr/>
          <a:lstStyle/>
          <a:p>
            <a:pPr lvl="0">
              <a:defRPr sz="900" b="0" i="0">
                <a:solidFill>
                  <a:srgbClr val="000000"/>
                </a:solidFill>
                <a:latin typeface="Arial Nova Light"/>
              </a:defRPr>
            </a:pPr>
            <a:endParaRPr lang="es-CO"/>
          </a:p>
        </c:txPr>
        <c:crossAx val="1473644450"/>
        <c:crosses val="autoZero"/>
        <c:auto val="1"/>
        <c:lblAlgn val="ctr"/>
        <c:lblOffset val="100"/>
        <c:noMultiLvlLbl val="1"/>
      </c:catAx>
      <c:valAx>
        <c:axId val="14736444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sz="900" b="0" i="0">
                    <a:solidFill>
                      <a:srgbClr val="000000"/>
                    </a:solidFill>
                    <a:latin typeface="+mn-lt"/>
                  </a:defRPr>
                </a:pPr>
                <a:r>
                  <a:rPr lang="es-CO" sz="900" b="0" i="0">
                    <a:solidFill>
                      <a:srgbClr val="000000"/>
                    </a:solidFill>
                    <a:latin typeface="+mn-lt"/>
                  </a:rPr>
                  <a:t>NÚMERO DE ACCIONES</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s-CO"/>
          </a:p>
        </c:txPr>
        <c:crossAx val="391376535"/>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'3. SEGUIMIENTO PAI Q1'!$C$2</c:f>
              <c:strCache>
                <c:ptCount val="1"/>
                <c:pt idx="0">
                  <c:v>AVANCE PROGRAMADO Q1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Q1'!$C$3:$C$8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FD3-4FDF-983B-32DC0D37C5E1}"/>
            </c:ext>
          </c:extLst>
        </c:ser>
        <c:ser>
          <c:idx val="1"/>
          <c:order val="1"/>
          <c:tx>
            <c:strRef>
              <c:f>'3. SEGUIMIENTO PAI Q1'!$D$2</c:f>
              <c:strCache>
                <c:ptCount val="1"/>
                <c:pt idx="0">
                  <c:v>AVANCE CUMPLIMIENTO Q1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Q1'!$D$3:$D$8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FD3-4FDF-983B-32DC0D37C5E1}"/>
            </c:ext>
          </c:extLst>
        </c:ser>
        <c:dLbls>
          <c:dLblPos val="outEnd"/>
          <c:showLegendKey val="0"/>
          <c:showVal val="1"/>
          <c:showCatName val="0"/>
          <c:showSerName val="0"/>
          <c:showPercent val="0"/>
          <c:showBubbleSize val="0"/>
        </c:dLbls>
        <c:gapWidth val="182"/>
        <c:axId val="1820088624"/>
        <c:axId val="1820089584"/>
      </c:barChart>
      <c:catAx>
        <c:axId val="1820088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9584"/>
        <c:crosses val="autoZero"/>
        <c:auto val="1"/>
        <c:lblAlgn val="ctr"/>
        <c:lblOffset val="100"/>
        <c:noMultiLvlLbl val="0"/>
      </c:catAx>
      <c:valAx>
        <c:axId val="18200895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8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F8D4-4B7F-9781-4C7938F0FFFB}"/>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8D4-4B7F-9781-4C7938F0FFFB}"/>
            </c:ext>
          </c:extLst>
        </c:ser>
        <c:ser>
          <c:idx val="2"/>
          <c:order val="2"/>
          <c:tx>
            <c:strRef>
              <c:f>'3. SEGUIMIENTO PAI Q1'!$D$100</c:f>
              <c:strCache>
                <c:ptCount val="1"/>
                <c:pt idx="0">
                  <c:v>Entregables Programados Q1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Q1'!$D$101:$D$106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8D4-4B7F-9781-4C7938F0FFFB}"/>
            </c:ext>
          </c:extLst>
        </c:ser>
        <c:ser>
          <c:idx val="3"/>
          <c:order val="3"/>
          <c:tx>
            <c:strRef>
              <c:f>'3. SEGUIMIENTO PAI Q1'!$E$100</c:f>
              <c:strCache>
                <c:ptCount val="1"/>
                <c:pt idx="0">
                  <c:v>Entregables cumplidos Q1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Q1'!$E$101:$E$106</c:f>
              <c:numCache>
                <c:formatCode>0</c:formatCode>
                <c:ptCount val="6"/>
                <c:pt idx="0">
                  <c:v>8</c:v>
                </c:pt>
                <c:pt idx="1">
                  <c:v>2</c:v>
                </c:pt>
                <c:pt idx="2">
                  <c:v>3</c:v>
                </c:pt>
                <c:pt idx="3">
                  <c:v>0</c:v>
                </c:pt>
                <c:pt idx="4">
                  <c:v>4</c:v>
                </c:pt>
                <c:pt idx="5">
                  <c:v>9</c:v>
                </c:pt>
              </c:numCache>
            </c:numRef>
          </c:val>
          <c:extLst>
            <c:ext xmlns:c16="http://schemas.microsoft.com/office/drawing/2014/chart" uri="{C3380CC4-5D6E-409C-BE32-E72D297353CC}">
              <c16:uniqueId val="{00000003-F8D4-4B7F-9781-4C7938F0FFFB}"/>
            </c:ext>
          </c:extLst>
        </c:ser>
        <c:dLbls>
          <c:dLblPos val="outEnd"/>
          <c:showLegendKey val="0"/>
          <c:showVal val="1"/>
          <c:showCatName val="0"/>
          <c:showSerName val="0"/>
          <c:showPercent val="0"/>
          <c:showBubbleSize val="0"/>
        </c:dLbls>
        <c:gapWidth val="219"/>
        <c:overlap val="-27"/>
        <c:axId val="450589056"/>
        <c:axId val="450589536"/>
      </c:barChart>
      <c:catAx>
        <c:axId val="45058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0589536"/>
        <c:crosses val="autoZero"/>
        <c:auto val="1"/>
        <c:lblAlgn val="ctr"/>
        <c:lblOffset val="100"/>
        <c:noMultiLvlLbl val="0"/>
      </c:catAx>
      <c:valAx>
        <c:axId val="450589536"/>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450589056"/>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B41B-4022-85D7-2FFA243FA57D}"/>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41B-4022-85D7-2FFA243FA57D}"/>
            </c:ext>
          </c:extLst>
        </c:ser>
        <c:ser>
          <c:idx val="2"/>
          <c:order val="2"/>
          <c:tx>
            <c:strRef>
              <c:f>'3. SEGUIMIENTO PAI Q1'!$F$100</c:f>
              <c:strCache>
                <c:ptCount val="1"/>
                <c:pt idx="0">
                  <c:v>Entregables Programados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Q1'!$F$101:$F$106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41B-4022-85D7-2FFA243FA57D}"/>
            </c:ext>
          </c:extLst>
        </c:ser>
        <c:ser>
          <c:idx val="3"/>
          <c:order val="3"/>
          <c:tx>
            <c:strRef>
              <c:f>'3. SEGUIMIENTO PAI Q1'!$G$100</c:f>
              <c:strCache>
                <c:ptCount val="1"/>
                <c:pt idx="0">
                  <c:v>Entregables cumplidos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Q1'!$G$101:$G$106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41B-4022-85D7-2FFA243FA57D}"/>
            </c:ext>
          </c:extLst>
        </c:ser>
        <c:dLbls>
          <c:dLblPos val="outEnd"/>
          <c:showLegendKey val="0"/>
          <c:showVal val="1"/>
          <c:showCatName val="0"/>
          <c:showSerName val="0"/>
          <c:showPercent val="0"/>
          <c:showBubbleSize val="0"/>
        </c:dLbls>
        <c:gapWidth val="219"/>
        <c:overlap val="-27"/>
        <c:axId val="701716928"/>
        <c:axId val="701717888"/>
      </c:barChart>
      <c:catAx>
        <c:axId val="70171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717888"/>
        <c:crosses val="autoZero"/>
        <c:auto val="1"/>
        <c:lblAlgn val="ctr"/>
        <c:lblOffset val="100"/>
        <c:noMultiLvlLbl val="0"/>
      </c:catAx>
      <c:valAx>
        <c:axId val="70171788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7169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1EA-4E9C-8111-206AC5A84876}"/>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1EA-4E9C-8111-206AC5A84876}"/>
            </c:ext>
          </c:extLst>
        </c:ser>
        <c:ser>
          <c:idx val="2"/>
          <c:order val="2"/>
          <c:tx>
            <c:strRef>
              <c:f>'3. SEGUIMIENTO PAI Q1'!$H$100</c:f>
              <c:strCache>
                <c:ptCount val="1"/>
                <c:pt idx="0">
                  <c:v>Entregables Programados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Q1'!$H$101:$H$106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1EA-4E9C-8111-206AC5A84876}"/>
            </c:ext>
          </c:extLst>
        </c:ser>
        <c:ser>
          <c:idx val="3"/>
          <c:order val="3"/>
          <c:tx>
            <c:strRef>
              <c:f>'3. SEGUIMIENTO PAI Q1'!$I$100</c:f>
              <c:strCache>
                <c:ptCount val="1"/>
                <c:pt idx="0">
                  <c:v>Entregables cumplidos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Q1'!$I$101:$I$106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1EA-4E9C-8111-206AC5A84876}"/>
            </c:ext>
          </c:extLst>
        </c:ser>
        <c:dLbls>
          <c:dLblPos val="outEnd"/>
          <c:showLegendKey val="0"/>
          <c:showVal val="1"/>
          <c:showCatName val="0"/>
          <c:showSerName val="0"/>
          <c:showPercent val="0"/>
          <c:showBubbleSize val="0"/>
        </c:dLbls>
        <c:gapWidth val="219"/>
        <c:overlap val="-27"/>
        <c:axId val="28000400"/>
        <c:axId val="28009520"/>
      </c:barChart>
      <c:catAx>
        <c:axId val="2800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09520"/>
        <c:crosses val="autoZero"/>
        <c:auto val="1"/>
        <c:lblAlgn val="ctr"/>
        <c:lblOffset val="100"/>
        <c:noMultiLvlLbl val="0"/>
      </c:catAx>
      <c:valAx>
        <c:axId val="280095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0040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44E2-49D7-B3D0-BBD67F93ED62}"/>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4E2-49D7-B3D0-BBD67F93ED62}"/>
            </c:ext>
          </c:extLst>
        </c:ser>
        <c:ser>
          <c:idx val="2"/>
          <c:order val="2"/>
          <c:tx>
            <c:strRef>
              <c:f>'3. SEGUIMIENTO PAI Q1'!$J$100</c:f>
              <c:strCache>
                <c:ptCount val="1"/>
                <c:pt idx="0">
                  <c:v>Entregables Programados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Q1'!$J$101:$J$106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4E2-49D7-B3D0-BBD67F93ED62}"/>
            </c:ext>
          </c:extLst>
        </c:ser>
        <c:ser>
          <c:idx val="3"/>
          <c:order val="3"/>
          <c:tx>
            <c:strRef>
              <c:f>'3. SEGUIMIENTO PAI Q1'!$K$100</c:f>
              <c:strCache>
                <c:ptCount val="1"/>
                <c:pt idx="0">
                  <c:v>Entregables cumplidos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Q1'!$K$101:$K$106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44E2-49D7-B3D0-BBD67F93ED62}"/>
            </c:ext>
          </c:extLst>
        </c:ser>
        <c:dLbls>
          <c:dLblPos val="outEnd"/>
          <c:showLegendKey val="0"/>
          <c:showVal val="1"/>
          <c:showCatName val="0"/>
          <c:showSerName val="0"/>
          <c:showPercent val="0"/>
          <c:showBubbleSize val="0"/>
        </c:dLbls>
        <c:gapWidth val="219"/>
        <c:overlap val="-27"/>
        <c:axId val="28015760"/>
        <c:axId val="28016240"/>
      </c:barChart>
      <c:catAx>
        <c:axId val="2801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16240"/>
        <c:crosses val="autoZero"/>
        <c:auto val="1"/>
        <c:lblAlgn val="ctr"/>
        <c:lblOffset val="100"/>
        <c:noMultiLvlLbl val="0"/>
      </c:catAx>
      <c:valAx>
        <c:axId val="2801624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1576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5A4F-45FB-87B8-52E6F87D7572}"/>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5A4F-45FB-87B8-52E6F87D7572}"/>
            </c:ext>
          </c:extLst>
        </c:ser>
        <c:ser>
          <c:idx val="2"/>
          <c:order val="2"/>
          <c:tx>
            <c:strRef>
              <c:f>'3. SEGUIMIENTO PAI Q1'!$M$100</c:f>
              <c:strCache>
                <c:ptCount val="1"/>
                <c:pt idx="0">
                  <c:v>Actividades programadas Q1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Q1'!$M$101:$M$106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A4F-45FB-87B8-52E6F87D7572}"/>
            </c:ext>
          </c:extLst>
        </c:ser>
        <c:ser>
          <c:idx val="3"/>
          <c:order val="3"/>
          <c:tx>
            <c:strRef>
              <c:f>'3. SEGUIMIENTO PAI Q1'!$N$100</c:f>
              <c:strCache>
                <c:ptCount val="1"/>
                <c:pt idx="0">
                  <c:v>Actividades cumplidas Q1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Q1'!$N$101:$N$106</c:f>
              <c:numCache>
                <c:formatCode>0</c:formatCode>
                <c:ptCount val="6"/>
                <c:pt idx="0">
                  <c:v>4</c:v>
                </c:pt>
                <c:pt idx="1">
                  <c:v>2</c:v>
                </c:pt>
                <c:pt idx="2">
                  <c:v>1</c:v>
                </c:pt>
                <c:pt idx="3">
                  <c:v>0</c:v>
                </c:pt>
                <c:pt idx="4">
                  <c:v>4</c:v>
                </c:pt>
                <c:pt idx="5">
                  <c:v>9</c:v>
                </c:pt>
              </c:numCache>
            </c:numRef>
          </c:val>
          <c:extLst>
            <c:ext xmlns:c16="http://schemas.microsoft.com/office/drawing/2014/chart" uri="{C3380CC4-5D6E-409C-BE32-E72D297353CC}">
              <c16:uniqueId val="{00000003-5A4F-45FB-87B8-52E6F87D7572}"/>
            </c:ext>
          </c:extLst>
        </c:ser>
        <c:dLbls>
          <c:dLblPos val="outEnd"/>
          <c:showLegendKey val="0"/>
          <c:showVal val="1"/>
          <c:showCatName val="0"/>
          <c:showSerName val="0"/>
          <c:showPercent val="0"/>
          <c:showBubbleSize val="0"/>
        </c:dLbls>
        <c:gapWidth val="219"/>
        <c:overlap val="-27"/>
        <c:axId val="1406499472"/>
        <c:axId val="1406499952"/>
      </c:barChart>
      <c:catAx>
        <c:axId val="140649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6499952"/>
        <c:crosses val="autoZero"/>
        <c:auto val="1"/>
        <c:lblAlgn val="ctr"/>
        <c:lblOffset val="100"/>
        <c:noMultiLvlLbl val="0"/>
      </c:catAx>
      <c:valAx>
        <c:axId val="1406499952"/>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1406499472"/>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D442-49C4-86D9-5C8F8CF06C3F}"/>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D442-49C4-86D9-5C8F8CF06C3F}"/>
            </c:ext>
          </c:extLst>
        </c:ser>
        <c:ser>
          <c:idx val="2"/>
          <c:order val="2"/>
          <c:tx>
            <c:strRef>
              <c:f>'3. SEGUIMIENTO PAI Q1'!$O$100</c:f>
              <c:strCache>
                <c:ptCount val="1"/>
                <c:pt idx="0">
                  <c:v>Actividades programadas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Q1'!$O$101:$O$106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442-49C4-86D9-5C8F8CF06C3F}"/>
            </c:ext>
          </c:extLst>
        </c:ser>
        <c:ser>
          <c:idx val="3"/>
          <c:order val="3"/>
          <c:tx>
            <c:strRef>
              <c:f>'3. SEGUIMIENTO PAI Q1'!$P$100</c:f>
              <c:strCache>
                <c:ptCount val="1"/>
                <c:pt idx="0">
                  <c:v>Actividades cumplidas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Q1'!$P$101:$P$106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D442-49C4-86D9-5C8F8CF06C3F}"/>
            </c:ext>
          </c:extLst>
        </c:ser>
        <c:dLbls>
          <c:dLblPos val="outEnd"/>
          <c:showLegendKey val="0"/>
          <c:showVal val="1"/>
          <c:showCatName val="0"/>
          <c:showSerName val="0"/>
          <c:showPercent val="0"/>
          <c:showBubbleSize val="0"/>
        </c:dLbls>
        <c:gapWidth val="219"/>
        <c:overlap val="-27"/>
        <c:axId val="913966704"/>
        <c:axId val="913964304"/>
      </c:barChart>
      <c:catAx>
        <c:axId val="91396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964304"/>
        <c:crosses val="autoZero"/>
        <c:auto val="1"/>
        <c:lblAlgn val="ctr"/>
        <c:lblOffset val="100"/>
        <c:noMultiLvlLbl val="0"/>
      </c:catAx>
      <c:valAx>
        <c:axId val="913964304"/>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9139667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CB8C-439F-A899-2E9D44A35C5E}"/>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CB8C-439F-A899-2E9D44A35C5E}"/>
            </c:ext>
          </c:extLst>
        </c:ser>
        <c:ser>
          <c:idx val="2"/>
          <c:order val="2"/>
          <c:tx>
            <c:strRef>
              <c:f>'3. SEGUIMIENTO PAI Q1'!$Q$100</c:f>
              <c:strCache>
                <c:ptCount val="1"/>
                <c:pt idx="0">
                  <c:v>Actividades programadas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Q1'!$Q$101:$Q$106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B8C-439F-A899-2E9D44A35C5E}"/>
            </c:ext>
          </c:extLst>
        </c:ser>
        <c:ser>
          <c:idx val="3"/>
          <c:order val="3"/>
          <c:tx>
            <c:strRef>
              <c:f>'3. SEGUIMIENTO PAI Q1'!$R$100</c:f>
              <c:strCache>
                <c:ptCount val="1"/>
                <c:pt idx="0">
                  <c:v>Actividades cumplidas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Q1'!$R$101:$R$106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B8C-439F-A899-2E9D44A35C5E}"/>
            </c:ext>
          </c:extLst>
        </c:ser>
        <c:dLbls>
          <c:dLblPos val="outEnd"/>
          <c:showLegendKey val="0"/>
          <c:showVal val="1"/>
          <c:showCatName val="0"/>
          <c:showSerName val="0"/>
          <c:showPercent val="0"/>
          <c:showBubbleSize val="0"/>
        </c:dLbls>
        <c:gapWidth val="219"/>
        <c:overlap val="-27"/>
        <c:axId val="701325728"/>
        <c:axId val="701326208"/>
      </c:barChart>
      <c:catAx>
        <c:axId val="7013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326208"/>
        <c:crosses val="autoZero"/>
        <c:auto val="1"/>
        <c:lblAlgn val="ctr"/>
        <c:lblOffset val="100"/>
        <c:noMultiLvlLbl val="0"/>
      </c:catAx>
      <c:valAx>
        <c:axId val="70132620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3257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DF7-4A00-90E7-018BCC5C3AA9}"/>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7DF7-4A00-90E7-018BCC5C3AA9}"/>
            </c:ext>
          </c:extLst>
        </c:ser>
        <c:ser>
          <c:idx val="2"/>
          <c:order val="2"/>
          <c:tx>
            <c:strRef>
              <c:f>'3. SEGUIMIENTO PAI Q1'!$S$100</c:f>
              <c:strCache>
                <c:ptCount val="1"/>
                <c:pt idx="0">
                  <c:v>Actividades programadas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Q1'!$S$101:$S$106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DF7-4A00-90E7-018BCC5C3AA9}"/>
            </c:ext>
          </c:extLst>
        </c:ser>
        <c:ser>
          <c:idx val="3"/>
          <c:order val="3"/>
          <c:tx>
            <c:strRef>
              <c:f>'3. SEGUIMIENTO PAI Q1'!$T$100</c:f>
              <c:strCache>
                <c:ptCount val="1"/>
                <c:pt idx="0">
                  <c:v>Actividades cumplidas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Q1'!$T$101:$T$106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DF7-4A00-90E7-018BCC5C3AA9}"/>
            </c:ext>
          </c:extLst>
        </c:ser>
        <c:dLbls>
          <c:dLblPos val="outEnd"/>
          <c:showLegendKey val="0"/>
          <c:showVal val="1"/>
          <c:showCatName val="0"/>
          <c:showSerName val="0"/>
          <c:showPercent val="0"/>
          <c:showBubbleSize val="0"/>
        </c:dLbls>
        <c:gapWidth val="219"/>
        <c:overlap val="-27"/>
        <c:axId val="28023440"/>
        <c:axId val="28023920"/>
      </c:barChart>
      <c:catAx>
        <c:axId val="2802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23920"/>
        <c:crosses val="autoZero"/>
        <c:auto val="1"/>
        <c:lblAlgn val="ctr"/>
        <c:lblOffset val="100"/>
        <c:noMultiLvlLbl val="0"/>
      </c:catAx>
      <c:valAx>
        <c:axId val="280239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234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512632</xdr:colOff>
      <xdr:row>11</xdr:row>
      <xdr:rowOff>73857</xdr:rowOff>
    </xdr:from>
    <xdr:ext cx="11839575" cy="3857625"/>
    <xdr:graphicFrame macro="">
      <xdr:nvGraphicFramePr>
        <xdr:cNvPr id="2" name="Chart 1">
          <a:extLst>
            <a:ext uri="{FF2B5EF4-FFF2-40B4-BE49-F238E27FC236}">
              <a16:creationId xmlns:a16="http://schemas.microsoft.com/office/drawing/2014/main" id="{A15FD1D2-7335-44C8-90F8-46BAA4917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657225</xdr:colOff>
      <xdr:row>36</xdr:row>
      <xdr:rowOff>114300</xdr:rowOff>
    </xdr:from>
    <xdr:ext cx="3590925" cy="2838450"/>
    <xdr:pic>
      <xdr:nvPicPr>
        <xdr:cNvPr id="3" name="image1.png">
          <a:extLst>
            <a:ext uri="{FF2B5EF4-FFF2-40B4-BE49-F238E27FC236}">
              <a16:creationId xmlns:a16="http://schemas.microsoft.com/office/drawing/2014/main" id="{42DDD756-5B2C-4F7E-B85E-809D857456B3}"/>
            </a:ext>
            <a:ext uri="{147F2762-F138-4A5C-976F-8EAC2B608ADB}">
              <a16:predDERef xmlns:a16="http://schemas.microsoft.com/office/drawing/2014/main" pred="{34C5815F-9C19-4CC8-BCD6-EF9BBC38E48A}"/>
            </a:ext>
          </a:extLst>
        </xdr:cNvPr>
        <xdr:cNvPicPr preferRelativeResize="0"/>
      </xdr:nvPicPr>
      <xdr:blipFill>
        <a:blip xmlns:r="http://schemas.openxmlformats.org/officeDocument/2006/relationships" r:embed="rId2" cstate="print"/>
        <a:stretch>
          <a:fillRect/>
        </a:stretch>
      </xdr:blipFill>
      <xdr:spPr>
        <a:xfrm>
          <a:off x="3048000" y="10125075"/>
          <a:ext cx="3590925" cy="2838450"/>
        </a:xfrm>
        <a:prstGeom prst="rect">
          <a:avLst/>
        </a:prstGeom>
        <a:noFill/>
      </xdr:spPr>
    </xdr:pic>
    <xdr:clientData fLocksWithSheet="0"/>
  </xdr:oneCellAnchor>
  <xdr:twoCellAnchor>
    <xdr:from>
      <xdr:col>0</xdr:col>
      <xdr:colOff>256081</xdr:colOff>
      <xdr:row>112</xdr:row>
      <xdr:rowOff>133662</xdr:rowOff>
    </xdr:from>
    <xdr:to>
      <xdr:col>3</xdr:col>
      <xdr:colOff>2316480</xdr:colOff>
      <xdr:row>135</xdr:row>
      <xdr:rowOff>30480</xdr:rowOff>
    </xdr:to>
    <xdr:graphicFrame macro="">
      <xdr:nvGraphicFramePr>
        <xdr:cNvPr id="4" name="Gráfico 3">
          <a:extLst>
            <a:ext uri="{FF2B5EF4-FFF2-40B4-BE49-F238E27FC236}">
              <a16:creationId xmlns:a16="http://schemas.microsoft.com/office/drawing/2014/main" id="{767CA7DD-7FC7-45DE-9161-43540FA59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20411</xdr:colOff>
      <xdr:row>112</xdr:row>
      <xdr:rowOff>138793</xdr:rowOff>
    </xdr:from>
    <xdr:to>
      <xdr:col>11</xdr:col>
      <xdr:colOff>81643</xdr:colOff>
      <xdr:row>135</xdr:row>
      <xdr:rowOff>81643</xdr:rowOff>
    </xdr:to>
    <xdr:graphicFrame macro="">
      <xdr:nvGraphicFramePr>
        <xdr:cNvPr id="5" name="Gráfico 4">
          <a:extLst>
            <a:ext uri="{FF2B5EF4-FFF2-40B4-BE49-F238E27FC236}">
              <a16:creationId xmlns:a16="http://schemas.microsoft.com/office/drawing/2014/main" id="{01E439F5-F8AF-4DC4-A2A9-31194C4BA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1054553</xdr:colOff>
      <xdr:row>113</xdr:row>
      <xdr:rowOff>43542</xdr:rowOff>
    </xdr:from>
    <xdr:to>
      <xdr:col>17</xdr:col>
      <xdr:colOff>925284</xdr:colOff>
      <xdr:row>135</xdr:row>
      <xdr:rowOff>95249</xdr:rowOff>
    </xdr:to>
    <xdr:graphicFrame macro="">
      <xdr:nvGraphicFramePr>
        <xdr:cNvPr id="6" name="Gráfico 5">
          <a:extLst>
            <a:ext uri="{FF2B5EF4-FFF2-40B4-BE49-F238E27FC236}">
              <a16:creationId xmlns:a16="http://schemas.microsoft.com/office/drawing/2014/main" id="{C51A18B5-4AD3-4454-A351-DA9F6D2D9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115659</xdr:colOff>
      <xdr:row>112</xdr:row>
      <xdr:rowOff>97972</xdr:rowOff>
    </xdr:from>
    <xdr:to>
      <xdr:col>22</xdr:col>
      <xdr:colOff>2490107</xdr:colOff>
      <xdr:row>135</xdr:row>
      <xdr:rowOff>95250</xdr:rowOff>
    </xdr:to>
    <xdr:graphicFrame macro="">
      <xdr:nvGraphicFramePr>
        <xdr:cNvPr id="7" name="Gráfico 6">
          <a:extLst>
            <a:ext uri="{FF2B5EF4-FFF2-40B4-BE49-F238E27FC236}">
              <a16:creationId xmlns:a16="http://schemas.microsoft.com/office/drawing/2014/main" id="{DA2897C9-D56A-494F-9DFA-260ACF62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278947</xdr:colOff>
      <xdr:row>138</xdr:row>
      <xdr:rowOff>84363</xdr:rowOff>
    </xdr:from>
    <xdr:to>
      <xdr:col>4</xdr:col>
      <xdr:colOff>0</xdr:colOff>
      <xdr:row>157</xdr:row>
      <xdr:rowOff>149678</xdr:rowOff>
    </xdr:to>
    <xdr:graphicFrame macro="">
      <xdr:nvGraphicFramePr>
        <xdr:cNvPr id="8" name="Gráfico 7">
          <a:extLst>
            <a:ext uri="{FF2B5EF4-FFF2-40B4-BE49-F238E27FC236}">
              <a16:creationId xmlns:a16="http://schemas.microsoft.com/office/drawing/2014/main" id="{D164DBFC-D7A0-4EEB-BF03-53E6970D0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1122589</xdr:colOff>
      <xdr:row>138</xdr:row>
      <xdr:rowOff>111578</xdr:rowOff>
    </xdr:from>
    <xdr:to>
      <xdr:col>11</xdr:col>
      <xdr:colOff>68036</xdr:colOff>
      <xdr:row>157</xdr:row>
      <xdr:rowOff>163285</xdr:rowOff>
    </xdr:to>
    <xdr:graphicFrame macro="">
      <xdr:nvGraphicFramePr>
        <xdr:cNvPr id="9" name="Gráfico 8">
          <a:extLst>
            <a:ext uri="{FF2B5EF4-FFF2-40B4-BE49-F238E27FC236}">
              <a16:creationId xmlns:a16="http://schemas.microsoft.com/office/drawing/2014/main" id="{92B3F70F-4524-49A5-8A1D-B49B03E3F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1040947</xdr:colOff>
      <xdr:row>138</xdr:row>
      <xdr:rowOff>138793</xdr:rowOff>
    </xdr:from>
    <xdr:to>
      <xdr:col>17</xdr:col>
      <xdr:colOff>898070</xdr:colOff>
      <xdr:row>157</xdr:row>
      <xdr:rowOff>149679</xdr:rowOff>
    </xdr:to>
    <xdr:graphicFrame macro="">
      <xdr:nvGraphicFramePr>
        <xdr:cNvPr id="10" name="Gráfico 9">
          <a:extLst>
            <a:ext uri="{FF2B5EF4-FFF2-40B4-BE49-F238E27FC236}">
              <a16:creationId xmlns:a16="http://schemas.microsoft.com/office/drawing/2014/main" id="{DA43D3AA-D1C8-481C-971A-C66659351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142874</xdr:colOff>
      <xdr:row>138</xdr:row>
      <xdr:rowOff>57150</xdr:rowOff>
    </xdr:from>
    <xdr:to>
      <xdr:col>23</xdr:col>
      <xdr:colOff>68036</xdr:colOff>
      <xdr:row>157</xdr:row>
      <xdr:rowOff>122464</xdr:rowOff>
    </xdr:to>
    <xdr:graphicFrame macro="">
      <xdr:nvGraphicFramePr>
        <xdr:cNvPr id="11" name="Gráfico 10">
          <a:extLst>
            <a:ext uri="{FF2B5EF4-FFF2-40B4-BE49-F238E27FC236}">
              <a16:creationId xmlns:a16="http://schemas.microsoft.com/office/drawing/2014/main" id="{068AF5E6-930F-4259-AF6B-EC91FFA06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163</xdr:row>
      <xdr:rowOff>138792</xdr:rowOff>
    </xdr:from>
    <xdr:to>
      <xdr:col>4</xdr:col>
      <xdr:colOff>381000</xdr:colOff>
      <xdr:row>189</xdr:row>
      <xdr:rowOff>0</xdr:rowOff>
    </xdr:to>
    <xdr:graphicFrame macro="">
      <xdr:nvGraphicFramePr>
        <xdr:cNvPr id="12" name="Gráfico 11">
          <a:extLst>
            <a:ext uri="{FF2B5EF4-FFF2-40B4-BE49-F238E27FC236}">
              <a16:creationId xmlns:a16="http://schemas.microsoft.com/office/drawing/2014/main" id="{83278BCC-4904-4F5D-A369-28D63A418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colombiacompra.pensemos.com/suiteve/pln/searchers?soa=6&amp;mdl=pln&amp;_sveVrs=1004020250228&amp;&amp;link=1&amp;mis=pln-D-1024" TargetMode="External"/><Relationship Id="rId18" Type="http://schemas.openxmlformats.org/officeDocument/2006/relationships/hyperlink" Target="https://colombiacompra.pensemos.com/suiteve/pln/searchers?soa=6&amp;mdl=pln&amp;_sveVrs=1004020250228&amp;&amp;link=1&amp;mis=pln-D-1024" TargetMode="External"/><Relationship Id="rId26" Type="http://schemas.openxmlformats.org/officeDocument/2006/relationships/hyperlink" Target="https://colombiacompra.pensemos.com/suiteve/pln/searchers?soa=6&amp;mdl=pln&amp;_sveVrs=1004020250228&amp;&amp;link=1&amp;mis=pln-D-1024" TargetMode="External"/><Relationship Id="rId21" Type="http://schemas.openxmlformats.org/officeDocument/2006/relationships/hyperlink" Target="https://colombiacompra.pensemos.com/suiteve/pln/searchers?soa=6&amp;mdl=pln&amp;_sveVrs=1004020250228&amp;&amp;link=1&amp;mis=pln-D-1024" TargetMode="External"/><Relationship Id="rId34" Type="http://schemas.openxmlformats.org/officeDocument/2006/relationships/hyperlink" Target="https://colombiacompra.pensemos.com/suiteve/pln/searchers?soa=6&amp;mdl=pln&amp;_sveVrs=1004020250228&amp;&amp;link=1&amp;mis=pln-D-1024" TargetMode="External"/><Relationship Id="rId7" Type="http://schemas.openxmlformats.org/officeDocument/2006/relationships/hyperlink" Target="https://colombiacompra.pensemos.com/suiteve/pln/searchers?soa=6&amp;mdl=pln&amp;_sveVrs=1004020250228&amp;&amp;link=1&amp;mis=pln-D-1024" TargetMode="External"/><Relationship Id="rId12" Type="http://schemas.openxmlformats.org/officeDocument/2006/relationships/hyperlink" Target="https://colombiacompra.pensemos.com/suiteve/pln/searchers?soa=6&amp;mdl=pln&amp;_sveVrs=1004020250228&amp;&amp;link=1&amp;mis=pln-D-1024" TargetMode="External"/><Relationship Id="rId17" Type="http://schemas.openxmlformats.org/officeDocument/2006/relationships/hyperlink" Target="https://colombiacompra.pensemos.com/suiteve/pln/searchers?soa=6&amp;mdl=pln&amp;_sveVrs=1004020250228&amp;&amp;link=1&amp;mis=pln-D-1024" TargetMode="External"/><Relationship Id="rId25" Type="http://schemas.openxmlformats.org/officeDocument/2006/relationships/hyperlink" Target="https://colombiacompra.pensemos.com/suiteve/pln/searchers?soa=6&amp;mdl=pln&amp;_sveVrs=1004020250228&amp;&amp;link=1&amp;mis=pln-D-1024" TargetMode="External"/><Relationship Id="rId33" Type="http://schemas.openxmlformats.org/officeDocument/2006/relationships/hyperlink" Target="https://colombiacompra.pensemos.com/suiteve/pln/searchers?soa=6&amp;mdl=pln&amp;_sveVrs=1004020250228&amp;&amp;link=1&amp;mis=pln-D-1024" TargetMode="External"/><Relationship Id="rId2" Type="http://schemas.openxmlformats.org/officeDocument/2006/relationships/hyperlink" Target="https://colombiacompra.pensemos.com/suiteve/pln/searchers?soa=6&amp;mdl=pln&amp;_sveVrs=1004020250228&amp;&amp;link=1&amp;mis=pln-D-1024" TargetMode="External"/><Relationship Id="rId16" Type="http://schemas.openxmlformats.org/officeDocument/2006/relationships/hyperlink" Target="https://colombiacompra.pensemos.com/suiteve/pln/searchers?soa=6&amp;mdl=pln&amp;_sveVrs=1004020250228&amp;&amp;link=1&amp;mis=pln-D-1024" TargetMode="External"/><Relationship Id="rId20" Type="http://schemas.openxmlformats.org/officeDocument/2006/relationships/hyperlink" Target="https://colombiacompra.pensemos.com/suiteve/pln/searchers?soa=6&amp;mdl=pln&amp;_sveVrs=1004020250228&amp;&amp;link=1&amp;mis=pln-D-1024" TargetMode="External"/><Relationship Id="rId29" Type="http://schemas.openxmlformats.org/officeDocument/2006/relationships/hyperlink" Target="https://colombiacompra.pensemos.com/suiteve/pln/searchers?soa=6&amp;mdl=pln&amp;_sveVrs=1004020250228&amp;&amp;link=1&amp;mis=pln-D-1024" TargetMode="External"/><Relationship Id="rId1" Type="http://schemas.openxmlformats.org/officeDocument/2006/relationships/hyperlink" Target="https://colombiacompra.pensemos.com/suiteve/pln/searchers?soa=6&amp;mdl=pln&amp;_sveVrs=1004020250228&amp;&amp;link=1&amp;mis=pln-D-1024" TargetMode="External"/><Relationship Id="rId6" Type="http://schemas.openxmlformats.org/officeDocument/2006/relationships/hyperlink" Target="https://colombiacompra.pensemos.com/suiteve/pln/searchers?soa=6&amp;mdl=pln&amp;_sveVrs=1004020250228&amp;&amp;link=1&amp;mis=pln-D-1024" TargetMode="External"/><Relationship Id="rId11" Type="http://schemas.openxmlformats.org/officeDocument/2006/relationships/hyperlink" Target="https://colombiacompra.pensemos.com/suiteve/pln/searchers?soa=6&amp;mdl=pln&amp;_sveVrs=1004020250228&amp;&amp;link=1&amp;mis=pln-D-1024" TargetMode="External"/><Relationship Id="rId24" Type="http://schemas.openxmlformats.org/officeDocument/2006/relationships/hyperlink" Target="https://colombiacompra.pensemos.com/suiteve/pln/searchers?soa=6&amp;mdl=pln&amp;_sveVrs=1004020250228&amp;&amp;link=1&amp;mis=pln-D-1024" TargetMode="External"/><Relationship Id="rId32" Type="http://schemas.openxmlformats.org/officeDocument/2006/relationships/hyperlink" Target="https://colombiacompra.pensemos.com/suiteve/pln/searchers?soa=6&amp;mdl=pln&amp;_sveVrs=1004020250228&amp;&amp;link=1&amp;mis=pln-D-1024" TargetMode="External"/><Relationship Id="rId37" Type="http://schemas.openxmlformats.org/officeDocument/2006/relationships/vmlDrawing" Target="../drawings/vmlDrawing2.vml"/><Relationship Id="rId5" Type="http://schemas.openxmlformats.org/officeDocument/2006/relationships/hyperlink" Target="https://colombiacompra.pensemos.com/suiteve/pln/searchers?soa=6&amp;mdl=pln&amp;_sveVrs=1004020250228&amp;&amp;link=1&amp;mis=pln-D-1024" TargetMode="External"/><Relationship Id="rId15" Type="http://schemas.openxmlformats.org/officeDocument/2006/relationships/hyperlink" Target="https://colombiacompra.pensemos.com/suiteve/pln/searchers?soa=6&amp;mdl=pln&amp;_sveVrs=1004020250228&amp;&amp;link=1&amp;mis=pln-D-1024" TargetMode="External"/><Relationship Id="rId23" Type="http://schemas.openxmlformats.org/officeDocument/2006/relationships/hyperlink" Target="https://colombiacompra.pensemos.com/suiteve/pln/searchers?soa=6&amp;mdl=pln&amp;_sveVrs=1004020250228&amp;&amp;link=1&amp;mis=pln-D-1024" TargetMode="External"/><Relationship Id="rId28" Type="http://schemas.openxmlformats.org/officeDocument/2006/relationships/hyperlink" Target="https://colombiacompra.pensemos.com/suiteve/pln/searchers?soa=6&amp;mdl=pln&amp;_sveVrs=1004020250228&amp;&amp;link=1&amp;mis=pln-D-1024" TargetMode="External"/><Relationship Id="rId36" Type="http://schemas.openxmlformats.org/officeDocument/2006/relationships/drawing" Target="../drawings/drawing1.xml"/><Relationship Id="rId10" Type="http://schemas.openxmlformats.org/officeDocument/2006/relationships/hyperlink" Target="https://colombiacompra.pensemos.com/suiteve/pln/searchers?soa=6&amp;mdl=pln&amp;_sveVrs=1004020250228&amp;&amp;link=1&amp;mis=pln-D-1024" TargetMode="External"/><Relationship Id="rId19" Type="http://schemas.openxmlformats.org/officeDocument/2006/relationships/hyperlink" Target="https://colombiacompra.pensemos.com/suiteve/pln/searchers?soa=6&amp;mdl=pln&amp;_sveVrs=1004020250228&amp;&amp;link=1&amp;mis=pln-D-1024" TargetMode="External"/><Relationship Id="rId31" Type="http://schemas.openxmlformats.org/officeDocument/2006/relationships/hyperlink" Target="https://colombiacompra.pensemos.com/suiteve/pln/searchers?soa=6&amp;mdl=pln&amp;_sveVrs=1004020250228&amp;&amp;link=1&amp;mis=pln-D-1024" TargetMode="External"/><Relationship Id="rId4" Type="http://schemas.openxmlformats.org/officeDocument/2006/relationships/hyperlink" Target="https://colombiacompra.pensemos.com/suiteve/pln/searchers?soa=6&amp;mdl=pln&amp;_sveVrs=1004020250228&amp;&amp;link=1&amp;mis=pln-D-1024" TargetMode="External"/><Relationship Id="rId9" Type="http://schemas.openxmlformats.org/officeDocument/2006/relationships/hyperlink" Target="https://colombiacompra.pensemos.com/suiteve/pln/searchers?soa=6&amp;mdl=pln&amp;_sveVrs=1004020250228&amp;&amp;link=1&amp;mis=pln-D-1024" TargetMode="External"/><Relationship Id="rId14" Type="http://schemas.openxmlformats.org/officeDocument/2006/relationships/hyperlink" Target="https://colombiacompra.pensemos.com/suiteve/pln/searchers?soa=6&amp;mdl=pln&amp;_sveVrs=1004020250228&amp;&amp;link=1&amp;mis=pln-D-1024" TargetMode="External"/><Relationship Id="rId22" Type="http://schemas.openxmlformats.org/officeDocument/2006/relationships/hyperlink" Target="https://colombiacompra.pensemos.com/suiteve/pln/searchers?soa=6&amp;mdl=pln&amp;_sveVrs=1004020250228&amp;&amp;link=1&amp;mis=pln-D-1024" TargetMode="External"/><Relationship Id="rId27" Type="http://schemas.openxmlformats.org/officeDocument/2006/relationships/hyperlink" Target="https://colombiacompra.pensemos.com/suiteve/pln/searchers?soa=6&amp;mdl=pln&amp;_sveVrs=1004020250228&amp;&amp;link=1&amp;mis=pln-D-1024" TargetMode="External"/><Relationship Id="rId30" Type="http://schemas.openxmlformats.org/officeDocument/2006/relationships/hyperlink" Target="https://colombiacompra.pensemos.com/suiteve/pln/searchers?soa=6&amp;mdl=pln&amp;_sveVrs=1004020250228&amp;&amp;link=1&amp;mis=pln-D-1024" TargetMode="External"/><Relationship Id="rId35" Type="http://schemas.openxmlformats.org/officeDocument/2006/relationships/printerSettings" Target="../printerSettings/printerSettings3.bin"/><Relationship Id="rId8" Type="http://schemas.openxmlformats.org/officeDocument/2006/relationships/hyperlink" Target="https://colombiacompra.pensemos.com/suiteve/pln/searchers?soa=6&amp;mdl=pln&amp;_sveVrs=1004020250228&amp;&amp;link=1&amp;mis=pln-D-1024" TargetMode="External"/><Relationship Id="rId3" Type="http://schemas.openxmlformats.org/officeDocument/2006/relationships/hyperlink" Target="https://colombiacompra.pensemos.com/suiteve/pln/searchers?soa=6&amp;mdl=pln&amp;_sveVrs=1004020250228&amp;&amp;link=1&amp;mis=pln-D-102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file:///C:\:f:\r\sites\ProcesosMIPG\Documentos%20compartidos\General\2026%20DIRECCIONAMIENTO%20ESTRATEGICO\Planeaci%25C3%25B3n%20Estrat%25C3%25A9gica\Planes\Plan%20de%20Acci%25C3%25B3n%20Institucional%202026\Solicitudes%20de%20modificaci%25C3%25B3n\Q2\SN%3fcsf=1&amp;web=1&amp;e=u22WG5" TargetMode="External"/><Relationship Id="rId3" Type="http://schemas.openxmlformats.org/officeDocument/2006/relationships/hyperlink" Target="file:///C:\:f:\r\sites\ProcesosMIPG\Documentos%20compartidos\General\2026%20DIRECCIONAMIENTO%20ESTRATEGICO\Planeaci%25C3%25B3n%20Estrat%25C3%25A9gica\Planes\Plan%20de%20Acci%25C3%25B3n%20Institucional%202026\Solicitudes%20de%20modificaci%25C3%25B3n\Q2\EMAE%3fcsf=1&amp;web=1&amp;e=Tpk4n5" TargetMode="External"/><Relationship Id="rId7" Type="http://schemas.openxmlformats.org/officeDocument/2006/relationships/hyperlink" Target="file://C:\..\..\..\..\..\..\:f:\r\sites\ProcesosMIPG\Documentos%20compartidos\General\2026%20DIRECCIONAMIENTO%20ESTRATEGICO\Planeaci&#195;&#179;n%20Estrat&#195;&#169;gica\Planes\Plan%20de%20Acci&#195;&#179;n%20Institucional%202026\Solicitudes%20de%20modificaci&#195;&#179;n\Q2\DG\ARTICULACI&#195;&#147;N?csf=1&amp;web=1&amp;e=0QurgY" TargetMode="External"/><Relationship Id="rId2" Type="http://schemas.openxmlformats.org/officeDocument/2006/relationships/hyperlink" Target="file:///C:\:f:\r\sites\ProcesosMIPG\Documentos%20compartidos\General\2026%20DIRECCIONAMIENTO%20ESTRATEGICO\Planeaci%25C3%25B3n%20Estrat%25C3%25A9gica\Planes\Plan%20de%20Acci%25C3%25B3n%20Institucional%202026\Solicitudes%20de%20modificaci%25C3%25B3n\Q1\SIDT%3fcsf=1&amp;web=1&amp;e=g3NNCF" TargetMode="External"/><Relationship Id="rId1" Type="http://schemas.openxmlformats.org/officeDocument/2006/relationships/hyperlink" Target="file:///C:\:f:\r\sites\ProcesosMIPG\Documentos%20compartidos\General\2026%20DIRECCIONAMIENTO%20ESTRATEGICO\Planeaci%25C3%25B3n%20Estrat%25C3%25A9gica\Planes\Plan%20de%20Acci%25C3%25B3n%20Institucional%202026\Solicitudes%20de%20modificaci%25C3%25B3n\Q2\SGC%3fcsf=1&amp;web=1&amp;e=faeXiR" TargetMode="External"/><Relationship Id="rId6" Type="http://schemas.openxmlformats.org/officeDocument/2006/relationships/hyperlink" Target="file://C:\..\..\..\..\..\..\:f:\r\sites\ProcesosMIPG\Documentos%20compartidos\General\2026%20DIRECCIONAMIENTO%20ESTRATEGICO\Planeaci&#195;&#179;n%20Estrat&#195;&#169;gica\Planes\Plan%20de%20Acci&#195;&#179;n%20Institucional%202026\Solicitudes%20de%20modificaci&#195;&#179;n\Q2\DG\ARTICULACI&#195;&#147;N?csf=1&amp;web=1&amp;e=0QurgY" TargetMode="External"/><Relationship Id="rId11" Type="http://schemas.openxmlformats.org/officeDocument/2006/relationships/vmlDrawing" Target="../drawings/vmlDrawing3.vml"/><Relationship Id="rId5" Type="http://schemas.openxmlformats.org/officeDocument/2006/relationships/hyperlink" Target="file://C:\..\..\..\..\..\..\:f:\r\sites\ProcesosMIPG\Documentos%20compartidos\General\2026%20DIRECCIONAMIENTO%20ESTRATEGICO\Planeaci&#195;&#179;n%20Estrat&#195;&#169;gica\Planes\Plan%20de%20Acci&#195;&#179;n%20Institucional%202026\Solicitudes%20de%20modificaci&#195;&#179;n\Q2\DG\PLANEACI&#195;&#147;N?csf=1&amp;web=1&amp;e=SpgSSH" TargetMode="External"/><Relationship Id="rId10" Type="http://schemas.openxmlformats.org/officeDocument/2006/relationships/printerSettings" Target="../printerSettings/printerSettings5.bin"/><Relationship Id="rId4" Type="http://schemas.openxmlformats.org/officeDocument/2006/relationships/hyperlink" Target="file:///C:\:f:\r\sites\ProcesosMIPG\Documentos%20compartidos\General\2026%20DIRECCIONAMIENTO%20ESTRATEGICO\Planeaci%25C3%25B3n%20Estrat%25C3%25A9gica\Planes\Plan%20de%20Acci%25C3%25B3n%20Institucional%202026\Solicitudes%20de%20modificaci%25C3%25B3n\Q2\EMAE%3fcsf=1&amp;web=1&amp;e=Tpk4n5" TargetMode="External"/><Relationship Id="rId9" Type="http://schemas.openxmlformats.org/officeDocument/2006/relationships/hyperlink" Target="file:///C:\:f:\r\sites\ProcesosMIPG\Documentos%20compartidos\General\2026%20DIRECCIONAMIENTO%20ESTRATEGICO\Planeaci%25C3%25B3n%20Estrat%25C3%25A9gica\Planes\Plan%20de%20Acci%25C3%25B3n%20Institucional%202026\Solicitudes%20de%20modificaci%25C3%25B3n\Q2\SN%3fcsf=1&amp;web=1&amp;e=u22WG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33"/>
    <pageSetUpPr fitToPage="1"/>
  </sheetPr>
  <dimension ref="A1:AO66"/>
  <sheetViews>
    <sheetView zoomScaleNormal="100" workbookViewId="0">
      <pane xSplit="2" ySplit="2" topLeftCell="C12" activePane="bottomRight" state="frozenSplit"/>
      <selection pane="topRight" activeCell="B1" sqref="B1"/>
      <selection pane="bottomLeft" activeCell="A4" sqref="A4"/>
      <selection pane="bottomRight" activeCell="I19" sqref="I19"/>
    </sheetView>
  </sheetViews>
  <sheetFormatPr baseColWidth="10" defaultColWidth="14.42578125" defaultRowHeight="10.5" x14ac:dyDescent="0.15"/>
  <cols>
    <col min="1" max="1" width="7.140625" style="278" customWidth="1"/>
    <col min="2" max="2" width="11.7109375" style="278" customWidth="1"/>
    <col min="3" max="3" width="28.42578125" style="278" hidden="1" customWidth="1"/>
    <col min="4" max="4" width="38" style="278" hidden="1" customWidth="1"/>
    <col min="5" max="7" width="26.85546875" style="279" hidden="1" customWidth="1"/>
    <col min="8" max="8" width="37.42578125" style="285" customWidth="1"/>
    <col min="9" max="9" width="33.42578125" style="285" customWidth="1"/>
    <col min="10" max="10" width="36.85546875" style="278" customWidth="1"/>
    <col min="11" max="11" width="14.42578125" style="278" customWidth="1"/>
    <col min="12" max="12" width="15.140625" style="278" customWidth="1"/>
    <col min="13" max="14" width="12.85546875" style="278" customWidth="1"/>
    <col min="15" max="15" width="7.42578125" style="278" customWidth="1"/>
    <col min="16" max="18" width="7.42578125" style="361" customWidth="1"/>
    <col min="19" max="19" width="7.42578125" style="278" customWidth="1"/>
    <col min="20" max="22" width="7.42578125" style="361" customWidth="1"/>
    <col min="23" max="23" width="7.7109375" style="278" customWidth="1"/>
    <col min="24" max="26" width="7.42578125" style="361" customWidth="1"/>
    <col min="27" max="27" width="7.85546875" style="278" customWidth="1"/>
    <col min="28" max="30" width="7.42578125" style="278" customWidth="1"/>
    <col min="31" max="31" width="18" style="278" customWidth="1"/>
    <col min="32" max="33" width="18" style="278" hidden="1" customWidth="1"/>
    <col min="34" max="34" width="33.140625" style="278" hidden="1" customWidth="1"/>
    <col min="35" max="35" width="31.42578125" style="278" customWidth="1"/>
    <col min="36" max="36" width="32.28515625" style="278" hidden="1" customWidth="1"/>
    <col min="37" max="37" width="33.42578125" style="278" hidden="1" customWidth="1"/>
    <col min="38" max="38" width="27" style="278" hidden="1" customWidth="1"/>
    <col min="39" max="39" width="25.140625" style="278" customWidth="1"/>
    <col min="40" max="40" width="30.140625" style="281" customWidth="1"/>
    <col min="41" max="41" width="50" style="281" hidden="1" customWidth="1"/>
    <col min="42" max="16384" width="14.42578125" style="45"/>
  </cols>
  <sheetData>
    <row r="1" spans="1:41" ht="21" x14ac:dyDescent="0.15">
      <c r="A1" s="258"/>
      <c r="B1" s="258"/>
      <c r="C1" s="48" t="s">
        <v>0</v>
      </c>
      <c r="D1" s="259"/>
      <c r="E1" s="259"/>
      <c r="F1" s="259"/>
      <c r="G1" s="258"/>
      <c r="H1" s="259"/>
      <c r="I1" s="259"/>
      <c r="J1" s="259"/>
      <c r="K1" s="258"/>
      <c r="L1" s="258"/>
      <c r="M1" s="258"/>
      <c r="N1" s="258"/>
      <c r="O1" s="258"/>
      <c r="P1" s="508" t="s">
        <v>1</v>
      </c>
      <c r="Q1" s="509"/>
      <c r="R1" s="509"/>
      <c r="S1" s="509"/>
      <c r="T1" s="509"/>
      <c r="U1" s="509"/>
      <c r="V1" s="509"/>
      <c r="W1" s="509"/>
      <c r="X1" s="509"/>
      <c r="Y1" s="509"/>
      <c r="Z1" s="509"/>
      <c r="AA1" s="509"/>
      <c r="AB1" s="509"/>
      <c r="AC1" s="509"/>
      <c r="AD1" s="510"/>
      <c r="AE1" s="258"/>
      <c r="AF1" s="258"/>
      <c r="AG1" s="258"/>
      <c r="AH1" s="258"/>
      <c r="AI1" s="258"/>
      <c r="AJ1" s="258"/>
      <c r="AK1" s="258"/>
      <c r="AL1" s="258"/>
      <c r="AM1" s="258"/>
      <c r="AN1" s="258"/>
      <c r="AO1" s="260"/>
    </row>
    <row r="2" spans="1:41" s="47" customFormat="1" ht="48" x14ac:dyDescent="0.15">
      <c r="A2" s="261" t="s">
        <v>2</v>
      </c>
      <c r="B2" s="44" t="s">
        <v>3</v>
      </c>
      <c r="C2" s="44" t="s">
        <v>4</v>
      </c>
      <c r="D2" s="44" t="s">
        <v>5</v>
      </c>
      <c r="E2" s="46" t="s">
        <v>6</v>
      </c>
      <c r="F2" s="46" t="s">
        <v>7</v>
      </c>
      <c r="G2" s="46" t="s">
        <v>8</v>
      </c>
      <c r="H2" s="46" t="s">
        <v>9</v>
      </c>
      <c r="I2" s="46" t="s">
        <v>10</v>
      </c>
      <c r="J2" s="44" t="s">
        <v>11</v>
      </c>
      <c r="K2" s="44" t="s">
        <v>12</v>
      </c>
      <c r="L2" s="44" t="s">
        <v>13</v>
      </c>
      <c r="M2" s="44" t="s">
        <v>14</v>
      </c>
      <c r="N2" s="44" t="s">
        <v>15</v>
      </c>
      <c r="O2" s="44" t="s">
        <v>16</v>
      </c>
      <c r="P2" s="46" t="s">
        <v>17</v>
      </c>
      <c r="Q2" s="46" t="s">
        <v>18</v>
      </c>
      <c r="R2" s="46" t="s">
        <v>19</v>
      </c>
      <c r="S2" s="44" t="s">
        <v>20</v>
      </c>
      <c r="T2" s="48" t="s">
        <v>21</v>
      </c>
      <c r="U2" s="48" t="s">
        <v>22</v>
      </c>
      <c r="V2" s="48" t="s">
        <v>23</v>
      </c>
      <c r="W2" s="44" t="s">
        <v>24</v>
      </c>
      <c r="X2" s="48" t="s">
        <v>25</v>
      </c>
      <c r="Y2" s="48" t="s">
        <v>26</v>
      </c>
      <c r="Z2" s="48" t="s">
        <v>27</v>
      </c>
      <c r="AA2" s="44" t="s">
        <v>28</v>
      </c>
      <c r="AB2" s="46" t="s">
        <v>29</v>
      </c>
      <c r="AC2" s="46" t="s">
        <v>30</v>
      </c>
      <c r="AD2" s="46" t="s">
        <v>31</v>
      </c>
      <c r="AE2" s="262" t="s">
        <v>32</v>
      </c>
      <c r="AF2" s="262" t="s">
        <v>33</v>
      </c>
      <c r="AG2" s="262" t="s">
        <v>34</v>
      </c>
      <c r="AH2" s="44" t="s">
        <v>35</v>
      </c>
      <c r="AI2" s="44" t="s">
        <v>36</v>
      </c>
      <c r="AJ2" s="46" t="s">
        <v>37</v>
      </c>
      <c r="AK2" s="46" t="s">
        <v>38</v>
      </c>
      <c r="AL2" s="46" t="s">
        <v>39</v>
      </c>
      <c r="AM2" s="44" t="s">
        <v>40</v>
      </c>
      <c r="AN2" s="44" t="s">
        <v>41</v>
      </c>
      <c r="AO2" s="44" t="s">
        <v>42</v>
      </c>
    </row>
    <row r="3" spans="1:41" s="47" customFormat="1" ht="81" customHeight="1" x14ac:dyDescent="0.15">
      <c r="A3" s="43"/>
      <c r="B3" s="44"/>
      <c r="C3" s="257" t="s">
        <v>43</v>
      </c>
      <c r="D3" s="257" t="s">
        <v>44</v>
      </c>
      <c r="E3" s="257" t="s">
        <v>45</v>
      </c>
      <c r="F3" s="257" t="s">
        <v>46</v>
      </c>
      <c r="G3" s="257" t="s">
        <v>47</v>
      </c>
      <c r="H3" s="257"/>
      <c r="I3" s="257" t="s">
        <v>48</v>
      </c>
      <c r="J3" s="257" t="s">
        <v>49</v>
      </c>
      <c r="K3" s="257" t="s">
        <v>50</v>
      </c>
      <c r="L3" s="257" t="s">
        <v>51</v>
      </c>
      <c r="M3" s="257" t="s">
        <v>52</v>
      </c>
      <c r="N3" s="257" t="s">
        <v>53</v>
      </c>
      <c r="O3" s="514" t="s">
        <v>54</v>
      </c>
      <c r="P3" s="515"/>
      <c r="Q3" s="515"/>
      <c r="R3" s="515"/>
      <c r="S3" s="515"/>
      <c r="T3" s="515"/>
      <c r="U3" s="515"/>
      <c r="V3" s="515"/>
      <c r="W3" s="515"/>
      <c r="X3" s="515"/>
      <c r="Y3" s="515"/>
      <c r="Z3" s="515"/>
      <c r="AA3" s="515"/>
      <c r="AB3" s="515"/>
      <c r="AC3" s="515"/>
      <c r="AD3" s="516"/>
      <c r="AE3" s="257" t="s">
        <v>55</v>
      </c>
      <c r="AF3" s="257"/>
      <c r="AG3" s="257" t="s">
        <v>56</v>
      </c>
      <c r="AH3" s="257" t="s">
        <v>57</v>
      </c>
      <c r="AI3" s="257" t="s">
        <v>58</v>
      </c>
      <c r="AJ3" s="257" t="s">
        <v>59</v>
      </c>
      <c r="AK3" s="257" t="s">
        <v>60</v>
      </c>
      <c r="AL3" s="257" t="s">
        <v>61</v>
      </c>
      <c r="AM3" s="257"/>
      <c r="AN3" s="257"/>
      <c r="AO3" s="257"/>
    </row>
    <row r="4" spans="1:41" ht="48.75" customHeight="1" x14ac:dyDescent="0.15">
      <c r="A4" s="505" t="s">
        <v>62</v>
      </c>
      <c r="B4" s="48" t="s">
        <v>63</v>
      </c>
      <c r="C4" s="48" t="s">
        <v>0</v>
      </c>
      <c r="D4" s="49" t="s">
        <v>64</v>
      </c>
      <c r="E4" s="80" t="s">
        <v>65</v>
      </c>
      <c r="F4" s="286" t="s">
        <v>66</v>
      </c>
      <c r="G4" s="80" t="s">
        <v>67</v>
      </c>
      <c r="H4" s="287" t="s">
        <v>68</v>
      </c>
      <c r="I4" s="288" t="s">
        <v>69</v>
      </c>
      <c r="J4" s="287" t="s">
        <v>70</v>
      </c>
      <c r="K4" s="289">
        <v>46027</v>
      </c>
      <c r="L4" s="290">
        <v>46387</v>
      </c>
      <c r="M4" s="291">
        <v>1</v>
      </c>
      <c r="N4" s="288" t="s">
        <v>71</v>
      </c>
      <c r="O4" s="54">
        <f>+P4+Q4+R4</f>
        <v>0</v>
      </c>
      <c r="P4" s="49">
        <v>0</v>
      </c>
      <c r="Q4" s="49">
        <v>0</v>
      </c>
      <c r="R4" s="49">
        <v>0</v>
      </c>
      <c r="S4" s="283">
        <v>0.5</v>
      </c>
      <c r="T4" s="49">
        <v>0</v>
      </c>
      <c r="U4" s="49">
        <v>0</v>
      </c>
      <c r="V4" s="263">
        <v>0.5</v>
      </c>
      <c r="W4" s="54">
        <f>+X4+Y4+Z4</f>
        <v>0</v>
      </c>
      <c r="X4" s="49">
        <v>0</v>
      </c>
      <c r="Y4" s="49">
        <v>0</v>
      </c>
      <c r="Z4" s="49">
        <v>0</v>
      </c>
      <c r="AA4" s="283">
        <v>0.5</v>
      </c>
      <c r="AB4" s="49">
        <v>0</v>
      </c>
      <c r="AC4" s="49">
        <v>0</v>
      </c>
      <c r="AD4" s="263">
        <v>0.5</v>
      </c>
      <c r="AE4" s="49" t="s">
        <v>72</v>
      </c>
      <c r="AF4" s="74" t="s">
        <v>73</v>
      </c>
      <c r="AG4" s="74"/>
      <c r="AH4" s="74" t="s">
        <v>74</v>
      </c>
      <c r="AI4" s="264" t="s">
        <v>75</v>
      </c>
      <c r="AJ4" s="49"/>
      <c r="AK4" s="49"/>
      <c r="AL4" s="49"/>
      <c r="AM4" s="294" t="s">
        <v>76</v>
      </c>
      <c r="AN4" s="294" t="s">
        <v>77</v>
      </c>
      <c r="AO4" s="49"/>
    </row>
    <row r="5" spans="1:41" ht="42" customHeight="1" x14ac:dyDescent="0.15">
      <c r="A5" s="506"/>
      <c r="B5" s="48" t="s">
        <v>78</v>
      </c>
      <c r="C5" s="48" t="s">
        <v>0</v>
      </c>
      <c r="D5" s="74" t="s">
        <v>64</v>
      </c>
      <c r="E5" s="80" t="s">
        <v>65</v>
      </c>
      <c r="F5" s="286" t="s">
        <v>66</v>
      </c>
      <c r="G5" s="80" t="s">
        <v>67</v>
      </c>
      <c r="H5" s="273" t="s">
        <v>79</v>
      </c>
      <c r="I5" s="273" t="s">
        <v>80</v>
      </c>
      <c r="J5" s="273" t="s">
        <v>81</v>
      </c>
      <c r="K5" s="289">
        <v>46027</v>
      </c>
      <c r="L5" s="290">
        <v>46387</v>
      </c>
      <c r="M5" s="273">
        <f t="shared" ref="M5:M64" si="0">+O5+S5+W5+AA5</f>
        <v>4</v>
      </c>
      <c r="N5" s="60" t="s">
        <v>82</v>
      </c>
      <c r="O5" s="292">
        <f t="shared" ref="O5:O64" si="1">+P5+Q5+R5</f>
        <v>1</v>
      </c>
      <c r="P5" s="49">
        <v>0</v>
      </c>
      <c r="Q5" s="49">
        <v>0</v>
      </c>
      <c r="R5" s="49">
        <v>1</v>
      </c>
      <c r="S5" s="293">
        <f t="shared" ref="S5:S64" si="2">+T5+U5+V5</f>
        <v>1</v>
      </c>
      <c r="T5" s="53">
        <v>0</v>
      </c>
      <c r="U5" s="53">
        <v>0</v>
      </c>
      <c r="V5" s="53">
        <v>1</v>
      </c>
      <c r="W5" s="293">
        <f t="shared" ref="W5:W64" si="3">+X5+Y5+Z5</f>
        <v>1</v>
      </c>
      <c r="X5" s="53">
        <v>0</v>
      </c>
      <c r="Y5" s="53">
        <v>0</v>
      </c>
      <c r="Z5" s="53">
        <v>1</v>
      </c>
      <c r="AA5" s="293">
        <f t="shared" ref="AA5:AA64" si="4">+AB5+AC5+AD5</f>
        <v>1</v>
      </c>
      <c r="AB5" s="49">
        <v>0</v>
      </c>
      <c r="AC5" s="49">
        <v>0</v>
      </c>
      <c r="AD5" s="49">
        <v>1</v>
      </c>
      <c r="AE5" s="49" t="s">
        <v>72</v>
      </c>
      <c r="AF5" s="74"/>
      <c r="AG5" s="74"/>
      <c r="AH5" s="74" t="s">
        <v>74</v>
      </c>
      <c r="AI5" s="264" t="s">
        <v>75</v>
      </c>
      <c r="AJ5" s="288" t="s">
        <v>83</v>
      </c>
      <c r="AK5" s="49"/>
      <c r="AL5" s="49"/>
      <c r="AM5" s="294" t="s">
        <v>76</v>
      </c>
      <c r="AN5" s="294" t="s">
        <v>77</v>
      </c>
      <c r="AO5" s="49"/>
    </row>
    <row r="6" spans="1:41" ht="44.25" customHeight="1" x14ac:dyDescent="0.15">
      <c r="A6" s="506"/>
      <c r="B6" s="48" t="s">
        <v>84</v>
      </c>
      <c r="C6" s="48" t="s">
        <v>0</v>
      </c>
      <c r="D6" s="74" t="s">
        <v>64</v>
      </c>
      <c r="E6" s="80" t="s">
        <v>85</v>
      </c>
      <c r="F6" s="286" t="s">
        <v>66</v>
      </c>
      <c r="G6" s="80" t="s">
        <v>67</v>
      </c>
      <c r="H6" s="273" t="s">
        <v>86</v>
      </c>
      <c r="I6" s="273" t="s">
        <v>87</v>
      </c>
      <c r="J6" s="273" t="s">
        <v>88</v>
      </c>
      <c r="K6" s="289">
        <v>46027</v>
      </c>
      <c r="L6" s="290">
        <v>46387</v>
      </c>
      <c r="M6" s="273">
        <f t="shared" si="0"/>
        <v>2</v>
      </c>
      <c r="N6" s="60" t="s">
        <v>82</v>
      </c>
      <c r="O6" s="292">
        <f t="shared" si="1"/>
        <v>0</v>
      </c>
      <c r="P6" s="49">
        <v>0</v>
      </c>
      <c r="Q6" s="49">
        <v>0</v>
      </c>
      <c r="R6" s="49">
        <v>0</v>
      </c>
      <c r="S6" s="54">
        <f t="shared" si="2"/>
        <v>1</v>
      </c>
      <c r="T6" s="49">
        <v>0</v>
      </c>
      <c r="U6" s="49">
        <v>0</v>
      </c>
      <c r="V6" s="49">
        <v>1</v>
      </c>
      <c r="W6" s="54">
        <f t="shared" si="3"/>
        <v>0</v>
      </c>
      <c r="X6" s="49">
        <v>0</v>
      </c>
      <c r="Y6" s="49">
        <v>0</v>
      </c>
      <c r="Z6" s="49">
        <v>0</v>
      </c>
      <c r="AA6" s="54">
        <f t="shared" si="4"/>
        <v>1</v>
      </c>
      <c r="AB6" s="49">
        <v>0</v>
      </c>
      <c r="AC6" s="49">
        <v>0</v>
      </c>
      <c r="AD6" s="49">
        <v>1</v>
      </c>
      <c r="AE6" s="49" t="s">
        <v>72</v>
      </c>
      <c r="AF6" s="74"/>
      <c r="AG6" s="74"/>
      <c r="AH6" s="74" t="s">
        <v>74</v>
      </c>
      <c r="AI6" s="264" t="s">
        <v>75</v>
      </c>
      <c r="AJ6" s="288" t="s">
        <v>89</v>
      </c>
      <c r="AK6" s="49"/>
      <c r="AL6" s="49"/>
      <c r="AM6" s="294" t="s">
        <v>76</v>
      </c>
      <c r="AN6" s="294" t="s">
        <v>77</v>
      </c>
      <c r="AO6" s="49"/>
    </row>
    <row r="7" spans="1:41" ht="44.25" customHeight="1" x14ac:dyDescent="0.15">
      <c r="A7" s="506"/>
      <c r="B7" s="48" t="s">
        <v>90</v>
      </c>
      <c r="C7" s="48" t="s">
        <v>91</v>
      </c>
      <c r="D7" s="49" t="s">
        <v>64</v>
      </c>
      <c r="E7" s="80" t="s">
        <v>85</v>
      </c>
      <c r="F7" s="286" t="s">
        <v>92</v>
      </c>
      <c r="G7" s="80" t="s">
        <v>67</v>
      </c>
      <c r="H7" s="49" t="s">
        <v>93</v>
      </c>
      <c r="I7" s="49" t="s">
        <v>94</v>
      </c>
      <c r="J7" s="49" t="s">
        <v>95</v>
      </c>
      <c r="K7" s="50">
        <v>46024</v>
      </c>
      <c r="L7" s="51">
        <v>46387</v>
      </c>
      <c r="M7" s="282">
        <f t="shared" si="0"/>
        <v>1</v>
      </c>
      <c r="N7" s="53" t="s">
        <v>96</v>
      </c>
      <c r="O7" s="283">
        <f t="shared" si="1"/>
        <v>0.25</v>
      </c>
      <c r="P7" s="49">
        <v>0</v>
      </c>
      <c r="Q7" s="49">
        <v>0</v>
      </c>
      <c r="R7" s="263">
        <v>0.25</v>
      </c>
      <c r="S7" s="283">
        <f t="shared" si="2"/>
        <v>0.25</v>
      </c>
      <c r="T7" s="49">
        <v>0</v>
      </c>
      <c r="U7" s="49">
        <v>0</v>
      </c>
      <c r="V7" s="263">
        <v>0.25</v>
      </c>
      <c r="W7" s="283">
        <f t="shared" si="3"/>
        <v>0.25</v>
      </c>
      <c r="X7" s="49">
        <v>0</v>
      </c>
      <c r="Y7" s="49">
        <v>0</v>
      </c>
      <c r="Z7" s="263">
        <v>0.25</v>
      </c>
      <c r="AA7" s="283">
        <f t="shared" si="4"/>
        <v>0.25</v>
      </c>
      <c r="AB7" s="49">
        <v>0</v>
      </c>
      <c r="AC7" s="49">
        <v>0</v>
      </c>
      <c r="AD7" s="263">
        <v>0.25</v>
      </c>
      <c r="AE7" s="49" t="s">
        <v>73</v>
      </c>
      <c r="AF7" s="74"/>
      <c r="AG7" s="74"/>
      <c r="AH7" s="74" t="s">
        <v>74</v>
      </c>
      <c r="AI7" s="264" t="s">
        <v>97</v>
      </c>
      <c r="AJ7" s="49"/>
      <c r="AK7" s="49"/>
      <c r="AL7" s="49"/>
      <c r="AM7" s="49" t="s">
        <v>98</v>
      </c>
      <c r="AN7" s="49" t="s">
        <v>99</v>
      </c>
      <c r="AO7" s="49"/>
    </row>
    <row r="8" spans="1:41" ht="44.25" customHeight="1" x14ac:dyDescent="0.15">
      <c r="A8" s="506"/>
      <c r="B8" s="48" t="s">
        <v>100</v>
      </c>
      <c r="C8" s="48" t="s">
        <v>91</v>
      </c>
      <c r="D8" s="49" t="s">
        <v>64</v>
      </c>
      <c r="E8" s="80" t="s">
        <v>101</v>
      </c>
      <c r="F8" s="286" t="s">
        <v>92</v>
      </c>
      <c r="G8" s="80" t="s">
        <v>67</v>
      </c>
      <c r="H8" s="49" t="s">
        <v>102</v>
      </c>
      <c r="I8" s="60" t="s">
        <v>103</v>
      </c>
      <c r="J8" s="49" t="s">
        <v>104</v>
      </c>
      <c r="K8" s="50">
        <v>46024</v>
      </c>
      <c r="L8" s="50">
        <v>46387</v>
      </c>
      <c r="M8" s="52">
        <f t="shared" si="0"/>
        <v>4</v>
      </c>
      <c r="N8" s="53" t="s">
        <v>105</v>
      </c>
      <c r="O8" s="54">
        <f t="shared" si="1"/>
        <v>1</v>
      </c>
      <c r="P8" s="49">
        <v>0</v>
      </c>
      <c r="Q8" s="49">
        <v>1</v>
      </c>
      <c r="R8" s="49">
        <v>0</v>
      </c>
      <c r="S8" s="54">
        <f t="shared" si="2"/>
        <v>1</v>
      </c>
      <c r="T8" s="49">
        <v>0</v>
      </c>
      <c r="U8" s="49">
        <v>1</v>
      </c>
      <c r="V8" s="49">
        <v>0</v>
      </c>
      <c r="W8" s="54">
        <f t="shared" si="3"/>
        <v>1</v>
      </c>
      <c r="X8" s="49">
        <v>0</v>
      </c>
      <c r="Y8" s="49">
        <v>1</v>
      </c>
      <c r="Z8" s="49">
        <v>0</v>
      </c>
      <c r="AA8" s="54">
        <f t="shared" si="4"/>
        <v>1</v>
      </c>
      <c r="AB8" s="49">
        <v>0</v>
      </c>
      <c r="AC8" s="49">
        <v>1</v>
      </c>
      <c r="AD8" s="49">
        <v>0</v>
      </c>
      <c r="AE8" s="49" t="s">
        <v>73</v>
      </c>
      <c r="AF8" s="74"/>
      <c r="AG8" s="74"/>
      <c r="AH8" s="74" t="s">
        <v>74</v>
      </c>
      <c r="AI8" s="264" t="s">
        <v>97</v>
      </c>
      <c r="AJ8" s="49"/>
      <c r="AK8" s="49"/>
      <c r="AL8" s="49"/>
      <c r="AM8" s="49" t="s">
        <v>98</v>
      </c>
      <c r="AN8" s="49" t="s">
        <v>99</v>
      </c>
      <c r="AO8" s="49" t="s">
        <v>106</v>
      </c>
    </row>
    <row r="9" spans="1:41" ht="51.75" customHeight="1" x14ac:dyDescent="0.15">
      <c r="A9" s="506"/>
      <c r="B9" s="48" t="s">
        <v>107</v>
      </c>
      <c r="C9" s="48" t="s">
        <v>91</v>
      </c>
      <c r="D9" s="49" t="s">
        <v>64</v>
      </c>
      <c r="E9" s="80" t="s">
        <v>108</v>
      </c>
      <c r="F9" s="286" t="s">
        <v>92</v>
      </c>
      <c r="G9" s="80" t="s">
        <v>67</v>
      </c>
      <c r="H9" s="60" t="s">
        <v>109</v>
      </c>
      <c r="I9" s="60" t="s">
        <v>110</v>
      </c>
      <c r="J9" s="49" t="s">
        <v>956</v>
      </c>
      <c r="K9" s="50">
        <v>46024</v>
      </c>
      <c r="L9" s="50">
        <v>46387</v>
      </c>
      <c r="M9" s="52">
        <v>3</v>
      </c>
      <c r="N9" s="53" t="s">
        <v>82</v>
      </c>
      <c r="O9" s="54">
        <f t="shared" si="1"/>
        <v>1</v>
      </c>
      <c r="P9" s="49">
        <v>0</v>
      </c>
      <c r="Q9" s="49">
        <v>0</v>
      </c>
      <c r="R9" s="49">
        <v>1</v>
      </c>
      <c r="S9" s="54">
        <v>0</v>
      </c>
      <c r="T9" s="49">
        <v>0</v>
      </c>
      <c r="U9" s="49">
        <v>0</v>
      </c>
      <c r="V9" s="49">
        <v>0</v>
      </c>
      <c r="W9" s="54">
        <f t="shared" si="3"/>
        <v>1</v>
      </c>
      <c r="X9" s="49">
        <v>0</v>
      </c>
      <c r="Y9" s="49">
        <v>0</v>
      </c>
      <c r="Z9" s="49">
        <v>1</v>
      </c>
      <c r="AA9" s="54">
        <f t="shared" si="4"/>
        <v>1</v>
      </c>
      <c r="AB9" s="49">
        <v>0</v>
      </c>
      <c r="AC9" s="49">
        <v>0</v>
      </c>
      <c r="AD9" s="49">
        <v>1</v>
      </c>
      <c r="AE9" s="49" t="s">
        <v>73</v>
      </c>
      <c r="AF9" s="74"/>
      <c r="AG9" s="74"/>
      <c r="AH9" s="74" t="s">
        <v>74</v>
      </c>
      <c r="AI9" s="264" t="s">
        <v>97</v>
      </c>
      <c r="AJ9" s="49"/>
      <c r="AK9" s="49"/>
      <c r="AL9" s="49"/>
      <c r="AM9" s="49" t="s">
        <v>98</v>
      </c>
      <c r="AN9" s="49" t="s">
        <v>99</v>
      </c>
      <c r="AO9" s="49"/>
    </row>
    <row r="10" spans="1:41" ht="47.25" customHeight="1" x14ac:dyDescent="0.15">
      <c r="A10" s="506"/>
      <c r="B10" s="48" t="s">
        <v>111</v>
      </c>
      <c r="C10" s="48" t="s">
        <v>91</v>
      </c>
      <c r="D10" s="49" t="s">
        <v>64</v>
      </c>
      <c r="E10" s="80" t="s">
        <v>85</v>
      </c>
      <c r="F10" s="286" t="s">
        <v>92</v>
      </c>
      <c r="G10" s="80" t="s">
        <v>67</v>
      </c>
      <c r="H10" s="60" t="s">
        <v>112</v>
      </c>
      <c r="I10" s="60" t="s">
        <v>113</v>
      </c>
      <c r="J10" s="49" t="s">
        <v>114</v>
      </c>
      <c r="K10" s="50">
        <v>46024</v>
      </c>
      <c r="L10" s="50">
        <v>46295</v>
      </c>
      <c r="M10" s="52">
        <f t="shared" si="0"/>
        <v>3</v>
      </c>
      <c r="N10" s="53" t="s">
        <v>105</v>
      </c>
      <c r="O10" s="54">
        <f t="shared" si="1"/>
        <v>1</v>
      </c>
      <c r="P10" s="49">
        <v>0</v>
      </c>
      <c r="Q10" s="49">
        <v>0</v>
      </c>
      <c r="R10" s="49">
        <v>1</v>
      </c>
      <c r="S10" s="54">
        <f t="shared" si="2"/>
        <v>1</v>
      </c>
      <c r="T10" s="49">
        <v>0</v>
      </c>
      <c r="U10" s="49">
        <v>1</v>
      </c>
      <c r="V10" s="49">
        <v>0</v>
      </c>
      <c r="W10" s="54">
        <f t="shared" si="3"/>
        <v>1</v>
      </c>
      <c r="X10" s="49">
        <v>0</v>
      </c>
      <c r="Y10" s="49">
        <v>1</v>
      </c>
      <c r="Z10" s="49">
        <v>0</v>
      </c>
      <c r="AA10" s="54">
        <f t="shared" si="4"/>
        <v>0</v>
      </c>
      <c r="AB10" s="49">
        <v>0</v>
      </c>
      <c r="AC10" s="49">
        <v>0</v>
      </c>
      <c r="AD10" s="49">
        <v>0</v>
      </c>
      <c r="AE10" s="49" t="s">
        <v>73</v>
      </c>
      <c r="AF10" s="74"/>
      <c r="AG10" s="74"/>
      <c r="AH10" s="74" t="s">
        <v>74</v>
      </c>
      <c r="AI10" s="264" t="s">
        <v>97</v>
      </c>
      <c r="AJ10" s="49"/>
      <c r="AK10" s="49"/>
      <c r="AL10" s="49"/>
      <c r="AM10" s="49" t="s">
        <v>98</v>
      </c>
      <c r="AN10" s="49" t="s">
        <v>99</v>
      </c>
      <c r="AO10" s="348"/>
    </row>
    <row r="11" spans="1:41" ht="42" customHeight="1" x14ac:dyDescent="0.15">
      <c r="A11" s="506"/>
      <c r="B11" s="48" t="s">
        <v>115</v>
      </c>
      <c r="C11" s="48" t="s">
        <v>91</v>
      </c>
      <c r="D11" s="49" t="s">
        <v>64</v>
      </c>
      <c r="E11" s="80" t="s">
        <v>65</v>
      </c>
      <c r="F11" s="286" t="s">
        <v>92</v>
      </c>
      <c r="G11" s="80" t="s">
        <v>67</v>
      </c>
      <c r="H11" s="60" t="s">
        <v>116</v>
      </c>
      <c r="I11" s="60" t="s">
        <v>117</v>
      </c>
      <c r="J11" s="49" t="s">
        <v>118</v>
      </c>
      <c r="K11" s="73">
        <v>46027</v>
      </c>
      <c r="L11" s="50">
        <v>46387</v>
      </c>
      <c r="M11" s="52">
        <f t="shared" si="0"/>
        <v>3</v>
      </c>
      <c r="N11" s="53" t="s">
        <v>105</v>
      </c>
      <c r="O11" s="54">
        <f t="shared" si="1"/>
        <v>0</v>
      </c>
      <c r="P11" s="49">
        <v>0</v>
      </c>
      <c r="Q11" s="49">
        <v>0</v>
      </c>
      <c r="R11" s="49">
        <v>0</v>
      </c>
      <c r="S11" s="54">
        <f t="shared" si="2"/>
        <v>1</v>
      </c>
      <c r="T11" s="49">
        <v>0</v>
      </c>
      <c r="U11" s="49">
        <v>0</v>
      </c>
      <c r="V11" s="49">
        <v>1</v>
      </c>
      <c r="W11" s="54">
        <f t="shared" si="3"/>
        <v>1</v>
      </c>
      <c r="X11" s="49">
        <v>0</v>
      </c>
      <c r="Y11" s="49">
        <v>0</v>
      </c>
      <c r="Z11" s="49">
        <v>1</v>
      </c>
      <c r="AA11" s="54">
        <f t="shared" si="4"/>
        <v>1</v>
      </c>
      <c r="AB11" s="49">
        <v>0</v>
      </c>
      <c r="AC11" s="49">
        <v>0</v>
      </c>
      <c r="AD11" s="49">
        <v>1</v>
      </c>
      <c r="AE11" s="49" t="s">
        <v>73</v>
      </c>
      <c r="AF11" s="74"/>
      <c r="AG11" s="74"/>
      <c r="AH11" s="74" t="s">
        <v>74</v>
      </c>
      <c r="AI11" s="264" t="s">
        <v>75</v>
      </c>
      <c r="AJ11" s="49"/>
      <c r="AK11" s="49"/>
      <c r="AL11" s="49"/>
      <c r="AM11" s="49" t="s">
        <v>98</v>
      </c>
      <c r="AN11" s="49" t="s">
        <v>99</v>
      </c>
      <c r="AO11" s="49"/>
    </row>
    <row r="12" spans="1:41" ht="49.5" customHeight="1" x14ac:dyDescent="0.15">
      <c r="A12" s="506"/>
      <c r="B12" s="48" t="s">
        <v>119</v>
      </c>
      <c r="C12" s="48" t="s">
        <v>91</v>
      </c>
      <c r="D12" s="49" t="s">
        <v>64</v>
      </c>
      <c r="E12" s="80" t="s">
        <v>65</v>
      </c>
      <c r="F12" s="349" t="s">
        <v>92</v>
      </c>
      <c r="G12" s="80" t="s">
        <v>67</v>
      </c>
      <c r="H12" s="60" t="s">
        <v>120</v>
      </c>
      <c r="I12" s="60" t="s">
        <v>121</v>
      </c>
      <c r="J12" s="55" t="s">
        <v>122</v>
      </c>
      <c r="K12" s="51">
        <v>46027</v>
      </c>
      <c r="L12" s="51">
        <v>46387</v>
      </c>
      <c r="M12" s="52">
        <f t="shared" si="0"/>
        <v>2</v>
      </c>
      <c r="N12" s="53" t="s">
        <v>105</v>
      </c>
      <c r="O12" s="54">
        <f t="shared" si="1"/>
        <v>0</v>
      </c>
      <c r="P12" s="49">
        <v>0</v>
      </c>
      <c r="Q12" s="49">
        <v>0</v>
      </c>
      <c r="R12" s="49">
        <v>0</v>
      </c>
      <c r="S12" s="54">
        <f t="shared" si="2"/>
        <v>0</v>
      </c>
      <c r="T12" s="49">
        <v>0</v>
      </c>
      <c r="U12" s="49">
        <v>0</v>
      </c>
      <c r="V12" s="49">
        <v>0</v>
      </c>
      <c r="W12" s="54">
        <f t="shared" si="3"/>
        <v>0</v>
      </c>
      <c r="X12" s="49">
        <v>0</v>
      </c>
      <c r="Y12" s="49">
        <v>0</v>
      </c>
      <c r="Z12" s="49">
        <v>0</v>
      </c>
      <c r="AA12" s="54">
        <f t="shared" si="4"/>
        <v>2</v>
      </c>
      <c r="AB12" s="49">
        <v>0</v>
      </c>
      <c r="AC12" s="49">
        <v>0</v>
      </c>
      <c r="AD12" s="55">
        <v>2</v>
      </c>
      <c r="AE12" s="49" t="s">
        <v>73</v>
      </c>
      <c r="AF12" s="74"/>
      <c r="AG12" s="74"/>
      <c r="AH12" s="74" t="s">
        <v>74</v>
      </c>
      <c r="AI12" s="343" t="s">
        <v>75</v>
      </c>
      <c r="AJ12" s="55"/>
      <c r="AK12" s="55"/>
      <c r="AL12" s="55"/>
      <c r="AM12" s="49" t="s">
        <v>98</v>
      </c>
      <c r="AN12" s="49" t="s">
        <v>99</v>
      </c>
      <c r="AO12" s="49"/>
    </row>
    <row r="13" spans="1:41" ht="41.25" customHeight="1" x14ac:dyDescent="0.15">
      <c r="A13" s="506"/>
      <c r="B13" s="48" t="s">
        <v>123</v>
      </c>
      <c r="C13" s="48" t="s">
        <v>91</v>
      </c>
      <c r="D13" s="49" t="s">
        <v>64</v>
      </c>
      <c r="E13" s="80" t="s">
        <v>65</v>
      </c>
      <c r="F13" s="286" t="s">
        <v>92</v>
      </c>
      <c r="G13" s="80" t="s">
        <v>67</v>
      </c>
      <c r="H13" s="60" t="s">
        <v>124</v>
      </c>
      <c r="I13" s="60" t="s">
        <v>125</v>
      </c>
      <c r="J13" s="55" t="s">
        <v>126</v>
      </c>
      <c r="K13" s="51">
        <v>46027</v>
      </c>
      <c r="L13" s="51">
        <v>46387</v>
      </c>
      <c r="M13" s="52">
        <f t="shared" si="0"/>
        <v>4</v>
      </c>
      <c r="N13" s="53" t="s">
        <v>105</v>
      </c>
      <c r="O13" s="54">
        <f t="shared" si="1"/>
        <v>1</v>
      </c>
      <c r="P13" s="49">
        <v>0</v>
      </c>
      <c r="Q13" s="49">
        <v>0</v>
      </c>
      <c r="R13" s="55">
        <v>1</v>
      </c>
      <c r="S13" s="54">
        <f t="shared" si="2"/>
        <v>1</v>
      </c>
      <c r="T13" s="49">
        <v>0</v>
      </c>
      <c r="U13" s="49">
        <v>0</v>
      </c>
      <c r="V13" s="55">
        <v>1</v>
      </c>
      <c r="W13" s="54">
        <f t="shared" si="3"/>
        <v>1</v>
      </c>
      <c r="X13" s="49">
        <v>0</v>
      </c>
      <c r="Y13" s="49">
        <v>0</v>
      </c>
      <c r="Z13" s="55">
        <v>1</v>
      </c>
      <c r="AA13" s="54">
        <f t="shared" si="4"/>
        <v>1</v>
      </c>
      <c r="AB13" s="49">
        <v>0</v>
      </c>
      <c r="AC13" s="49">
        <v>0</v>
      </c>
      <c r="AD13" s="55">
        <v>1</v>
      </c>
      <c r="AE13" s="49" t="s">
        <v>73</v>
      </c>
      <c r="AF13" s="74"/>
      <c r="AG13" s="74"/>
      <c r="AH13" s="74" t="s">
        <v>74</v>
      </c>
      <c r="AI13" s="264" t="s">
        <v>75</v>
      </c>
      <c r="AJ13" s="55"/>
      <c r="AK13" s="55"/>
      <c r="AL13" s="55"/>
      <c r="AM13" s="49" t="s">
        <v>98</v>
      </c>
      <c r="AN13" s="49" t="s">
        <v>99</v>
      </c>
      <c r="AO13" s="49"/>
    </row>
    <row r="14" spans="1:41" ht="99.95" customHeight="1" x14ac:dyDescent="0.15">
      <c r="A14" s="506"/>
      <c r="B14" s="48" t="s">
        <v>127</v>
      </c>
      <c r="C14" s="48" t="s">
        <v>128</v>
      </c>
      <c r="D14" s="49" t="s">
        <v>129</v>
      </c>
      <c r="E14" s="80" t="s">
        <v>85</v>
      </c>
      <c r="F14" s="80" t="s">
        <v>130</v>
      </c>
      <c r="G14" s="80" t="s">
        <v>67</v>
      </c>
      <c r="H14" s="60" t="s">
        <v>131</v>
      </c>
      <c r="I14" s="60" t="s">
        <v>132</v>
      </c>
      <c r="J14" s="55" t="s">
        <v>133</v>
      </c>
      <c r="K14" s="51">
        <v>46027</v>
      </c>
      <c r="L14" s="51">
        <v>46387</v>
      </c>
      <c r="M14" s="282">
        <f t="shared" si="0"/>
        <v>1</v>
      </c>
      <c r="N14" s="55" t="s">
        <v>134</v>
      </c>
      <c r="O14" s="296">
        <f t="shared" si="1"/>
        <v>0.4</v>
      </c>
      <c r="P14" s="49">
        <v>0</v>
      </c>
      <c r="Q14" s="49">
        <v>0</v>
      </c>
      <c r="R14" s="297">
        <v>0.4</v>
      </c>
      <c r="S14" s="296">
        <f t="shared" si="2"/>
        <v>0.25</v>
      </c>
      <c r="T14" s="49">
        <v>0</v>
      </c>
      <c r="U14" s="49">
        <v>0</v>
      </c>
      <c r="V14" s="297">
        <v>0.25</v>
      </c>
      <c r="W14" s="300">
        <f t="shared" si="3"/>
        <v>0</v>
      </c>
      <c r="X14" s="49">
        <v>0</v>
      </c>
      <c r="Y14" s="49">
        <v>0</v>
      </c>
      <c r="Z14" s="49">
        <v>0</v>
      </c>
      <c r="AA14" s="296">
        <f t="shared" si="4"/>
        <v>0.35</v>
      </c>
      <c r="AB14" s="49">
        <v>0</v>
      </c>
      <c r="AC14" s="49">
        <v>0</v>
      </c>
      <c r="AD14" s="81">
        <v>0.35</v>
      </c>
      <c r="AE14" s="49" t="s">
        <v>73</v>
      </c>
      <c r="AF14" s="495"/>
      <c r="AG14" s="74"/>
      <c r="AH14" s="272" t="s">
        <v>135</v>
      </c>
      <c r="AI14" s="264" t="s">
        <v>97</v>
      </c>
      <c r="AJ14" s="55" t="s">
        <v>136</v>
      </c>
      <c r="AK14" s="55" t="s">
        <v>137</v>
      </c>
      <c r="AL14" s="55" t="s">
        <v>138</v>
      </c>
      <c r="AM14" s="55" t="s">
        <v>139</v>
      </c>
      <c r="AN14" s="55" t="s">
        <v>140</v>
      </c>
      <c r="AO14" s="49" t="s">
        <v>141</v>
      </c>
    </row>
    <row r="15" spans="1:41" ht="42.75" customHeight="1" x14ac:dyDescent="0.15">
      <c r="A15" s="506"/>
      <c r="B15" s="48" t="s">
        <v>142</v>
      </c>
      <c r="C15" s="48" t="s">
        <v>128</v>
      </c>
      <c r="D15" s="49" t="s">
        <v>129</v>
      </c>
      <c r="E15" s="80" t="s">
        <v>143</v>
      </c>
      <c r="F15" s="80" t="s">
        <v>130</v>
      </c>
      <c r="G15" s="80" t="s">
        <v>67</v>
      </c>
      <c r="H15" s="350" t="s">
        <v>144</v>
      </c>
      <c r="I15" s="350" t="s">
        <v>145</v>
      </c>
      <c r="J15" s="350" t="s">
        <v>146</v>
      </c>
      <c r="K15" s="51">
        <v>46027</v>
      </c>
      <c r="L15" s="51">
        <v>46387</v>
      </c>
      <c r="M15" s="282">
        <f t="shared" si="0"/>
        <v>1</v>
      </c>
      <c r="N15" s="55" t="s">
        <v>134</v>
      </c>
      <c r="O15" s="54">
        <f t="shared" si="1"/>
        <v>0</v>
      </c>
      <c r="P15" s="49">
        <v>0</v>
      </c>
      <c r="Q15" s="49">
        <v>0</v>
      </c>
      <c r="R15" s="49">
        <v>0</v>
      </c>
      <c r="S15" s="54">
        <f t="shared" si="2"/>
        <v>0</v>
      </c>
      <c r="T15" s="55">
        <v>0</v>
      </c>
      <c r="U15" s="55">
        <v>0</v>
      </c>
      <c r="V15" s="55">
        <v>0</v>
      </c>
      <c r="W15" s="296">
        <f t="shared" si="3"/>
        <v>0.5</v>
      </c>
      <c r="X15" s="370">
        <v>0</v>
      </c>
      <c r="Y15" s="370">
        <v>0</v>
      </c>
      <c r="Z15" s="370">
        <v>0.5</v>
      </c>
      <c r="AA15" s="296">
        <f t="shared" si="4"/>
        <v>0.5</v>
      </c>
      <c r="AB15" s="55">
        <v>0</v>
      </c>
      <c r="AC15" s="55">
        <v>0</v>
      </c>
      <c r="AD15" s="81">
        <v>0.5</v>
      </c>
      <c r="AE15" s="49" t="s">
        <v>73</v>
      </c>
      <c r="AF15" s="496"/>
      <c r="AG15" s="74"/>
      <c r="AH15" s="272" t="s">
        <v>147</v>
      </c>
      <c r="AI15" s="343" t="s">
        <v>97</v>
      </c>
      <c r="AJ15" s="55" t="s">
        <v>148</v>
      </c>
      <c r="AK15" s="55" t="s">
        <v>149</v>
      </c>
      <c r="AL15" s="55" t="s">
        <v>150</v>
      </c>
      <c r="AM15" s="55" t="s">
        <v>139</v>
      </c>
      <c r="AN15" s="55" t="s">
        <v>140</v>
      </c>
      <c r="AO15" s="49" t="s">
        <v>151</v>
      </c>
    </row>
    <row r="16" spans="1:41" ht="41.25" customHeight="1" x14ac:dyDescent="0.15">
      <c r="A16" s="506"/>
      <c r="B16" s="48" t="s">
        <v>152</v>
      </c>
      <c r="C16" s="48" t="s">
        <v>153</v>
      </c>
      <c r="D16" s="49" t="s">
        <v>129</v>
      </c>
      <c r="E16" s="304" t="s">
        <v>143</v>
      </c>
      <c r="F16" s="80" t="s">
        <v>92</v>
      </c>
      <c r="G16" s="80" t="s">
        <v>154</v>
      </c>
      <c r="H16" s="60" t="s">
        <v>155</v>
      </c>
      <c r="I16" s="288" t="s">
        <v>156</v>
      </c>
      <c r="J16" s="288" t="s">
        <v>157</v>
      </c>
      <c r="K16" s="289">
        <v>46054</v>
      </c>
      <c r="L16" s="290">
        <v>46356</v>
      </c>
      <c r="M16" s="273">
        <f t="shared" si="0"/>
        <v>5</v>
      </c>
      <c r="N16" s="288" t="s">
        <v>105</v>
      </c>
      <c r="O16" s="292">
        <f t="shared" si="1"/>
        <v>0</v>
      </c>
      <c r="P16" s="49">
        <v>0</v>
      </c>
      <c r="Q16" s="49">
        <v>0</v>
      </c>
      <c r="R16" s="49">
        <v>0</v>
      </c>
      <c r="S16" s="292">
        <v>2</v>
      </c>
      <c r="T16" s="74">
        <v>0</v>
      </c>
      <c r="U16" s="74">
        <v>0</v>
      </c>
      <c r="V16" s="74">
        <v>2</v>
      </c>
      <c r="W16" s="292">
        <v>1</v>
      </c>
      <c r="X16" s="49">
        <v>0</v>
      </c>
      <c r="Y16" s="55">
        <v>0</v>
      </c>
      <c r="Z16" s="55">
        <v>1</v>
      </c>
      <c r="AA16" s="292">
        <v>2</v>
      </c>
      <c r="AB16" s="74">
        <v>0</v>
      </c>
      <c r="AC16" s="74">
        <v>0</v>
      </c>
      <c r="AD16" s="74">
        <v>2</v>
      </c>
      <c r="AE16" s="49" t="s">
        <v>73</v>
      </c>
      <c r="AF16" s="423">
        <v>267000000</v>
      </c>
      <c r="AG16" s="423"/>
      <c r="AH16" s="74" t="s">
        <v>74</v>
      </c>
      <c r="AI16" s="264" t="s">
        <v>97</v>
      </c>
      <c r="AJ16" s="55" t="s">
        <v>158</v>
      </c>
      <c r="AK16" s="55" t="s">
        <v>159</v>
      </c>
      <c r="AL16" s="55" t="s">
        <v>160</v>
      </c>
      <c r="AM16" s="55" t="s">
        <v>161</v>
      </c>
      <c r="AN16" s="55" t="s">
        <v>162</v>
      </c>
      <c r="AO16" s="49" t="s">
        <v>163</v>
      </c>
    </row>
    <row r="17" spans="1:41" ht="60" customHeight="1" x14ac:dyDescent="0.15">
      <c r="A17" s="506"/>
      <c r="B17" s="280" t="s">
        <v>164</v>
      </c>
      <c r="C17" s="280" t="s">
        <v>153</v>
      </c>
      <c r="D17" s="74" t="s">
        <v>129</v>
      </c>
      <c r="E17" s="304" t="s">
        <v>143</v>
      </c>
      <c r="F17" s="304" t="s">
        <v>92</v>
      </c>
      <c r="G17" s="304" t="s">
        <v>154</v>
      </c>
      <c r="H17" s="74" t="s">
        <v>165</v>
      </c>
      <c r="I17" s="74" t="s">
        <v>166</v>
      </c>
      <c r="J17" s="74" t="s">
        <v>167</v>
      </c>
      <c r="K17" s="72">
        <v>46027</v>
      </c>
      <c r="L17" s="326">
        <v>46387</v>
      </c>
      <c r="M17" s="74">
        <v>4</v>
      </c>
      <c r="N17" s="60" t="s">
        <v>105</v>
      </c>
      <c r="O17" s="428">
        <v>1</v>
      </c>
      <c r="P17" s="427">
        <v>0</v>
      </c>
      <c r="Q17" s="427">
        <v>0</v>
      </c>
      <c r="R17" s="427">
        <v>1</v>
      </c>
      <c r="S17" s="428">
        <v>1</v>
      </c>
      <c r="T17" s="427">
        <v>0</v>
      </c>
      <c r="U17" s="427">
        <v>0</v>
      </c>
      <c r="V17" s="427">
        <v>1</v>
      </c>
      <c r="W17" s="428">
        <v>1</v>
      </c>
      <c r="X17" s="427">
        <v>0</v>
      </c>
      <c r="Y17" s="74">
        <v>0</v>
      </c>
      <c r="Z17" s="427">
        <v>1</v>
      </c>
      <c r="AA17" s="428">
        <v>1</v>
      </c>
      <c r="AB17" s="74">
        <v>0</v>
      </c>
      <c r="AC17" s="74">
        <v>0</v>
      </c>
      <c r="AD17" s="427">
        <v>1</v>
      </c>
      <c r="AE17" s="74" t="s">
        <v>73</v>
      </c>
      <c r="AF17" s="495">
        <v>1044692890</v>
      </c>
      <c r="AG17" s="423"/>
      <c r="AH17" s="74" t="s">
        <v>74</v>
      </c>
      <c r="AI17" s="264" t="s">
        <v>97</v>
      </c>
      <c r="AJ17" s="74" t="s">
        <v>168</v>
      </c>
      <c r="AK17" s="74" t="s">
        <v>169</v>
      </c>
      <c r="AL17" s="74" t="s">
        <v>170</v>
      </c>
      <c r="AM17" s="74" t="s">
        <v>161</v>
      </c>
      <c r="AN17" s="74" t="s">
        <v>162</v>
      </c>
      <c r="AO17" s="74" t="s">
        <v>171</v>
      </c>
    </row>
    <row r="18" spans="1:41" ht="58.5" customHeight="1" x14ac:dyDescent="0.15">
      <c r="A18" s="506"/>
      <c r="B18" s="280" t="s">
        <v>172</v>
      </c>
      <c r="C18" s="280" t="s">
        <v>153</v>
      </c>
      <c r="D18" s="74" t="s">
        <v>129</v>
      </c>
      <c r="E18" s="304" t="s">
        <v>85</v>
      </c>
      <c r="F18" s="304" t="s">
        <v>92</v>
      </c>
      <c r="G18" s="304" t="s">
        <v>154</v>
      </c>
      <c r="H18" s="74" t="s">
        <v>173</v>
      </c>
      <c r="I18" s="74" t="s">
        <v>174</v>
      </c>
      <c r="J18" s="74" t="s">
        <v>175</v>
      </c>
      <c r="K18" s="72">
        <v>46027</v>
      </c>
      <c r="L18" s="326">
        <v>46387</v>
      </c>
      <c r="M18" s="74">
        <v>4</v>
      </c>
      <c r="N18" s="74" t="s">
        <v>105</v>
      </c>
      <c r="O18" s="429">
        <v>1</v>
      </c>
      <c r="P18" s="74">
        <v>0</v>
      </c>
      <c r="Q18" s="74">
        <v>0</v>
      </c>
      <c r="R18" s="74">
        <v>1</v>
      </c>
      <c r="S18" s="429">
        <v>1</v>
      </c>
      <c r="T18" s="74">
        <v>0</v>
      </c>
      <c r="U18" s="74">
        <v>0</v>
      </c>
      <c r="V18" s="74">
        <v>1</v>
      </c>
      <c r="W18" s="429">
        <v>1</v>
      </c>
      <c r="X18" s="74">
        <v>0</v>
      </c>
      <c r="Y18" s="74">
        <v>0</v>
      </c>
      <c r="Z18" s="74">
        <v>1</v>
      </c>
      <c r="AA18" s="429">
        <v>1</v>
      </c>
      <c r="AB18" s="74">
        <v>0</v>
      </c>
      <c r="AC18" s="74">
        <v>0</v>
      </c>
      <c r="AD18" s="74">
        <v>1</v>
      </c>
      <c r="AE18" s="74" t="s">
        <v>73</v>
      </c>
      <c r="AF18" s="504"/>
      <c r="AG18" s="423"/>
      <c r="AH18" s="74" t="s">
        <v>74</v>
      </c>
      <c r="AI18" s="264" t="s">
        <v>97</v>
      </c>
      <c r="AJ18" s="74" t="s">
        <v>176</v>
      </c>
      <c r="AK18" s="74" t="s">
        <v>177</v>
      </c>
      <c r="AL18" s="74" t="s">
        <v>178</v>
      </c>
      <c r="AM18" s="74" t="s">
        <v>161</v>
      </c>
      <c r="AN18" s="74" t="s">
        <v>162</v>
      </c>
      <c r="AO18" s="74" t="s">
        <v>179</v>
      </c>
    </row>
    <row r="19" spans="1:41" ht="57.75" customHeight="1" x14ac:dyDescent="0.15">
      <c r="A19" s="506"/>
      <c r="B19" s="280" t="s">
        <v>180</v>
      </c>
      <c r="C19" s="280" t="s">
        <v>153</v>
      </c>
      <c r="D19" s="74" t="s">
        <v>64</v>
      </c>
      <c r="E19" s="304" t="s">
        <v>85</v>
      </c>
      <c r="F19" s="304" t="s">
        <v>92</v>
      </c>
      <c r="G19" s="304" t="s">
        <v>154</v>
      </c>
      <c r="H19" s="74" t="s">
        <v>181</v>
      </c>
      <c r="I19" s="74" t="s">
        <v>182</v>
      </c>
      <c r="J19" s="74" t="s">
        <v>167</v>
      </c>
      <c r="K19" s="72">
        <v>46027</v>
      </c>
      <c r="L19" s="326">
        <v>46387</v>
      </c>
      <c r="M19" s="74">
        <v>4</v>
      </c>
      <c r="N19" s="60" t="s">
        <v>105</v>
      </c>
      <c r="O19" s="429">
        <v>1</v>
      </c>
      <c r="P19" s="74">
        <v>0</v>
      </c>
      <c r="Q19" s="74">
        <v>0</v>
      </c>
      <c r="R19" s="74">
        <v>1</v>
      </c>
      <c r="S19" s="429">
        <v>1</v>
      </c>
      <c r="T19" s="74">
        <v>0</v>
      </c>
      <c r="U19" s="74">
        <v>0</v>
      </c>
      <c r="V19" s="74">
        <v>1</v>
      </c>
      <c r="W19" s="429">
        <v>1</v>
      </c>
      <c r="X19" s="74">
        <v>0</v>
      </c>
      <c r="Y19" s="74">
        <v>0</v>
      </c>
      <c r="Z19" s="74">
        <v>1</v>
      </c>
      <c r="AA19" s="429">
        <v>1</v>
      </c>
      <c r="AB19" s="74">
        <v>0</v>
      </c>
      <c r="AC19" s="74">
        <v>0</v>
      </c>
      <c r="AD19" s="74">
        <v>1</v>
      </c>
      <c r="AE19" s="74" t="s">
        <v>73</v>
      </c>
      <c r="AF19" s="504"/>
      <c r="AG19" s="423"/>
      <c r="AH19" s="74" t="s">
        <v>74</v>
      </c>
      <c r="AI19" s="264" t="s">
        <v>97</v>
      </c>
      <c r="AJ19" s="74" t="s">
        <v>183</v>
      </c>
      <c r="AK19" s="74" t="s">
        <v>184</v>
      </c>
      <c r="AL19" s="74" t="s">
        <v>178</v>
      </c>
      <c r="AM19" s="74" t="s">
        <v>161</v>
      </c>
      <c r="AN19" s="74" t="s">
        <v>162</v>
      </c>
      <c r="AO19" s="74" t="s">
        <v>185</v>
      </c>
    </row>
    <row r="20" spans="1:41" ht="53.25" customHeight="1" x14ac:dyDescent="0.15">
      <c r="A20" s="506"/>
      <c r="B20" s="48" t="s">
        <v>186</v>
      </c>
      <c r="C20" s="48" t="s">
        <v>153</v>
      </c>
      <c r="D20" s="49" t="s">
        <v>64</v>
      </c>
      <c r="E20" s="80" t="s">
        <v>85</v>
      </c>
      <c r="F20" s="80" t="s">
        <v>92</v>
      </c>
      <c r="G20" s="80" t="s">
        <v>154</v>
      </c>
      <c r="H20" s="273" t="s">
        <v>187</v>
      </c>
      <c r="I20" s="273" t="s">
        <v>188</v>
      </c>
      <c r="J20" s="288" t="s">
        <v>189</v>
      </c>
      <c r="K20" s="289">
        <v>46113</v>
      </c>
      <c r="L20" s="299">
        <v>46387</v>
      </c>
      <c r="M20" s="273">
        <f t="shared" si="0"/>
        <v>2</v>
      </c>
      <c r="N20" s="288" t="s">
        <v>105</v>
      </c>
      <c r="O20" s="292">
        <f t="shared" si="1"/>
        <v>0</v>
      </c>
      <c r="P20" s="49">
        <v>0</v>
      </c>
      <c r="Q20" s="49">
        <v>0</v>
      </c>
      <c r="R20" s="49">
        <v>0</v>
      </c>
      <c r="S20" s="292">
        <f t="shared" si="2"/>
        <v>1</v>
      </c>
      <c r="T20" s="49">
        <v>0</v>
      </c>
      <c r="U20" s="49">
        <v>0</v>
      </c>
      <c r="V20" s="55">
        <v>1</v>
      </c>
      <c r="W20" s="292">
        <f t="shared" si="3"/>
        <v>0</v>
      </c>
      <c r="X20" s="49">
        <v>0</v>
      </c>
      <c r="Y20" s="55">
        <v>0</v>
      </c>
      <c r="Z20" s="55">
        <v>0</v>
      </c>
      <c r="AA20" s="292">
        <f t="shared" si="4"/>
        <v>1</v>
      </c>
      <c r="AB20" s="55">
        <v>0</v>
      </c>
      <c r="AC20" s="55">
        <v>0</v>
      </c>
      <c r="AD20" s="55">
        <v>1</v>
      </c>
      <c r="AE20" s="49" t="s">
        <v>73</v>
      </c>
      <c r="AF20" s="496"/>
      <c r="AG20" s="423"/>
      <c r="AH20" s="74" t="s">
        <v>74</v>
      </c>
      <c r="AI20" s="264" t="s">
        <v>97</v>
      </c>
      <c r="AJ20" s="55" t="s">
        <v>190</v>
      </c>
      <c r="AK20" s="55" t="s">
        <v>191</v>
      </c>
      <c r="AL20" s="55" t="s">
        <v>192</v>
      </c>
      <c r="AM20" s="55" t="s">
        <v>161</v>
      </c>
      <c r="AN20" s="55" t="s">
        <v>162</v>
      </c>
      <c r="AO20" s="49" t="s">
        <v>193</v>
      </c>
    </row>
    <row r="21" spans="1:41" ht="43.5" customHeight="1" x14ac:dyDescent="0.15">
      <c r="A21" s="507"/>
      <c r="B21" s="48" t="s">
        <v>194</v>
      </c>
      <c r="C21" s="48" t="s">
        <v>195</v>
      </c>
      <c r="D21" s="49" t="s">
        <v>64</v>
      </c>
      <c r="E21" s="80" t="s">
        <v>65</v>
      </c>
      <c r="F21" s="80" t="s">
        <v>196</v>
      </c>
      <c r="G21" s="304" t="s">
        <v>197</v>
      </c>
      <c r="H21" s="74" t="s">
        <v>198</v>
      </c>
      <c r="I21" s="60" t="s">
        <v>199</v>
      </c>
      <c r="J21" s="55" t="s">
        <v>200</v>
      </c>
      <c r="K21" s="289">
        <v>46024</v>
      </c>
      <c r="L21" s="301" t="s">
        <v>201</v>
      </c>
      <c r="M21" s="291">
        <f t="shared" si="0"/>
        <v>1</v>
      </c>
      <c r="N21" s="55" t="s">
        <v>134</v>
      </c>
      <c r="O21" s="296">
        <f t="shared" si="1"/>
        <v>0.25</v>
      </c>
      <c r="P21" s="49">
        <v>0</v>
      </c>
      <c r="Q21" s="49">
        <v>0</v>
      </c>
      <c r="R21" s="297">
        <v>0.25</v>
      </c>
      <c r="S21" s="296">
        <f t="shared" si="2"/>
        <v>0.25</v>
      </c>
      <c r="T21" s="49">
        <v>0</v>
      </c>
      <c r="U21" s="49">
        <v>0</v>
      </c>
      <c r="V21" s="297">
        <v>0.25</v>
      </c>
      <c r="W21" s="296">
        <f t="shared" si="3"/>
        <v>0.25</v>
      </c>
      <c r="X21" s="49">
        <v>0</v>
      </c>
      <c r="Y21" s="55">
        <v>0</v>
      </c>
      <c r="Z21" s="297">
        <v>0.25</v>
      </c>
      <c r="AA21" s="296">
        <f t="shared" si="4"/>
        <v>0.25</v>
      </c>
      <c r="AB21" s="55">
        <v>0</v>
      </c>
      <c r="AC21" s="55">
        <v>0</v>
      </c>
      <c r="AD21" s="81">
        <v>0.25</v>
      </c>
      <c r="AE21" s="49" t="s">
        <v>73</v>
      </c>
      <c r="AF21" s="423">
        <v>552000000</v>
      </c>
      <c r="AG21" s="423"/>
      <c r="AH21" s="272" t="s">
        <v>202</v>
      </c>
      <c r="AI21" s="264" t="s">
        <v>75</v>
      </c>
      <c r="AJ21" s="55" t="s">
        <v>203</v>
      </c>
      <c r="AK21" s="55" t="s">
        <v>204</v>
      </c>
      <c r="AL21" s="55" t="s">
        <v>205</v>
      </c>
      <c r="AM21" s="288" t="s">
        <v>206</v>
      </c>
      <c r="AN21" s="288" t="s">
        <v>207</v>
      </c>
      <c r="AO21" s="288" t="s">
        <v>208</v>
      </c>
    </row>
    <row r="22" spans="1:41" x14ac:dyDescent="0.15">
      <c r="A22" s="56"/>
      <c r="B22" s="57"/>
      <c r="C22" s="303"/>
      <c r="D22" s="284"/>
      <c r="E22" s="265"/>
      <c r="F22" s="265"/>
      <c r="G22" s="284"/>
      <c r="H22" s="284"/>
      <c r="I22" s="284"/>
      <c r="J22" s="284"/>
      <c r="K22" s="57"/>
      <c r="L22" s="57"/>
      <c r="M22" s="57"/>
      <c r="N22" s="57"/>
      <c r="O22" s="57"/>
      <c r="P22" s="363"/>
      <c r="Q22" s="363"/>
      <c r="R22" s="363"/>
      <c r="S22" s="363"/>
      <c r="T22" s="363"/>
      <c r="U22" s="363"/>
      <c r="V22" s="363"/>
      <c r="W22" s="363"/>
      <c r="X22" s="363"/>
      <c r="Y22" s="363"/>
      <c r="Z22" s="363"/>
      <c r="AA22" s="363"/>
      <c r="AB22" s="363"/>
      <c r="AC22" s="363"/>
      <c r="AD22" s="267"/>
      <c r="AE22" s="267"/>
      <c r="AF22" s="267"/>
      <c r="AG22" s="267"/>
      <c r="AH22" s="268"/>
      <c r="AI22" s="269"/>
      <c r="AJ22" s="269"/>
      <c r="AK22" s="269"/>
      <c r="AL22" s="269"/>
      <c r="AM22" s="269"/>
      <c r="AN22" s="269"/>
      <c r="AO22" s="269"/>
    </row>
    <row r="23" spans="1:41" ht="41.25" customHeight="1" x14ac:dyDescent="0.15">
      <c r="A23" s="505" t="s">
        <v>209</v>
      </c>
      <c r="B23" s="58" t="s">
        <v>210</v>
      </c>
      <c r="C23" s="48" t="s">
        <v>211</v>
      </c>
      <c r="D23" s="55" t="s">
        <v>212</v>
      </c>
      <c r="E23" s="80" t="s">
        <v>65</v>
      </c>
      <c r="F23" s="80" t="s">
        <v>213</v>
      </c>
      <c r="G23" s="304" t="s">
        <v>214</v>
      </c>
      <c r="H23" s="306" t="s">
        <v>215</v>
      </c>
      <c r="I23" s="273" t="s">
        <v>216</v>
      </c>
      <c r="J23" s="273" t="s">
        <v>217</v>
      </c>
      <c r="K23" s="290">
        <v>46024</v>
      </c>
      <c r="L23" s="290">
        <v>46387</v>
      </c>
      <c r="M23" s="308">
        <f t="shared" si="0"/>
        <v>2</v>
      </c>
      <c r="N23" s="309" t="s">
        <v>105</v>
      </c>
      <c r="O23" s="292">
        <f t="shared" si="1"/>
        <v>0</v>
      </c>
      <c r="P23" s="74">
        <v>0</v>
      </c>
      <c r="Q23" s="74">
        <v>0</v>
      </c>
      <c r="R23" s="74">
        <v>0</v>
      </c>
      <c r="S23" s="292">
        <v>0</v>
      </c>
      <c r="T23" s="74">
        <v>0</v>
      </c>
      <c r="U23" s="74">
        <v>0</v>
      </c>
      <c r="V23" s="74">
        <v>0</v>
      </c>
      <c r="W23" s="292">
        <f t="shared" si="3"/>
        <v>0</v>
      </c>
      <c r="X23" s="74">
        <v>0</v>
      </c>
      <c r="Y23" s="74">
        <v>0</v>
      </c>
      <c r="Z23" s="74">
        <v>0</v>
      </c>
      <c r="AA23" s="292">
        <v>2</v>
      </c>
      <c r="AB23" s="301">
        <v>0</v>
      </c>
      <c r="AC23" s="301">
        <v>0</v>
      </c>
      <c r="AD23" s="301">
        <v>2</v>
      </c>
      <c r="AE23" s="49" t="s">
        <v>73</v>
      </c>
      <c r="AF23" s="310">
        <v>913415519</v>
      </c>
      <c r="AG23" s="55"/>
      <c r="AH23" s="81" t="s">
        <v>218</v>
      </c>
      <c r="AI23" s="264" t="s">
        <v>218</v>
      </c>
      <c r="AJ23" s="55" t="s">
        <v>219</v>
      </c>
      <c r="AK23" s="55" t="s">
        <v>220</v>
      </c>
      <c r="AL23" s="301" t="s">
        <v>221</v>
      </c>
      <c r="AM23" s="55" t="s">
        <v>222</v>
      </c>
      <c r="AN23" s="55" t="s">
        <v>223</v>
      </c>
      <c r="AO23" s="49" t="s">
        <v>224</v>
      </c>
    </row>
    <row r="24" spans="1:41" ht="30" customHeight="1" x14ac:dyDescent="0.15">
      <c r="A24" s="506"/>
      <c r="B24" s="280" t="s">
        <v>225</v>
      </c>
      <c r="C24" s="280" t="s">
        <v>211</v>
      </c>
      <c r="D24" s="74" t="s">
        <v>212</v>
      </c>
      <c r="E24" s="304" t="s">
        <v>85</v>
      </c>
      <c r="F24" s="304" t="s">
        <v>213</v>
      </c>
      <c r="G24" s="304" t="s">
        <v>214</v>
      </c>
      <c r="H24" s="308" t="s">
        <v>226</v>
      </c>
      <c r="I24" s="74" t="s">
        <v>227</v>
      </c>
      <c r="J24" s="74" t="s">
        <v>228</v>
      </c>
      <c r="K24" s="72">
        <v>46024</v>
      </c>
      <c r="L24" s="72">
        <v>46387</v>
      </c>
      <c r="M24" s="325">
        <v>2</v>
      </c>
      <c r="N24" s="308" t="s">
        <v>105</v>
      </c>
      <c r="O24" s="292">
        <f t="shared" si="1"/>
        <v>0</v>
      </c>
      <c r="P24" s="74">
        <v>0</v>
      </c>
      <c r="Q24" s="74">
        <v>0</v>
      </c>
      <c r="R24" s="74">
        <v>0</v>
      </c>
      <c r="S24" s="292">
        <f t="shared" si="2"/>
        <v>0</v>
      </c>
      <c r="T24" s="74">
        <v>0</v>
      </c>
      <c r="U24" s="74">
        <v>0</v>
      </c>
      <c r="V24" s="74">
        <v>0</v>
      </c>
      <c r="W24" s="292">
        <f t="shared" si="3"/>
        <v>0</v>
      </c>
      <c r="X24" s="74">
        <v>0</v>
      </c>
      <c r="Y24" s="74">
        <v>0</v>
      </c>
      <c r="Z24" s="60">
        <v>0</v>
      </c>
      <c r="AA24" s="292">
        <v>2</v>
      </c>
      <c r="AB24" s="74">
        <v>0</v>
      </c>
      <c r="AC24" s="74">
        <v>0</v>
      </c>
      <c r="AD24" s="74">
        <v>2</v>
      </c>
      <c r="AE24" s="74" t="s">
        <v>73</v>
      </c>
      <c r="AF24" s="311">
        <v>310000000</v>
      </c>
      <c r="AG24" s="74"/>
      <c r="AH24" s="272" t="s">
        <v>218</v>
      </c>
      <c r="AI24" s="264" t="s">
        <v>218</v>
      </c>
      <c r="AJ24" s="74" t="s">
        <v>229</v>
      </c>
      <c r="AK24" s="74" t="s">
        <v>230</v>
      </c>
      <c r="AL24" s="74" t="s">
        <v>221</v>
      </c>
      <c r="AM24" s="74" t="s">
        <v>222</v>
      </c>
      <c r="AN24" s="74" t="s">
        <v>223</v>
      </c>
      <c r="AO24" s="74" t="s">
        <v>231</v>
      </c>
    </row>
    <row r="25" spans="1:41" ht="36" customHeight="1" x14ac:dyDescent="0.15">
      <c r="A25" s="506"/>
      <c r="B25" s="58" t="s">
        <v>232</v>
      </c>
      <c r="C25" s="48" t="s">
        <v>211</v>
      </c>
      <c r="D25" s="55" t="s">
        <v>212</v>
      </c>
      <c r="E25" s="80" t="s">
        <v>65</v>
      </c>
      <c r="F25" s="80" t="s">
        <v>213</v>
      </c>
      <c r="G25" s="304" t="s">
        <v>214</v>
      </c>
      <c r="H25" s="306" t="s">
        <v>233</v>
      </c>
      <c r="I25" s="273" t="s">
        <v>234</v>
      </c>
      <c r="J25" s="273" t="s">
        <v>235</v>
      </c>
      <c r="K25" s="290">
        <v>46024</v>
      </c>
      <c r="L25" s="290">
        <v>46387</v>
      </c>
      <c r="M25" s="308">
        <f t="shared" si="0"/>
        <v>1</v>
      </c>
      <c r="N25" s="309" t="s">
        <v>105</v>
      </c>
      <c r="O25" s="292">
        <f t="shared" si="1"/>
        <v>0</v>
      </c>
      <c r="P25" s="74">
        <v>0</v>
      </c>
      <c r="Q25" s="74">
        <v>0</v>
      </c>
      <c r="R25" s="74">
        <v>0</v>
      </c>
      <c r="S25" s="292">
        <f t="shared" si="2"/>
        <v>0</v>
      </c>
      <c r="T25" s="74">
        <v>0</v>
      </c>
      <c r="U25" s="74">
        <v>0</v>
      </c>
      <c r="V25" s="74">
        <v>0</v>
      </c>
      <c r="W25" s="292">
        <f t="shared" si="3"/>
        <v>0</v>
      </c>
      <c r="X25" s="74">
        <v>0</v>
      </c>
      <c r="Y25" s="74">
        <v>0</v>
      </c>
      <c r="Z25" s="74">
        <v>0</v>
      </c>
      <c r="AA25" s="292">
        <f t="shared" si="4"/>
        <v>1</v>
      </c>
      <c r="AB25" s="301">
        <v>0</v>
      </c>
      <c r="AC25" s="301">
        <v>0</v>
      </c>
      <c r="AD25" s="301">
        <v>1</v>
      </c>
      <c r="AE25" s="49" t="s">
        <v>73</v>
      </c>
      <c r="AF25" s="311">
        <v>135461345</v>
      </c>
      <c r="AG25" s="55"/>
      <c r="AH25" s="81" t="s">
        <v>218</v>
      </c>
      <c r="AI25" s="264" t="s">
        <v>218</v>
      </c>
      <c r="AJ25" s="55" t="s">
        <v>229</v>
      </c>
      <c r="AK25" s="55" t="s">
        <v>230</v>
      </c>
      <c r="AL25" s="301" t="s">
        <v>221</v>
      </c>
      <c r="AM25" s="55" t="s">
        <v>222</v>
      </c>
      <c r="AN25" s="55" t="s">
        <v>223</v>
      </c>
      <c r="AO25" s="49" t="s">
        <v>236</v>
      </c>
    </row>
    <row r="26" spans="1:41" ht="50.25" customHeight="1" x14ac:dyDescent="0.15">
      <c r="A26" s="506"/>
      <c r="B26" s="58" t="s">
        <v>237</v>
      </c>
      <c r="C26" s="302" t="s">
        <v>211</v>
      </c>
      <c r="D26" s="295" t="s">
        <v>212</v>
      </c>
      <c r="E26" s="305" t="s">
        <v>85</v>
      </c>
      <c r="F26" s="305" t="s">
        <v>213</v>
      </c>
      <c r="G26" s="305" t="s">
        <v>214</v>
      </c>
      <c r="H26" s="325" t="s">
        <v>238</v>
      </c>
      <c r="I26" s="74" t="s">
        <v>239</v>
      </c>
      <c r="J26" s="74" t="s">
        <v>240</v>
      </c>
      <c r="K26" s="72">
        <v>46024</v>
      </c>
      <c r="L26" s="72">
        <v>46387</v>
      </c>
      <c r="M26" s="325">
        <v>3</v>
      </c>
      <c r="N26" s="308" t="s">
        <v>105</v>
      </c>
      <c r="O26" s="400">
        <f t="shared" si="1"/>
        <v>0</v>
      </c>
      <c r="P26" s="74">
        <v>0</v>
      </c>
      <c r="Q26" s="74">
        <v>0</v>
      </c>
      <c r="R26" s="74">
        <v>0</v>
      </c>
      <c r="S26" s="400">
        <f t="shared" si="2"/>
        <v>1</v>
      </c>
      <c r="T26" s="74">
        <v>0</v>
      </c>
      <c r="U26" s="74">
        <v>0</v>
      </c>
      <c r="V26" s="74">
        <v>1</v>
      </c>
      <c r="W26" s="400">
        <f t="shared" si="3"/>
        <v>0</v>
      </c>
      <c r="X26" s="74">
        <v>0</v>
      </c>
      <c r="Y26" s="74">
        <v>0</v>
      </c>
      <c r="Z26" s="74">
        <v>0</v>
      </c>
      <c r="AA26" s="400">
        <v>2</v>
      </c>
      <c r="AB26" s="301">
        <v>0</v>
      </c>
      <c r="AC26" s="301">
        <v>0</v>
      </c>
      <c r="AD26" s="74">
        <v>2</v>
      </c>
      <c r="AE26" s="49" t="s">
        <v>73</v>
      </c>
      <c r="AF26" s="402">
        <v>468147932</v>
      </c>
      <c r="AG26" s="60"/>
      <c r="AH26" s="81" t="s">
        <v>218</v>
      </c>
      <c r="AI26" s="343" t="s">
        <v>218</v>
      </c>
      <c r="AJ26" s="55" t="s">
        <v>229</v>
      </c>
      <c r="AK26" s="55" t="s">
        <v>230</v>
      </c>
      <c r="AL26" s="345" t="s">
        <v>221</v>
      </c>
      <c r="AM26" s="55" t="s">
        <v>222</v>
      </c>
      <c r="AN26" s="55" t="s">
        <v>223</v>
      </c>
      <c r="AO26" s="49" t="s">
        <v>231</v>
      </c>
    </row>
    <row r="27" spans="1:41" ht="41.25" customHeight="1" x14ac:dyDescent="0.15">
      <c r="A27" s="506"/>
      <c r="B27" s="280" t="s">
        <v>241</v>
      </c>
      <c r="C27" s="280" t="s">
        <v>211</v>
      </c>
      <c r="D27" s="74" t="s">
        <v>212</v>
      </c>
      <c r="E27" s="304" t="s">
        <v>242</v>
      </c>
      <c r="F27" s="304" t="s">
        <v>213</v>
      </c>
      <c r="G27" s="304" t="s">
        <v>214</v>
      </c>
      <c r="H27" s="74" t="s">
        <v>243</v>
      </c>
      <c r="I27" s="325" t="s">
        <v>244</v>
      </c>
      <c r="J27" s="430" t="s">
        <v>245</v>
      </c>
      <c r="K27" s="72">
        <v>46024</v>
      </c>
      <c r="L27" s="72">
        <v>46387</v>
      </c>
      <c r="M27" s="446">
        <v>6</v>
      </c>
      <c r="N27" s="448" t="s">
        <v>82</v>
      </c>
      <c r="O27" s="447">
        <v>0.7</v>
      </c>
      <c r="P27" s="59">
        <v>0</v>
      </c>
      <c r="Q27" s="59">
        <v>0</v>
      </c>
      <c r="R27" s="59">
        <v>1</v>
      </c>
      <c r="S27" s="447">
        <v>0.7</v>
      </c>
      <c r="T27" s="59">
        <v>0</v>
      </c>
      <c r="U27" s="59">
        <v>0</v>
      </c>
      <c r="V27" s="59">
        <v>1</v>
      </c>
      <c r="W27" s="447">
        <v>2</v>
      </c>
      <c r="X27" s="59">
        <v>0</v>
      </c>
      <c r="Y27" s="59">
        <v>0</v>
      </c>
      <c r="Z27" s="59">
        <v>2</v>
      </c>
      <c r="AA27" s="447">
        <v>2</v>
      </c>
      <c r="AB27" s="59">
        <v>0</v>
      </c>
      <c r="AC27" s="59">
        <v>0</v>
      </c>
      <c r="AD27" s="431">
        <v>2</v>
      </c>
      <c r="AE27" s="74" t="s">
        <v>73</v>
      </c>
      <c r="AF27" s="311">
        <v>600000000</v>
      </c>
      <c r="AG27" s="74"/>
      <c r="AH27" s="272" t="s">
        <v>218</v>
      </c>
      <c r="AI27" s="264" t="s">
        <v>218</v>
      </c>
      <c r="AJ27" s="74" t="s">
        <v>229</v>
      </c>
      <c r="AK27" s="74" t="s">
        <v>230</v>
      </c>
      <c r="AL27" s="74" t="s">
        <v>221</v>
      </c>
      <c r="AM27" s="74" t="s">
        <v>222</v>
      </c>
      <c r="AN27" s="74" t="s">
        <v>223</v>
      </c>
      <c r="AO27" s="74" t="s">
        <v>246</v>
      </c>
    </row>
    <row r="28" spans="1:41" x14ac:dyDescent="0.15">
      <c r="A28" s="362"/>
      <c r="B28" s="363"/>
      <c r="C28" s="364"/>
      <c r="D28" s="364"/>
      <c r="E28" s="365"/>
      <c r="F28" s="365"/>
      <c r="G28" s="364"/>
      <c r="H28" s="366"/>
      <c r="I28" s="364"/>
      <c r="J28" s="366"/>
      <c r="K28" s="363"/>
      <c r="L28" s="363"/>
      <c r="M28" s="363"/>
      <c r="N28" s="363"/>
      <c r="O28" s="363"/>
      <c r="P28" s="363"/>
      <c r="Q28" s="363"/>
      <c r="R28" s="363"/>
      <c r="S28" s="363"/>
      <c r="T28" s="363"/>
      <c r="U28" s="363"/>
      <c r="V28" s="363"/>
      <c r="W28" s="363"/>
      <c r="X28" s="363"/>
      <c r="Y28" s="363"/>
      <c r="Z28" s="363"/>
      <c r="AA28" s="363"/>
      <c r="AB28" s="363"/>
      <c r="AC28" s="363"/>
      <c r="AD28" s="367"/>
      <c r="AE28" s="367"/>
      <c r="AF28" s="367"/>
      <c r="AG28" s="367"/>
      <c r="AH28" s="368"/>
      <c r="AI28" s="369"/>
      <c r="AJ28" s="369"/>
      <c r="AK28" s="369"/>
      <c r="AL28" s="369"/>
      <c r="AM28" s="369"/>
      <c r="AN28" s="369"/>
      <c r="AO28" s="369"/>
    </row>
    <row r="29" spans="1:41" ht="61.5" customHeight="1" x14ac:dyDescent="0.15">
      <c r="A29" s="505" t="s">
        <v>247</v>
      </c>
      <c r="B29" s="61" t="s">
        <v>248</v>
      </c>
      <c r="C29" s="48" t="s">
        <v>247</v>
      </c>
      <c r="D29" s="55" t="s">
        <v>249</v>
      </c>
      <c r="E29" s="304" t="s">
        <v>101</v>
      </c>
      <c r="F29" s="61" t="s">
        <v>250</v>
      </c>
      <c r="G29" s="351" t="s">
        <v>251</v>
      </c>
      <c r="H29" s="352" t="s">
        <v>252</v>
      </c>
      <c r="I29" s="353" t="s">
        <v>253</v>
      </c>
      <c r="J29" s="412" t="s">
        <v>254</v>
      </c>
      <c r="K29" s="354">
        <v>46024</v>
      </c>
      <c r="L29" s="62">
        <v>46387</v>
      </c>
      <c r="M29" s="415">
        <f t="shared" si="0"/>
        <v>5</v>
      </c>
      <c r="N29" s="355" t="s">
        <v>105</v>
      </c>
      <c r="O29" s="54">
        <v>0</v>
      </c>
      <c r="P29" s="49">
        <v>0</v>
      </c>
      <c r="Q29" s="49">
        <v>0</v>
      </c>
      <c r="R29" s="49">
        <v>0</v>
      </c>
      <c r="S29" s="54">
        <v>2</v>
      </c>
      <c r="T29" s="49">
        <v>2</v>
      </c>
      <c r="U29" s="49">
        <v>0</v>
      </c>
      <c r="V29" s="49">
        <v>0</v>
      </c>
      <c r="W29" s="54">
        <v>2</v>
      </c>
      <c r="X29" s="49"/>
      <c r="Y29" s="49">
        <v>0</v>
      </c>
      <c r="Z29" s="49">
        <v>2</v>
      </c>
      <c r="AA29" s="54">
        <v>1</v>
      </c>
      <c r="AB29" s="64">
        <v>0</v>
      </c>
      <c r="AC29" s="64">
        <v>0</v>
      </c>
      <c r="AD29" s="64">
        <v>1</v>
      </c>
      <c r="AE29" s="49" t="s">
        <v>73</v>
      </c>
      <c r="AF29" s="64"/>
      <c r="AG29" s="64"/>
      <c r="AH29" s="271" t="s">
        <v>255</v>
      </c>
      <c r="AI29" s="264" t="s">
        <v>218</v>
      </c>
      <c r="AJ29" s="63"/>
      <c r="AK29" s="63"/>
      <c r="AL29" s="63"/>
      <c r="AM29" s="312" t="s">
        <v>256</v>
      </c>
      <c r="AN29" s="63" t="s">
        <v>257</v>
      </c>
      <c r="AO29" s="49"/>
    </row>
    <row r="30" spans="1:41" ht="56.25" customHeight="1" x14ac:dyDescent="0.15">
      <c r="A30" s="506"/>
      <c r="B30" s="61" t="s">
        <v>258</v>
      </c>
      <c r="C30" s="48" t="s">
        <v>247</v>
      </c>
      <c r="D30" s="55" t="s">
        <v>249</v>
      </c>
      <c r="E30" s="304" t="s">
        <v>101</v>
      </c>
      <c r="F30" s="61" t="s">
        <v>250</v>
      </c>
      <c r="G30" s="351" t="s">
        <v>251</v>
      </c>
      <c r="H30" s="352" t="s">
        <v>259</v>
      </c>
      <c r="I30" s="356" t="s">
        <v>260</v>
      </c>
      <c r="J30" s="412" t="s">
        <v>261</v>
      </c>
      <c r="K30" s="354">
        <v>46024</v>
      </c>
      <c r="L30" s="62">
        <v>46387</v>
      </c>
      <c r="M30" s="415">
        <f t="shared" si="0"/>
        <v>2</v>
      </c>
      <c r="N30" s="355" t="s">
        <v>105</v>
      </c>
      <c r="O30" s="54">
        <f t="shared" si="1"/>
        <v>0</v>
      </c>
      <c r="P30" s="49">
        <v>0</v>
      </c>
      <c r="Q30" s="49">
        <v>0</v>
      </c>
      <c r="R30" s="49">
        <v>0</v>
      </c>
      <c r="S30" s="54">
        <v>0</v>
      </c>
      <c r="T30" s="49">
        <v>0</v>
      </c>
      <c r="U30" s="49">
        <v>0</v>
      </c>
      <c r="V30" s="49">
        <v>0</v>
      </c>
      <c r="W30" s="54">
        <f t="shared" si="3"/>
        <v>1</v>
      </c>
      <c r="X30" s="49">
        <v>0</v>
      </c>
      <c r="Y30" s="49">
        <v>0</v>
      </c>
      <c r="Z30" s="49">
        <v>1</v>
      </c>
      <c r="AA30" s="54">
        <v>1</v>
      </c>
      <c r="AB30" s="65">
        <v>0</v>
      </c>
      <c r="AC30" s="65">
        <v>0</v>
      </c>
      <c r="AD30" s="65">
        <v>1</v>
      </c>
      <c r="AE30" s="49" t="s">
        <v>73</v>
      </c>
      <c r="AF30" s="65"/>
      <c r="AG30" s="65"/>
      <c r="AH30" s="271" t="s">
        <v>255</v>
      </c>
      <c r="AI30" s="264" t="s">
        <v>218</v>
      </c>
      <c r="AJ30" s="63"/>
      <c r="AK30" s="63"/>
      <c r="AL30" s="63"/>
      <c r="AM30" s="312" t="s">
        <v>256</v>
      </c>
      <c r="AN30" s="63" t="s">
        <v>257</v>
      </c>
      <c r="AO30" s="49"/>
    </row>
    <row r="31" spans="1:41" ht="105" x14ac:dyDescent="0.15">
      <c r="A31" s="506"/>
      <c r="B31" s="58" t="s">
        <v>262</v>
      </c>
      <c r="C31" s="48" t="s">
        <v>247</v>
      </c>
      <c r="D31" s="55" t="s">
        <v>249</v>
      </c>
      <c r="E31" s="304" t="s">
        <v>85</v>
      </c>
      <c r="F31" s="61" t="s">
        <v>250</v>
      </c>
      <c r="G31" s="351" t="s">
        <v>251</v>
      </c>
      <c r="H31" s="352" t="s">
        <v>263</v>
      </c>
      <c r="I31" s="357" t="s">
        <v>264</v>
      </c>
      <c r="J31" s="412" t="s">
        <v>265</v>
      </c>
      <c r="K31" s="354">
        <v>46024</v>
      </c>
      <c r="L31" s="62">
        <v>46387</v>
      </c>
      <c r="M31" s="415">
        <f t="shared" si="0"/>
        <v>13</v>
      </c>
      <c r="N31" s="355" t="s">
        <v>105</v>
      </c>
      <c r="O31" s="54">
        <f t="shared" si="1"/>
        <v>3</v>
      </c>
      <c r="P31" s="49">
        <v>1</v>
      </c>
      <c r="Q31" s="49">
        <v>1</v>
      </c>
      <c r="R31" s="49">
        <v>1</v>
      </c>
      <c r="S31" s="54">
        <f t="shared" si="2"/>
        <v>3</v>
      </c>
      <c r="T31" s="49">
        <v>1</v>
      </c>
      <c r="U31" s="49">
        <v>1</v>
      </c>
      <c r="V31" s="49">
        <v>1</v>
      </c>
      <c r="W31" s="54">
        <f t="shared" si="3"/>
        <v>3</v>
      </c>
      <c r="X31" s="49">
        <v>1</v>
      </c>
      <c r="Y31" s="49">
        <v>1</v>
      </c>
      <c r="Z31" s="49">
        <v>1</v>
      </c>
      <c r="AA31" s="54">
        <f t="shared" si="4"/>
        <v>4</v>
      </c>
      <c r="AB31" s="64">
        <v>1</v>
      </c>
      <c r="AC31" s="64">
        <v>1</v>
      </c>
      <c r="AD31" s="64">
        <v>2</v>
      </c>
      <c r="AE31" s="49" t="s">
        <v>73</v>
      </c>
      <c r="AF31" s="64"/>
      <c r="AG31" s="64"/>
      <c r="AH31" s="271" t="s">
        <v>255</v>
      </c>
      <c r="AI31" s="264" t="s">
        <v>218</v>
      </c>
      <c r="AJ31" s="63"/>
      <c r="AK31" s="63"/>
      <c r="AL31" s="63"/>
      <c r="AM31" s="312" t="s">
        <v>256</v>
      </c>
      <c r="AN31" s="63" t="s">
        <v>257</v>
      </c>
      <c r="AO31" s="49"/>
    </row>
    <row r="32" spans="1:41" ht="50.25" customHeight="1" x14ac:dyDescent="0.15">
      <c r="A32" s="506"/>
      <c r="B32" s="58" t="s">
        <v>266</v>
      </c>
      <c r="C32" s="48" t="s">
        <v>247</v>
      </c>
      <c r="D32" s="55" t="s">
        <v>249</v>
      </c>
      <c r="E32" s="304" t="s">
        <v>267</v>
      </c>
      <c r="F32" s="61" t="s">
        <v>250</v>
      </c>
      <c r="G32" s="351" t="s">
        <v>251</v>
      </c>
      <c r="H32" s="352" t="s">
        <v>268</v>
      </c>
      <c r="I32" s="353" t="s">
        <v>269</v>
      </c>
      <c r="J32" s="412" t="s">
        <v>270</v>
      </c>
      <c r="K32" s="354">
        <v>46024</v>
      </c>
      <c r="L32" s="62">
        <v>46387</v>
      </c>
      <c r="M32" s="415">
        <f t="shared" si="0"/>
        <v>2</v>
      </c>
      <c r="N32" s="355" t="s">
        <v>105</v>
      </c>
      <c r="O32" s="54">
        <f t="shared" si="1"/>
        <v>0</v>
      </c>
      <c r="P32" s="49">
        <v>0</v>
      </c>
      <c r="Q32" s="49">
        <v>0</v>
      </c>
      <c r="R32" s="49">
        <v>0</v>
      </c>
      <c r="S32" s="54">
        <f t="shared" si="2"/>
        <v>1</v>
      </c>
      <c r="T32" s="49">
        <v>0</v>
      </c>
      <c r="U32" s="49">
        <v>0</v>
      </c>
      <c r="V32" s="49">
        <v>1</v>
      </c>
      <c r="W32" s="54">
        <f t="shared" si="3"/>
        <v>0</v>
      </c>
      <c r="X32" s="49">
        <v>0</v>
      </c>
      <c r="Y32" s="49">
        <v>0</v>
      </c>
      <c r="Z32" s="49">
        <v>0</v>
      </c>
      <c r="AA32" s="54">
        <f t="shared" si="4"/>
        <v>1</v>
      </c>
      <c r="AB32" s="64">
        <v>0</v>
      </c>
      <c r="AC32" s="64">
        <v>0</v>
      </c>
      <c r="AD32" s="64">
        <v>1</v>
      </c>
      <c r="AE32" s="49" t="s">
        <v>73</v>
      </c>
      <c r="AF32" s="64"/>
      <c r="AG32" s="64"/>
      <c r="AH32" s="271" t="s">
        <v>255</v>
      </c>
      <c r="AI32" s="264" t="s">
        <v>218</v>
      </c>
      <c r="AJ32" s="63"/>
      <c r="AK32" s="63"/>
      <c r="AL32" s="63"/>
      <c r="AM32" s="312" t="s">
        <v>256</v>
      </c>
      <c r="AN32" s="63" t="s">
        <v>257</v>
      </c>
      <c r="AO32" s="49"/>
    </row>
    <row r="33" spans="1:41" ht="57.75" customHeight="1" x14ac:dyDescent="0.15">
      <c r="A33" s="506"/>
      <c r="B33" s="58" t="s">
        <v>271</v>
      </c>
      <c r="C33" s="48" t="s">
        <v>247</v>
      </c>
      <c r="D33" s="55" t="s">
        <v>249</v>
      </c>
      <c r="E33" s="304" t="s">
        <v>267</v>
      </c>
      <c r="F33" s="61" t="s">
        <v>250</v>
      </c>
      <c r="G33" s="351" t="s">
        <v>251</v>
      </c>
      <c r="H33" s="352" t="s">
        <v>272</v>
      </c>
      <c r="I33" s="358" t="s">
        <v>273</v>
      </c>
      <c r="J33" s="412" t="s">
        <v>274</v>
      </c>
      <c r="K33" s="449">
        <v>46024</v>
      </c>
      <c r="L33" s="62">
        <v>46387</v>
      </c>
      <c r="M33" s="415">
        <f t="shared" si="0"/>
        <v>2</v>
      </c>
      <c r="N33" s="355" t="s">
        <v>105</v>
      </c>
      <c r="O33" s="54">
        <f t="shared" si="1"/>
        <v>0</v>
      </c>
      <c r="P33" s="49">
        <v>0</v>
      </c>
      <c r="Q33" s="49">
        <v>0</v>
      </c>
      <c r="R33" s="49">
        <v>0</v>
      </c>
      <c r="S33" s="54">
        <f t="shared" si="2"/>
        <v>1</v>
      </c>
      <c r="T33" s="49">
        <v>0</v>
      </c>
      <c r="U33" s="49">
        <v>0</v>
      </c>
      <c r="V33" s="49">
        <v>1</v>
      </c>
      <c r="W33" s="54">
        <f t="shared" si="3"/>
        <v>0</v>
      </c>
      <c r="X33" s="49">
        <v>0</v>
      </c>
      <c r="Y33" s="49">
        <v>0</v>
      </c>
      <c r="Z33" s="49">
        <v>0</v>
      </c>
      <c r="AA33" s="54">
        <f t="shared" si="4"/>
        <v>1</v>
      </c>
      <c r="AB33" s="64">
        <v>0</v>
      </c>
      <c r="AC33" s="64">
        <v>0</v>
      </c>
      <c r="AD33" s="64">
        <v>1</v>
      </c>
      <c r="AE33" s="49" t="s">
        <v>73</v>
      </c>
      <c r="AF33" s="64"/>
      <c r="AG33" s="64"/>
      <c r="AH33" s="271" t="s">
        <v>255</v>
      </c>
      <c r="AI33" s="264" t="s">
        <v>218</v>
      </c>
      <c r="AJ33" s="63"/>
      <c r="AK33" s="63"/>
      <c r="AL33" s="63"/>
      <c r="AM33" s="312" t="s">
        <v>256</v>
      </c>
      <c r="AN33" s="63" t="s">
        <v>257</v>
      </c>
      <c r="AO33" s="49"/>
    </row>
    <row r="34" spans="1:41" ht="45" customHeight="1" x14ac:dyDescent="0.15">
      <c r="A34" s="507"/>
      <c r="B34" s="58" t="s">
        <v>275</v>
      </c>
      <c r="C34" s="48" t="s">
        <v>247</v>
      </c>
      <c r="D34" s="55" t="s">
        <v>249</v>
      </c>
      <c r="E34" s="304" t="s">
        <v>267</v>
      </c>
      <c r="F34" s="61" t="s">
        <v>250</v>
      </c>
      <c r="G34" s="304" t="s">
        <v>251</v>
      </c>
      <c r="H34" s="416" t="s">
        <v>276</v>
      </c>
      <c r="I34" s="353" t="s">
        <v>277</v>
      </c>
      <c r="J34" s="412" t="s">
        <v>278</v>
      </c>
      <c r="K34" s="449">
        <v>46024</v>
      </c>
      <c r="L34" s="62">
        <v>46203</v>
      </c>
      <c r="M34" s="415">
        <f t="shared" si="0"/>
        <v>1</v>
      </c>
      <c r="N34" s="355" t="s">
        <v>105</v>
      </c>
      <c r="O34" s="54">
        <f t="shared" si="1"/>
        <v>0</v>
      </c>
      <c r="P34" s="49">
        <v>0</v>
      </c>
      <c r="Q34" s="49">
        <v>0</v>
      </c>
      <c r="R34" s="49">
        <v>0</v>
      </c>
      <c r="S34" s="54">
        <f t="shared" si="2"/>
        <v>1</v>
      </c>
      <c r="T34" s="49">
        <v>0</v>
      </c>
      <c r="U34" s="49">
        <v>1</v>
      </c>
      <c r="V34" s="49">
        <v>0</v>
      </c>
      <c r="W34" s="54">
        <v>0</v>
      </c>
      <c r="X34" s="49">
        <v>0</v>
      </c>
      <c r="Y34" s="49">
        <v>0</v>
      </c>
      <c r="Z34" s="49">
        <v>0</v>
      </c>
      <c r="AA34" s="54">
        <f t="shared" si="4"/>
        <v>0</v>
      </c>
      <c r="AB34" s="64">
        <v>0</v>
      </c>
      <c r="AC34" s="64">
        <v>0</v>
      </c>
      <c r="AD34" s="64">
        <v>0</v>
      </c>
      <c r="AE34" s="49" t="s">
        <v>73</v>
      </c>
      <c r="AF34" s="64"/>
      <c r="AG34" s="64"/>
      <c r="AH34" s="271" t="s">
        <v>255</v>
      </c>
      <c r="AI34" s="264" t="s">
        <v>218</v>
      </c>
      <c r="AJ34" s="63"/>
      <c r="AK34" s="63"/>
      <c r="AL34" s="63"/>
      <c r="AM34" s="312" t="s">
        <v>256</v>
      </c>
      <c r="AN34" s="63" t="s">
        <v>257</v>
      </c>
      <c r="AO34" s="49"/>
    </row>
    <row r="35" spans="1:41" x14ac:dyDescent="0.15">
      <c r="A35" s="56"/>
      <c r="B35" s="57"/>
      <c r="C35" s="284"/>
      <c r="D35" s="284"/>
      <c r="E35" s="265"/>
      <c r="F35" s="265"/>
      <c r="G35" s="284"/>
      <c r="H35" s="284"/>
      <c r="I35" s="284"/>
      <c r="J35" s="359"/>
      <c r="K35" s="57"/>
      <c r="L35" s="57"/>
      <c r="M35" s="57"/>
      <c r="N35" s="57"/>
      <c r="O35" s="57"/>
      <c r="P35" s="57"/>
      <c r="Q35" s="57"/>
      <c r="R35" s="57"/>
      <c r="S35" s="57"/>
      <c r="T35" s="57"/>
      <c r="U35" s="57"/>
      <c r="V35" s="57"/>
      <c r="W35" s="57"/>
      <c r="X35" s="57"/>
      <c r="Y35" s="57"/>
      <c r="Z35" s="57"/>
      <c r="AA35" s="57"/>
      <c r="AB35" s="57"/>
      <c r="AC35" s="57"/>
      <c r="AD35" s="267"/>
      <c r="AE35" s="267"/>
      <c r="AF35" s="267"/>
      <c r="AG35" s="267"/>
      <c r="AH35" s="268"/>
      <c r="AI35" s="269"/>
      <c r="AJ35" s="269"/>
      <c r="AK35" s="269"/>
      <c r="AL35" s="269"/>
      <c r="AM35" s="269"/>
      <c r="AN35" s="269"/>
      <c r="AO35" s="269"/>
    </row>
    <row r="36" spans="1:41" ht="76.5" customHeight="1" x14ac:dyDescent="0.15">
      <c r="A36" s="497" t="s">
        <v>279</v>
      </c>
      <c r="B36" s="66" t="s">
        <v>280</v>
      </c>
      <c r="C36" s="48" t="s">
        <v>281</v>
      </c>
      <c r="D36" s="67" t="s">
        <v>282</v>
      </c>
      <c r="E36" s="80" t="s">
        <v>85</v>
      </c>
      <c r="F36" s="80" t="s">
        <v>283</v>
      </c>
      <c r="G36" s="304" t="s">
        <v>284</v>
      </c>
      <c r="H36" s="67" t="s">
        <v>285</v>
      </c>
      <c r="I36" s="67" t="s">
        <v>286</v>
      </c>
      <c r="J36" s="343" t="s">
        <v>287</v>
      </c>
      <c r="K36" s="68">
        <v>46054</v>
      </c>
      <c r="L36" s="413">
        <v>46387</v>
      </c>
      <c r="M36" s="420">
        <f t="shared" si="0"/>
        <v>1</v>
      </c>
      <c r="N36" s="67" t="s">
        <v>288</v>
      </c>
      <c r="O36" s="296">
        <f t="shared" si="1"/>
        <v>0.1</v>
      </c>
      <c r="P36" s="409">
        <v>0</v>
      </c>
      <c r="Q36" s="409">
        <v>0</v>
      </c>
      <c r="R36" s="297">
        <v>0.1</v>
      </c>
      <c r="S36" s="296">
        <f t="shared" si="2"/>
        <v>0.2</v>
      </c>
      <c r="T36" s="409">
        <v>0</v>
      </c>
      <c r="U36" s="409">
        <v>0</v>
      </c>
      <c r="V36" s="297">
        <v>0.2</v>
      </c>
      <c r="W36" s="296">
        <f t="shared" si="3"/>
        <v>0.4</v>
      </c>
      <c r="X36" s="409">
        <v>0</v>
      </c>
      <c r="Y36" s="409">
        <v>0</v>
      </c>
      <c r="Z36" s="297">
        <v>0.4</v>
      </c>
      <c r="AA36" s="296">
        <f t="shared" si="4"/>
        <v>0.3</v>
      </c>
      <c r="AB36" s="409">
        <v>0</v>
      </c>
      <c r="AC36" s="409">
        <v>0</v>
      </c>
      <c r="AD36" s="297">
        <v>0.3</v>
      </c>
      <c r="AE36" s="49" t="s">
        <v>73</v>
      </c>
      <c r="AF36" s="499">
        <v>1000000000</v>
      </c>
      <c r="AG36" s="55"/>
      <c r="AH36" s="81" t="s">
        <v>255</v>
      </c>
      <c r="AI36" s="264" t="s">
        <v>97</v>
      </c>
      <c r="AJ36" s="273" t="s">
        <v>289</v>
      </c>
      <c r="AK36" s="273" t="s">
        <v>290</v>
      </c>
      <c r="AL36" s="55" t="s">
        <v>291</v>
      </c>
      <c r="AM36" s="301" t="s">
        <v>292</v>
      </c>
      <c r="AN36" s="273" t="s">
        <v>293</v>
      </c>
      <c r="AO36" s="49"/>
    </row>
    <row r="37" spans="1:41" ht="39" customHeight="1" x14ac:dyDescent="0.15">
      <c r="A37" s="498"/>
      <c r="B37" s="340" t="s">
        <v>294</v>
      </c>
      <c r="C37" s="48" t="s">
        <v>281</v>
      </c>
      <c r="D37" s="315" t="s">
        <v>295</v>
      </c>
      <c r="E37" s="80" t="s">
        <v>143</v>
      </c>
      <c r="F37" s="80" t="s">
        <v>92</v>
      </c>
      <c r="G37" s="80" t="s">
        <v>284</v>
      </c>
      <c r="H37" s="315" t="s">
        <v>296</v>
      </c>
      <c r="I37" s="315" t="s">
        <v>297</v>
      </c>
      <c r="J37" s="315" t="s">
        <v>298</v>
      </c>
      <c r="K37" s="341">
        <v>46054</v>
      </c>
      <c r="L37" s="342">
        <v>46387</v>
      </c>
      <c r="M37" s="425">
        <v>4</v>
      </c>
      <c r="N37" s="450" t="s">
        <v>105</v>
      </c>
      <c r="O37" s="426">
        <v>1</v>
      </c>
      <c r="P37" s="409">
        <v>0</v>
      </c>
      <c r="Q37" s="409">
        <v>0</v>
      </c>
      <c r="R37" s="409">
        <v>1</v>
      </c>
      <c r="S37" s="426">
        <v>1</v>
      </c>
      <c r="T37" s="409">
        <v>0</v>
      </c>
      <c r="U37" s="409">
        <v>0</v>
      </c>
      <c r="V37" s="409">
        <v>1</v>
      </c>
      <c r="W37" s="426">
        <v>1</v>
      </c>
      <c r="X37" s="409">
        <v>0</v>
      </c>
      <c r="Y37" s="409">
        <v>0</v>
      </c>
      <c r="Z37" s="409">
        <v>1</v>
      </c>
      <c r="AA37" s="426">
        <v>1</v>
      </c>
      <c r="AB37" s="409">
        <v>0</v>
      </c>
      <c r="AC37" s="409">
        <v>0</v>
      </c>
      <c r="AD37" s="409">
        <v>1</v>
      </c>
      <c r="AE37" s="49" t="s">
        <v>73</v>
      </c>
      <c r="AF37" s="500"/>
      <c r="AG37" s="55"/>
      <c r="AH37" s="81" t="s">
        <v>299</v>
      </c>
      <c r="AI37" s="343" t="s">
        <v>97</v>
      </c>
      <c r="AJ37" s="335" t="s">
        <v>289</v>
      </c>
      <c r="AK37" s="344" t="s">
        <v>300</v>
      </c>
      <c r="AL37" s="55" t="s">
        <v>301</v>
      </c>
      <c r="AM37" s="301" t="s">
        <v>292</v>
      </c>
      <c r="AN37" s="273" t="s">
        <v>293</v>
      </c>
      <c r="AO37" s="49"/>
    </row>
    <row r="38" spans="1:41" ht="53.25" customHeight="1" x14ac:dyDescent="0.15">
      <c r="A38" s="498"/>
      <c r="B38" s="452" t="s">
        <v>302</v>
      </c>
      <c r="C38" s="48" t="s">
        <v>281</v>
      </c>
      <c r="D38" s="315" t="s">
        <v>295</v>
      </c>
      <c r="E38" s="80" t="s">
        <v>143</v>
      </c>
      <c r="F38" s="80" t="s">
        <v>92</v>
      </c>
      <c r="G38" s="80" t="s">
        <v>284</v>
      </c>
      <c r="H38" s="315" t="s">
        <v>303</v>
      </c>
      <c r="I38" s="315" t="s">
        <v>304</v>
      </c>
      <c r="J38" s="315" t="s">
        <v>305</v>
      </c>
      <c r="K38" s="346">
        <v>46083</v>
      </c>
      <c r="L38" s="451">
        <v>46387</v>
      </c>
      <c r="M38" s="425">
        <v>4</v>
      </c>
      <c r="N38" s="315" t="s">
        <v>105</v>
      </c>
      <c r="O38" s="426">
        <v>1</v>
      </c>
      <c r="P38" s="409">
        <v>0</v>
      </c>
      <c r="Q38" s="409">
        <v>0</v>
      </c>
      <c r="R38" s="409">
        <v>1</v>
      </c>
      <c r="S38" s="426">
        <v>1</v>
      </c>
      <c r="T38" s="409">
        <v>0</v>
      </c>
      <c r="U38" s="409">
        <v>0</v>
      </c>
      <c r="V38" s="409">
        <v>1</v>
      </c>
      <c r="W38" s="426">
        <v>1</v>
      </c>
      <c r="X38" s="409">
        <v>0</v>
      </c>
      <c r="Y38" s="409">
        <v>0</v>
      </c>
      <c r="Z38" s="409">
        <v>1</v>
      </c>
      <c r="AA38" s="426">
        <v>1</v>
      </c>
      <c r="AB38" s="409">
        <v>0</v>
      </c>
      <c r="AC38" s="409">
        <v>0</v>
      </c>
      <c r="AD38" s="409">
        <v>1</v>
      </c>
      <c r="AE38" s="49" t="s">
        <v>73</v>
      </c>
      <c r="AF38" s="500"/>
      <c r="AG38" s="55"/>
      <c r="AH38" s="81" t="s">
        <v>255</v>
      </c>
      <c r="AI38" s="343" t="s">
        <v>97</v>
      </c>
      <c r="AJ38" s="335" t="s">
        <v>289</v>
      </c>
      <c r="AK38" s="347" t="s">
        <v>306</v>
      </c>
      <c r="AL38" s="55" t="s">
        <v>307</v>
      </c>
      <c r="AM38" s="301" t="s">
        <v>292</v>
      </c>
      <c r="AN38" s="273" t="s">
        <v>293</v>
      </c>
      <c r="AO38" s="49"/>
    </row>
    <row r="39" spans="1:41" ht="63" customHeight="1" x14ac:dyDescent="0.15">
      <c r="A39" s="498"/>
      <c r="B39" s="66" t="s">
        <v>308</v>
      </c>
      <c r="C39" s="48" t="s">
        <v>281</v>
      </c>
      <c r="D39" s="70" t="s">
        <v>295</v>
      </c>
      <c r="E39" s="80" t="s">
        <v>143</v>
      </c>
      <c r="F39" s="80" t="s">
        <v>283</v>
      </c>
      <c r="G39" s="304" t="s">
        <v>284</v>
      </c>
      <c r="H39" s="70" t="s">
        <v>309</v>
      </c>
      <c r="I39" s="70" t="s">
        <v>310</v>
      </c>
      <c r="J39" s="70" t="s">
        <v>311</v>
      </c>
      <c r="K39" s="71">
        <v>46054</v>
      </c>
      <c r="L39" s="71">
        <v>46387</v>
      </c>
      <c r="M39" s="314">
        <f t="shared" si="0"/>
        <v>1</v>
      </c>
      <c r="N39" s="70" t="s">
        <v>134</v>
      </c>
      <c r="O39" s="401">
        <f t="shared" si="1"/>
        <v>0.25</v>
      </c>
      <c r="P39" s="409">
        <v>0</v>
      </c>
      <c r="Q39" s="409">
        <v>0</v>
      </c>
      <c r="R39" s="421">
        <v>0.25</v>
      </c>
      <c r="S39" s="401">
        <f t="shared" si="2"/>
        <v>0.25</v>
      </c>
      <c r="T39" s="409">
        <v>0</v>
      </c>
      <c r="U39" s="409">
        <v>0</v>
      </c>
      <c r="V39" s="421">
        <v>0.25</v>
      </c>
      <c r="W39" s="401">
        <f t="shared" si="3"/>
        <v>0.25</v>
      </c>
      <c r="X39" s="409">
        <v>0</v>
      </c>
      <c r="Y39" s="409">
        <v>0</v>
      </c>
      <c r="Z39" s="421">
        <v>0.25</v>
      </c>
      <c r="AA39" s="401">
        <f t="shared" si="4"/>
        <v>0.25</v>
      </c>
      <c r="AB39" s="409">
        <v>0</v>
      </c>
      <c r="AC39" s="409">
        <v>0</v>
      </c>
      <c r="AD39" s="421">
        <v>0.25</v>
      </c>
      <c r="AE39" s="49" t="s">
        <v>73</v>
      </c>
      <c r="AF39" s="501"/>
      <c r="AG39" s="60"/>
      <c r="AH39" s="81" t="s">
        <v>255</v>
      </c>
      <c r="AI39" s="264" t="s">
        <v>75</v>
      </c>
      <c r="AJ39" s="273" t="s">
        <v>289</v>
      </c>
      <c r="AK39" s="319" t="s">
        <v>312</v>
      </c>
      <c r="AL39" s="319" t="s">
        <v>313</v>
      </c>
      <c r="AM39" s="301" t="s">
        <v>292</v>
      </c>
      <c r="AN39" s="273" t="s">
        <v>293</v>
      </c>
      <c r="AO39" s="49"/>
    </row>
    <row r="40" spans="1:41" ht="53.25" customHeight="1" x14ac:dyDescent="0.15">
      <c r="A40" s="498"/>
      <c r="B40" s="66" t="s">
        <v>314</v>
      </c>
      <c r="C40" s="48" t="s">
        <v>281</v>
      </c>
      <c r="D40" s="70" t="s">
        <v>315</v>
      </c>
      <c r="E40" s="80" t="s">
        <v>143</v>
      </c>
      <c r="F40" s="80" t="s">
        <v>283</v>
      </c>
      <c r="G40" s="304" t="s">
        <v>316</v>
      </c>
      <c r="H40" s="315" t="s">
        <v>317</v>
      </c>
      <c r="I40" s="70" t="s">
        <v>318</v>
      </c>
      <c r="J40" s="70" t="s">
        <v>319</v>
      </c>
      <c r="K40" s="71">
        <v>46054</v>
      </c>
      <c r="L40" s="71">
        <v>46387</v>
      </c>
      <c r="M40" s="314">
        <f t="shared" si="0"/>
        <v>1</v>
      </c>
      <c r="N40" s="70" t="s">
        <v>134</v>
      </c>
      <c r="O40" s="401">
        <f t="shared" si="1"/>
        <v>0.25</v>
      </c>
      <c r="P40" s="409">
        <v>0</v>
      </c>
      <c r="Q40" s="409">
        <v>0</v>
      </c>
      <c r="R40" s="421">
        <v>0.25</v>
      </c>
      <c r="S40" s="401">
        <f t="shared" si="2"/>
        <v>0.25</v>
      </c>
      <c r="T40" s="409">
        <v>0</v>
      </c>
      <c r="U40" s="409">
        <v>0</v>
      </c>
      <c r="V40" s="421">
        <v>0.25</v>
      </c>
      <c r="W40" s="401">
        <f t="shared" si="3"/>
        <v>0.25</v>
      </c>
      <c r="X40" s="409">
        <v>0</v>
      </c>
      <c r="Y40" s="409">
        <v>0</v>
      </c>
      <c r="Z40" s="421">
        <v>0.25</v>
      </c>
      <c r="AA40" s="401">
        <f t="shared" si="4"/>
        <v>0.25</v>
      </c>
      <c r="AB40" s="409">
        <v>0</v>
      </c>
      <c r="AC40" s="409">
        <v>0</v>
      </c>
      <c r="AD40" s="421">
        <v>0.25</v>
      </c>
      <c r="AE40" s="49" t="s">
        <v>73</v>
      </c>
      <c r="AF40" s="502">
        <v>1052703373</v>
      </c>
      <c r="AG40" s="60"/>
      <c r="AH40" s="81" t="s">
        <v>255</v>
      </c>
      <c r="AI40" s="264" t="s">
        <v>75</v>
      </c>
      <c r="AJ40" s="273" t="s">
        <v>289</v>
      </c>
      <c r="AK40" s="319" t="s">
        <v>312</v>
      </c>
      <c r="AL40" s="319" t="s">
        <v>313</v>
      </c>
      <c r="AM40" s="301" t="s">
        <v>292</v>
      </c>
      <c r="AN40" s="273" t="s">
        <v>293</v>
      </c>
      <c r="AO40" s="49"/>
    </row>
    <row r="41" spans="1:41" ht="49.5" customHeight="1" x14ac:dyDescent="0.15">
      <c r="A41" s="498"/>
      <c r="B41" s="66" t="s">
        <v>322</v>
      </c>
      <c r="C41" s="48" t="s">
        <v>281</v>
      </c>
      <c r="D41" s="313" t="s">
        <v>321</v>
      </c>
      <c r="E41" s="80" t="s">
        <v>143</v>
      </c>
      <c r="F41" s="80" t="s">
        <v>283</v>
      </c>
      <c r="G41" s="304" t="s">
        <v>316</v>
      </c>
      <c r="H41" s="70" t="s">
        <v>323</v>
      </c>
      <c r="I41" s="70" t="s">
        <v>324</v>
      </c>
      <c r="J41" s="70" t="s">
        <v>325</v>
      </c>
      <c r="K41" s="71">
        <v>46054</v>
      </c>
      <c r="L41" s="71">
        <v>46371</v>
      </c>
      <c r="M41" s="410">
        <v>2</v>
      </c>
      <c r="N41" s="70" t="s">
        <v>105</v>
      </c>
      <c r="O41" s="54">
        <f t="shared" si="1"/>
        <v>0</v>
      </c>
      <c r="P41" s="409">
        <v>0</v>
      </c>
      <c r="Q41" s="409">
        <v>0</v>
      </c>
      <c r="R41" s="409">
        <v>0</v>
      </c>
      <c r="S41" s="54">
        <v>1</v>
      </c>
      <c r="T41" s="409">
        <v>0</v>
      </c>
      <c r="U41" s="409">
        <v>0</v>
      </c>
      <c r="V41" s="409">
        <v>1</v>
      </c>
      <c r="W41" s="54">
        <f t="shared" si="3"/>
        <v>0</v>
      </c>
      <c r="X41" s="409">
        <v>0</v>
      </c>
      <c r="Y41" s="409">
        <v>0</v>
      </c>
      <c r="Z41" s="409">
        <v>0</v>
      </c>
      <c r="AA41" s="54">
        <f t="shared" si="4"/>
        <v>1</v>
      </c>
      <c r="AB41" s="409">
        <v>0</v>
      </c>
      <c r="AC41" s="409">
        <v>0</v>
      </c>
      <c r="AD41" s="60">
        <v>1</v>
      </c>
      <c r="AE41" s="49" t="s">
        <v>73</v>
      </c>
      <c r="AF41" s="503"/>
      <c r="AG41" s="60"/>
      <c r="AH41" s="81" t="s">
        <v>326</v>
      </c>
      <c r="AI41" s="264" t="s">
        <v>218</v>
      </c>
      <c r="AJ41" s="273" t="s">
        <v>289</v>
      </c>
      <c r="AK41" s="319" t="s">
        <v>327</v>
      </c>
      <c r="AL41" s="55" t="s">
        <v>328</v>
      </c>
      <c r="AM41" s="301" t="s">
        <v>292</v>
      </c>
      <c r="AN41" s="273" t="s">
        <v>293</v>
      </c>
      <c r="AO41" s="49"/>
    </row>
    <row r="42" spans="1:41" ht="30" customHeight="1" x14ac:dyDescent="0.15">
      <c r="A42" s="498"/>
      <c r="B42" s="66" t="s">
        <v>329</v>
      </c>
      <c r="C42" s="48" t="s">
        <v>281</v>
      </c>
      <c r="D42" s="313" t="s">
        <v>330</v>
      </c>
      <c r="E42" s="80" t="s">
        <v>143</v>
      </c>
      <c r="F42" s="80" t="s">
        <v>283</v>
      </c>
      <c r="G42" s="304" t="s">
        <v>316</v>
      </c>
      <c r="H42" s="273" t="s">
        <v>331</v>
      </c>
      <c r="I42" s="273" t="s">
        <v>332</v>
      </c>
      <c r="J42" s="273" t="s">
        <v>333</v>
      </c>
      <c r="K42" s="453">
        <v>46054</v>
      </c>
      <c r="L42" s="317">
        <v>46203</v>
      </c>
      <c r="M42" s="59">
        <v>1</v>
      </c>
      <c r="N42" s="316" t="s">
        <v>105</v>
      </c>
      <c r="O42" s="300">
        <v>0</v>
      </c>
      <c r="P42" s="409">
        <v>0</v>
      </c>
      <c r="Q42" s="409">
        <v>0</v>
      </c>
      <c r="R42" s="409">
        <v>0</v>
      </c>
      <c r="S42" s="300">
        <v>1</v>
      </c>
      <c r="T42" s="409">
        <v>0</v>
      </c>
      <c r="U42" s="409">
        <v>0</v>
      </c>
      <c r="V42" s="422">
        <v>1</v>
      </c>
      <c r="W42" s="54">
        <f t="shared" si="3"/>
        <v>0</v>
      </c>
      <c r="X42" s="409">
        <v>0</v>
      </c>
      <c r="Y42" s="409">
        <v>0</v>
      </c>
      <c r="Z42" s="409">
        <v>0</v>
      </c>
      <c r="AA42" s="54">
        <f t="shared" si="4"/>
        <v>0</v>
      </c>
      <c r="AB42" s="409">
        <v>0</v>
      </c>
      <c r="AC42" s="409">
        <v>0</v>
      </c>
      <c r="AD42" s="409">
        <v>0</v>
      </c>
      <c r="AE42" s="49" t="s">
        <v>73</v>
      </c>
      <c r="AF42" s="503"/>
      <c r="AG42" s="60"/>
      <c r="AH42" s="81" t="s">
        <v>255</v>
      </c>
      <c r="AI42" s="264" t="s">
        <v>218</v>
      </c>
      <c r="AJ42" s="318" t="s">
        <v>334</v>
      </c>
      <c r="AK42" s="320" t="s">
        <v>335</v>
      </c>
      <c r="AL42" s="55" t="s">
        <v>336</v>
      </c>
      <c r="AM42" s="301" t="s">
        <v>292</v>
      </c>
      <c r="AN42" s="273" t="s">
        <v>293</v>
      </c>
      <c r="AO42" s="49"/>
    </row>
    <row r="43" spans="1:41" x14ac:dyDescent="0.15">
      <c r="A43" s="56"/>
      <c r="B43" s="57"/>
      <c r="C43" s="284"/>
      <c r="D43" s="284"/>
      <c r="E43" s="265"/>
      <c r="F43" s="265"/>
      <c r="G43" s="284"/>
      <c r="H43" s="284"/>
      <c r="I43" s="284"/>
      <c r="J43" s="284"/>
      <c r="K43" s="57"/>
      <c r="L43" s="57"/>
      <c r="M43" s="57"/>
      <c r="N43" s="57"/>
      <c r="O43" s="57"/>
      <c r="P43" s="57"/>
      <c r="Q43" s="57"/>
      <c r="R43" s="57"/>
      <c r="S43" s="57"/>
      <c r="T43" s="57"/>
      <c r="U43" s="57"/>
      <c r="V43" s="57"/>
      <c r="W43" s="57"/>
      <c r="X43" s="57"/>
      <c r="Y43" s="57"/>
      <c r="Z43" s="57"/>
      <c r="AA43" s="57"/>
      <c r="AB43" s="57"/>
      <c r="AC43" s="57"/>
      <c r="AD43" s="267"/>
      <c r="AE43" s="267"/>
      <c r="AF43" s="267"/>
      <c r="AG43" s="267"/>
      <c r="AH43" s="268"/>
      <c r="AI43" s="268"/>
      <c r="AJ43" s="269"/>
      <c r="AK43" s="269"/>
      <c r="AL43" s="269"/>
      <c r="AM43" s="269"/>
      <c r="AN43" s="269"/>
      <c r="AO43" s="269"/>
    </row>
    <row r="44" spans="1:41" ht="53.25" customHeight="1" x14ac:dyDescent="0.15">
      <c r="A44" s="505" t="s">
        <v>340</v>
      </c>
      <c r="B44" s="80" t="s">
        <v>341</v>
      </c>
      <c r="C44" s="48" t="s">
        <v>342</v>
      </c>
      <c r="D44" s="288" t="s">
        <v>343</v>
      </c>
      <c r="E44" s="80" t="s">
        <v>85</v>
      </c>
      <c r="F44" s="280" t="s">
        <v>344</v>
      </c>
      <c r="G44" s="304" t="s">
        <v>345</v>
      </c>
      <c r="H44" s="288" t="s">
        <v>346</v>
      </c>
      <c r="I44" s="288" t="s">
        <v>347</v>
      </c>
      <c r="J44" s="60" t="s">
        <v>348</v>
      </c>
      <c r="K44" s="289">
        <v>46027</v>
      </c>
      <c r="L44" s="290">
        <v>46386</v>
      </c>
      <c r="M44" s="291">
        <f t="shared" si="0"/>
        <v>1</v>
      </c>
      <c r="N44" s="288" t="s">
        <v>134</v>
      </c>
      <c r="O44" s="296">
        <f t="shared" si="1"/>
        <v>0.25</v>
      </c>
      <c r="P44" s="411">
        <v>0</v>
      </c>
      <c r="Q44" s="411">
        <v>0</v>
      </c>
      <c r="R44" s="282">
        <v>0.25</v>
      </c>
      <c r="S44" s="296">
        <f t="shared" si="2"/>
        <v>0.25</v>
      </c>
      <c r="T44" s="411">
        <v>0</v>
      </c>
      <c r="U44" s="411">
        <v>0</v>
      </c>
      <c r="V44" s="370">
        <v>0.25</v>
      </c>
      <c r="W44" s="296">
        <f t="shared" si="3"/>
        <v>0.25</v>
      </c>
      <c r="X44" s="411">
        <v>0</v>
      </c>
      <c r="Y44" s="411">
        <v>0</v>
      </c>
      <c r="Z44" s="282">
        <v>0.25</v>
      </c>
      <c r="AA44" s="296">
        <f t="shared" si="4"/>
        <v>0.25</v>
      </c>
      <c r="AB44" s="60">
        <v>0</v>
      </c>
      <c r="AC44" s="60">
        <v>0</v>
      </c>
      <c r="AD44" s="370">
        <v>0.25</v>
      </c>
      <c r="AE44" s="49" t="s">
        <v>73</v>
      </c>
      <c r="AF44" s="60"/>
      <c r="AG44" s="60"/>
      <c r="AH44" s="272" t="s">
        <v>349</v>
      </c>
      <c r="AI44" s="264" t="s">
        <v>218</v>
      </c>
      <c r="AJ44" s="74" t="s">
        <v>350</v>
      </c>
      <c r="AK44" s="307" t="s">
        <v>351</v>
      </c>
      <c r="AL44" s="74" t="s">
        <v>352</v>
      </c>
      <c r="AM44" s="74" t="s">
        <v>353</v>
      </c>
      <c r="AN44" s="273" t="s">
        <v>354</v>
      </c>
      <c r="AO44" s="49"/>
    </row>
    <row r="45" spans="1:41" ht="54" customHeight="1" x14ac:dyDescent="0.15">
      <c r="A45" s="506"/>
      <c r="B45" s="80" t="s">
        <v>355</v>
      </c>
      <c r="C45" s="48" t="s">
        <v>342</v>
      </c>
      <c r="D45" s="288" t="s">
        <v>343</v>
      </c>
      <c r="E45" s="80" t="s">
        <v>85</v>
      </c>
      <c r="F45" s="321" t="s">
        <v>344</v>
      </c>
      <c r="G45" s="304" t="s">
        <v>345</v>
      </c>
      <c r="H45" s="288" t="s">
        <v>356</v>
      </c>
      <c r="I45" s="288" t="s">
        <v>357</v>
      </c>
      <c r="J45" s="60" t="s">
        <v>358</v>
      </c>
      <c r="K45" s="289" t="s">
        <v>359</v>
      </c>
      <c r="L45" s="290">
        <v>46387</v>
      </c>
      <c r="M45" s="291">
        <f t="shared" si="0"/>
        <v>1</v>
      </c>
      <c r="N45" s="288" t="s">
        <v>134</v>
      </c>
      <c r="O45" s="426">
        <v>0</v>
      </c>
      <c r="P45" s="411">
        <v>0</v>
      </c>
      <c r="Q45" s="411">
        <v>0</v>
      </c>
      <c r="R45" s="459">
        <v>0</v>
      </c>
      <c r="S45" s="426">
        <f t="shared" si="2"/>
        <v>0</v>
      </c>
      <c r="T45" s="411">
        <v>0</v>
      </c>
      <c r="U45" s="411">
        <v>0</v>
      </c>
      <c r="V45" s="411">
        <v>0</v>
      </c>
      <c r="W45" s="296">
        <v>0.5</v>
      </c>
      <c r="X45" s="411">
        <v>0</v>
      </c>
      <c r="Y45" s="411">
        <v>0</v>
      </c>
      <c r="Z45" s="370">
        <v>0.5</v>
      </c>
      <c r="AA45" s="296">
        <v>0.5</v>
      </c>
      <c r="AB45" s="60">
        <v>0</v>
      </c>
      <c r="AC45" s="60">
        <v>0</v>
      </c>
      <c r="AD45" s="282">
        <v>0.5</v>
      </c>
      <c r="AE45" s="49" t="s">
        <v>73</v>
      </c>
      <c r="AF45" s="60"/>
      <c r="AG45" s="60"/>
      <c r="AH45" s="272" t="s">
        <v>349</v>
      </c>
      <c r="AI45" s="264" t="s">
        <v>218</v>
      </c>
      <c r="AJ45" s="74" t="s">
        <v>360</v>
      </c>
      <c r="AK45" s="288" t="s">
        <v>361</v>
      </c>
      <c r="AL45" s="74" t="s">
        <v>362</v>
      </c>
      <c r="AM45" s="74" t="s">
        <v>353</v>
      </c>
      <c r="AN45" s="273" t="s">
        <v>354</v>
      </c>
      <c r="AO45" s="49"/>
    </row>
    <row r="46" spans="1:41" ht="75" customHeight="1" x14ac:dyDescent="0.15">
      <c r="A46" s="506"/>
      <c r="B46" s="80" t="s">
        <v>363</v>
      </c>
      <c r="C46" s="48" t="s">
        <v>342</v>
      </c>
      <c r="D46" s="288" t="s">
        <v>343</v>
      </c>
      <c r="E46" s="80" t="s">
        <v>85</v>
      </c>
      <c r="F46" s="322" t="s">
        <v>344</v>
      </c>
      <c r="G46" s="304" t="s">
        <v>345</v>
      </c>
      <c r="H46" s="288" t="s">
        <v>364</v>
      </c>
      <c r="I46" s="288" t="s">
        <v>365</v>
      </c>
      <c r="J46" s="60" t="s">
        <v>366</v>
      </c>
      <c r="K46" s="73">
        <v>46027</v>
      </c>
      <c r="L46" s="289">
        <v>46295</v>
      </c>
      <c r="M46" s="291">
        <f t="shared" si="0"/>
        <v>1</v>
      </c>
      <c r="N46" s="288" t="s">
        <v>134</v>
      </c>
      <c r="O46" s="300">
        <f t="shared" si="1"/>
        <v>0</v>
      </c>
      <c r="P46" s="411">
        <v>0</v>
      </c>
      <c r="Q46" s="411">
        <v>0</v>
      </c>
      <c r="R46" s="411">
        <v>0</v>
      </c>
      <c r="S46" s="296">
        <f t="shared" si="2"/>
        <v>0.5</v>
      </c>
      <c r="T46" s="411">
        <v>0</v>
      </c>
      <c r="U46" s="411">
        <v>0</v>
      </c>
      <c r="V46" s="370">
        <v>0.5</v>
      </c>
      <c r="W46" s="296">
        <f t="shared" si="3"/>
        <v>0.5</v>
      </c>
      <c r="X46" s="411">
        <v>0</v>
      </c>
      <c r="Y46" s="411">
        <v>0</v>
      </c>
      <c r="Z46" s="370">
        <v>0.5</v>
      </c>
      <c r="AA46" s="300">
        <f t="shared" si="4"/>
        <v>0</v>
      </c>
      <c r="AB46" s="60">
        <v>0</v>
      </c>
      <c r="AC46" s="60">
        <v>0</v>
      </c>
      <c r="AD46" s="60">
        <v>0</v>
      </c>
      <c r="AE46" s="49" t="s">
        <v>73</v>
      </c>
      <c r="AF46" s="74"/>
      <c r="AG46" s="74"/>
      <c r="AH46" s="272" t="s">
        <v>367</v>
      </c>
      <c r="AI46" s="264" t="s">
        <v>218</v>
      </c>
      <c r="AJ46" s="74" t="s">
        <v>368</v>
      </c>
      <c r="AK46" s="288" t="s">
        <v>369</v>
      </c>
      <c r="AL46" s="74" t="s">
        <v>370</v>
      </c>
      <c r="AM46" s="74" t="s">
        <v>353</v>
      </c>
      <c r="AN46" s="273" t="s">
        <v>354</v>
      </c>
      <c r="AO46" s="49"/>
    </row>
    <row r="47" spans="1:41" ht="74.25" customHeight="1" x14ac:dyDescent="0.15">
      <c r="A47" s="506"/>
      <c r="B47" s="80" t="s">
        <v>371</v>
      </c>
      <c r="C47" s="48" t="s">
        <v>342</v>
      </c>
      <c r="D47" s="49" t="s">
        <v>343</v>
      </c>
      <c r="E47" s="80" t="s">
        <v>143</v>
      </c>
      <c r="F47" s="323" t="s">
        <v>372</v>
      </c>
      <c r="G47" s="304" t="s">
        <v>197</v>
      </c>
      <c r="H47" s="60" t="s">
        <v>373</v>
      </c>
      <c r="I47" s="60" t="s">
        <v>365</v>
      </c>
      <c r="J47" s="60" t="s">
        <v>374</v>
      </c>
      <c r="K47" s="73">
        <v>46037</v>
      </c>
      <c r="L47" s="72">
        <v>46295</v>
      </c>
      <c r="M47" s="272">
        <f t="shared" si="0"/>
        <v>1</v>
      </c>
      <c r="N47" s="74" t="s">
        <v>134</v>
      </c>
      <c r="O47" s="54">
        <f t="shared" si="1"/>
        <v>0</v>
      </c>
      <c r="P47" s="411">
        <v>0</v>
      </c>
      <c r="Q47" s="411">
        <v>0</v>
      </c>
      <c r="R47" s="411">
        <v>0</v>
      </c>
      <c r="S47" s="296">
        <f t="shared" si="2"/>
        <v>0.5</v>
      </c>
      <c r="T47" s="411">
        <v>0</v>
      </c>
      <c r="U47" s="411">
        <v>0</v>
      </c>
      <c r="V47" s="370">
        <v>0.5</v>
      </c>
      <c r="W47" s="296">
        <f t="shared" si="3"/>
        <v>0.5</v>
      </c>
      <c r="X47" s="411">
        <v>0</v>
      </c>
      <c r="Y47" s="411">
        <v>0</v>
      </c>
      <c r="Z47" s="370">
        <v>0.5</v>
      </c>
      <c r="AA47" s="54">
        <f t="shared" si="4"/>
        <v>0</v>
      </c>
      <c r="AB47" s="60">
        <v>0</v>
      </c>
      <c r="AC47" s="60">
        <v>0</v>
      </c>
      <c r="AD47" s="60">
        <v>0</v>
      </c>
      <c r="AE47" s="49" t="s">
        <v>73</v>
      </c>
      <c r="AF47" s="60"/>
      <c r="AG47" s="60"/>
      <c r="AH47" s="270" t="s">
        <v>349</v>
      </c>
      <c r="AI47" s="264" t="s">
        <v>218</v>
      </c>
      <c r="AJ47" s="74" t="s">
        <v>375</v>
      </c>
      <c r="AK47" s="74" t="s">
        <v>376</v>
      </c>
      <c r="AL47" s="74" t="s">
        <v>377</v>
      </c>
      <c r="AM47" s="74" t="s">
        <v>353</v>
      </c>
      <c r="AN47" s="273" t="s">
        <v>354</v>
      </c>
      <c r="AO47" s="49"/>
    </row>
    <row r="48" spans="1:41" ht="64.5" customHeight="1" x14ac:dyDescent="0.15">
      <c r="A48" s="506"/>
      <c r="B48" s="304" t="s">
        <v>378</v>
      </c>
      <c r="C48" s="280" t="s">
        <v>342</v>
      </c>
      <c r="D48" s="74" t="s">
        <v>343</v>
      </c>
      <c r="E48" s="304" t="s">
        <v>143</v>
      </c>
      <c r="F48" s="280" t="s">
        <v>372</v>
      </c>
      <c r="G48" s="304" t="s">
        <v>345</v>
      </c>
      <c r="H48" s="74" t="s">
        <v>379</v>
      </c>
      <c r="I48" s="74" t="s">
        <v>380</v>
      </c>
      <c r="J48" s="74" t="s">
        <v>381</v>
      </c>
      <c r="K48" s="72">
        <v>46027</v>
      </c>
      <c r="L48" s="72">
        <v>46386</v>
      </c>
      <c r="M48" s="59">
        <v>4</v>
      </c>
      <c r="N48" s="59" t="s">
        <v>105</v>
      </c>
      <c r="O48" s="432">
        <v>1</v>
      </c>
      <c r="P48" s="431">
        <v>0</v>
      </c>
      <c r="Q48" s="431">
        <v>0</v>
      </c>
      <c r="R48" s="431">
        <v>1</v>
      </c>
      <c r="S48" s="432">
        <v>1</v>
      </c>
      <c r="T48" s="431">
        <v>0</v>
      </c>
      <c r="U48" s="431">
        <v>0</v>
      </c>
      <c r="V48" s="431">
        <v>1</v>
      </c>
      <c r="W48" s="432">
        <v>1</v>
      </c>
      <c r="X48" s="431">
        <v>0</v>
      </c>
      <c r="Y48" s="431">
        <v>0</v>
      </c>
      <c r="Z48" s="431">
        <v>1</v>
      </c>
      <c r="AA48" s="432">
        <v>1</v>
      </c>
      <c r="AB48" s="59">
        <v>0</v>
      </c>
      <c r="AC48" s="59">
        <v>0</v>
      </c>
      <c r="AD48" s="431">
        <v>1</v>
      </c>
      <c r="AE48" s="74" t="s">
        <v>73</v>
      </c>
      <c r="AF48" s="74"/>
      <c r="AG48" s="74"/>
      <c r="AH48" s="272" t="s">
        <v>349</v>
      </c>
      <c r="AI48" s="264" t="s">
        <v>218</v>
      </c>
      <c r="AJ48" s="74" t="s">
        <v>382</v>
      </c>
      <c r="AK48" s="74" t="s">
        <v>383</v>
      </c>
      <c r="AL48" s="74" t="s">
        <v>384</v>
      </c>
      <c r="AM48" s="74" t="s">
        <v>353</v>
      </c>
      <c r="AN48" s="74" t="s">
        <v>354</v>
      </c>
      <c r="AO48" s="74"/>
    </row>
    <row r="49" spans="1:41" ht="93.75" customHeight="1" x14ac:dyDescent="0.15">
      <c r="A49" s="506"/>
      <c r="B49" s="80" t="s">
        <v>385</v>
      </c>
      <c r="C49" s="48" t="s">
        <v>342</v>
      </c>
      <c r="D49" s="288" t="s">
        <v>343</v>
      </c>
      <c r="E49" s="80" t="s">
        <v>143</v>
      </c>
      <c r="F49" s="280" t="s">
        <v>344</v>
      </c>
      <c r="G49" s="304" t="s">
        <v>345</v>
      </c>
      <c r="H49" s="273" t="s">
        <v>386</v>
      </c>
      <c r="I49" s="273" t="s">
        <v>387</v>
      </c>
      <c r="J49" s="60" t="s">
        <v>388</v>
      </c>
      <c r="K49" s="290">
        <v>46027</v>
      </c>
      <c r="L49" s="290">
        <v>46387</v>
      </c>
      <c r="M49" s="454">
        <v>0.99</v>
      </c>
      <c r="N49" s="288" t="s">
        <v>134</v>
      </c>
      <c r="O49" s="296">
        <v>0.99</v>
      </c>
      <c r="P49" s="411">
        <v>0</v>
      </c>
      <c r="Q49" s="411">
        <v>0</v>
      </c>
      <c r="R49" s="370">
        <v>0.99</v>
      </c>
      <c r="S49" s="296">
        <v>0.99</v>
      </c>
      <c r="T49" s="411">
        <v>0</v>
      </c>
      <c r="U49" s="411">
        <v>0</v>
      </c>
      <c r="V49" s="370">
        <v>0.99</v>
      </c>
      <c r="W49" s="296">
        <v>0.99</v>
      </c>
      <c r="X49" s="411">
        <v>0</v>
      </c>
      <c r="Y49" s="411">
        <v>0</v>
      </c>
      <c r="Z49" s="370">
        <v>0.99</v>
      </c>
      <c r="AA49" s="296">
        <v>0.99</v>
      </c>
      <c r="AB49" s="60">
        <v>0</v>
      </c>
      <c r="AC49" s="60">
        <v>0</v>
      </c>
      <c r="AD49" s="370">
        <v>0.99</v>
      </c>
      <c r="AE49" s="49" t="s">
        <v>73</v>
      </c>
      <c r="AF49" s="74"/>
      <c r="AG49" s="74"/>
      <c r="AH49" s="270" t="s">
        <v>349</v>
      </c>
      <c r="AI49" s="264" t="s">
        <v>218</v>
      </c>
      <c r="AJ49" s="74" t="s">
        <v>389</v>
      </c>
      <c r="AK49" s="301" t="s">
        <v>390</v>
      </c>
      <c r="AL49" s="301" t="s">
        <v>391</v>
      </c>
      <c r="AM49" s="74" t="s">
        <v>353</v>
      </c>
      <c r="AN49" s="273" t="s">
        <v>354</v>
      </c>
      <c r="AO49" s="49"/>
    </row>
    <row r="50" spans="1:41" ht="63.75" customHeight="1" x14ac:dyDescent="0.15">
      <c r="A50" s="506"/>
      <c r="B50" s="80" t="s">
        <v>392</v>
      </c>
      <c r="C50" s="48" t="s">
        <v>342</v>
      </c>
      <c r="D50" s="288" t="s">
        <v>343</v>
      </c>
      <c r="E50" s="80" t="s">
        <v>108</v>
      </c>
      <c r="F50" s="298" t="s">
        <v>344</v>
      </c>
      <c r="G50" s="304" t="s">
        <v>345</v>
      </c>
      <c r="H50" s="273" t="s">
        <v>393</v>
      </c>
      <c r="I50" s="273" t="s">
        <v>394</v>
      </c>
      <c r="J50" s="60" t="s">
        <v>395</v>
      </c>
      <c r="K50" s="290">
        <v>46027</v>
      </c>
      <c r="L50" s="290">
        <v>46387</v>
      </c>
      <c r="M50" s="291">
        <f t="shared" si="0"/>
        <v>1</v>
      </c>
      <c r="N50" s="288" t="s">
        <v>134</v>
      </c>
      <c r="O50" s="296">
        <f t="shared" si="1"/>
        <v>0.4</v>
      </c>
      <c r="P50" s="411">
        <v>0</v>
      </c>
      <c r="Q50" s="411">
        <v>0</v>
      </c>
      <c r="R50" s="370">
        <v>0.4</v>
      </c>
      <c r="S50" s="296">
        <f t="shared" si="2"/>
        <v>0.2</v>
      </c>
      <c r="T50" s="411">
        <v>0</v>
      </c>
      <c r="U50" s="411">
        <v>0</v>
      </c>
      <c r="V50" s="370">
        <v>0.2</v>
      </c>
      <c r="W50" s="296">
        <f t="shared" si="3"/>
        <v>0.2</v>
      </c>
      <c r="X50" s="411">
        <v>0</v>
      </c>
      <c r="Y50" s="411">
        <v>0</v>
      </c>
      <c r="Z50" s="370">
        <v>0.2</v>
      </c>
      <c r="AA50" s="296">
        <f t="shared" si="4"/>
        <v>0.2</v>
      </c>
      <c r="AB50" s="60"/>
      <c r="AC50" s="60"/>
      <c r="AD50" s="370">
        <v>0.2</v>
      </c>
      <c r="AE50" s="49" t="s">
        <v>73</v>
      </c>
      <c r="AF50" s="74"/>
      <c r="AG50" s="74"/>
      <c r="AH50" s="272" t="s">
        <v>367</v>
      </c>
      <c r="AI50" s="264" t="s">
        <v>218</v>
      </c>
      <c r="AJ50" s="74" t="s">
        <v>396</v>
      </c>
      <c r="AK50" s="74" t="s">
        <v>397</v>
      </c>
      <c r="AL50" s="74" t="s">
        <v>398</v>
      </c>
      <c r="AM50" s="74" t="s">
        <v>353</v>
      </c>
      <c r="AN50" s="273" t="s">
        <v>354</v>
      </c>
      <c r="AO50" s="49"/>
    </row>
    <row r="51" spans="1:41" ht="63" customHeight="1" x14ac:dyDescent="0.15">
      <c r="A51" s="506"/>
      <c r="B51" s="80" t="s">
        <v>399</v>
      </c>
      <c r="C51" s="48" t="s">
        <v>342</v>
      </c>
      <c r="D51" s="288" t="s">
        <v>343</v>
      </c>
      <c r="E51" s="80" t="s">
        <v>108</v>
      </c>
      <c r="F51" s="298" t="s">
        <v>344</v>
      </c>
      <c r="G51" s="304" t="s">
        <v>345</v>
      </c>
      <c r="H51" s="273" t="s">
        <v>400</v>
      </c>
      <c r="I51" s="273" t="s">
        <v>401</v>
      </c>
      <c r="J51" s="456" t="s">
        <v>402</v>
      </c>
      <c r="K51" s="290">
        <v>46027</v>
      </c>
      <c r="L51" s="290">
        <v>46387</v>
      </c>
      <c r="M51" s="291">
        <f t="shared" si="0"/>
        <v>1</v>
      </c>
      <c r="N51" s="288" t="s">
        <v>134</v>
      </c>
      <c r="O51" s="296">
        <f t="shared" si="1"/>
        <v>0.4</v>
      </c>
      <c r="P51" s="411">
        <v>0</v>
      </c>
      <c r="Q51" s="411">
        <v>0</v>
      </c>
      <c r="R51" s="370">
        <v>0.4</v>
      </c>
      <c r="S51" s="296">
        <f t="shared" si="2"/>
        <v>0.2</v>
      </c>
      <c r="T51" s="411">
        <v>0</v>
      </c>
      <c r="U51" s="411">
        <v>0</v>
      </c>
      <c r="V51" s="370">
        <v>0.2</v>
      </c>
      <c r="W51" s="296">
        <f t="shared" si="3"/>
        <v>0.2</v>
      </c>
      <c r="X51" s="411">
        <v>0</v>
      </c>
      <c r="Y51" s="411">
        <v>0</v>
      </c>
      <c r="Z51" s="370">
        <v>0.2</v>
      </c>
      <c r="AA51" s="296">
        <f t="shared" si="4"/>
        <v>0.2</v>
      </c>
      <c r="AB51" s="60"/>
      <c r="AC51" s="60"/>
      <c r="AD51" s="370">
        <v>0.2</v>
      </c>
      <c r="AE51" s="49" t="s">
        <v>73</v>
      </c>
      <c r="AF51" s="74"/>
      <c r="AG51" s="74"/>
      <c r="AH51" s="272" t="s">
        <v>367</v>
      </c>
      <c r="AI51" s="264" t="s">
        <v>218</v>
      </c>
      <c r="AJ51" s="301" t="s">
        <v>396</v>
      </c>
      <c r="AK51" s="301" t="s">
        <v>397</v>
      </c>
      <c r="AL51" s="301" t="s">
        <v>398</v>
      </c>
      <c r="AM51" s="74" t="s">
        <v>353</v>
      </c>
      <c r="AN51" s="273" t="s">
        <v>354</v>
      </c>
      <c r="AO51" s="49"/>
    </row>
    <row r="52" spans="1:41" ht="63" customHeight="1" x14ac:dyDescent="0.15">
      <c r="A52" s="506"/>
      <c r="B52" s="80" t="s">
        <v>403</v>
      </c>
      <c r="C52" s="48" t="s">
        <v>342</v>
      </c>
      <c r="D52" s="288" t="s">
        <v>343</v>
      </c>
      <c r="E52" s="80" t="s">
        <v>108</v>
      </c>
      <c r="F52" s="298" t="s">
        <v>344</v>
      </c>
      <c r="G52" s="304" t="s">
        <v>345</v>
      </c>
      <c r="H52" s="273" t="s">
        <v>404</v>
      </c>
      <c r="I52" s="455" t="s">
        <v>405</v>
      </c>
      <c r="J52" s="60" t="s">
        <v>402</v>
      </c>
      <c r="K52" s="69">
        <v>46027</v>
      </c>
      <c r="L52" s="290">
        <v>46387</v>
      </c>
      <c r="M52" s="291">
        <f t="shared" si="0"/>
        <v>1</v>
      </c>
      <c r="N52" s="288" t="s">
        <v>134</v>
      </c>
      <c r="O52" s="296">
        <f t="shared" si="1"/>
        <v>0.4</v>
      </c>
      <c r="P52" s="411">
        <v>0</v>
      </c>
      <c r="Q52" s="411">
        <v>0</v>
      </c>
      <c r="R52" s="370">
        <v>0.4</v>
      </c>
      <c r="S52" s="296">
        <f t="shared" si="2"/>
        <v>0.2</v>
      </c>
      <c r="T52" s="411">
        <v>0</v>
      </c>
      <c r="U52" s="411">
        <v>0</v>
      </c>
      <c r="V52" s="370">
        <v>0.2</v>
      </c>
      <c r="W52" s="296">
        <f t="shared" si="3"/>
        <v>0.2</v>
      </c>
      <c r="X52" s="411">
        <v>0</v>
      </c>
      <c r="Y52" s="411">
        <v>0</v>
      </c>
      <c r="Z52" s="370">
        <v>0.2</v>
      </c>
      <c r="AA52" s="296">
        <f t="shared" si="4"/>
        <v>0.2</v>
      </c>
      <c r="AB52" s="60"/>
      <c r="AC52" s="60"/>
      <c r="AD52" s="370">
        <v>0.2</v>
      </c>
      <c r="AE52" s="49" t="s">
        <v>73</v>
      </c>
      <c r="AF52" s="74"/>
      <c r="AG52" s="74"/>
      <c r="AH52" s="272" t="s">
        <v>367</v>
      </c>
      <c r="AI52" s="264" t="s">
        <v>218</v>
      </c>
      <c r="AJ52" s="288" t="s">
        <v>406</v>
      </c>
      <c r="AK52" s="301" t="s">
        <v>407</v>
      </c>
      <c r="AL52" s="301" t="s">
        <v>408</v>
      </c>
      <c r="AM52" s="74" t="s">
        <v>353</v>
      </c>
      <c r="AN52" s="273" t="s">
        <v>354</v>
      </c>
      <c r="AO52" s="49"/>
    </row>
    <row r="53" spans="1:41" x14ac:dyDescent="0.15">
      <c r="A53" s="274"/>
      <c r="B53" s="274"/>
      <c r="C53" s="274"/>
      <c r="D53" s="274"/>
      <c r="E53" s="274"/>
      <c r="F53" s="274"/>
      <c r="G53" s="274"/>
      <c r="H53" s="274"/>
      <c r="I53" s="75"/>
      <c r="J53" s="457"/>
      <c r="K53" s="76"/>
      <c r="L53" s="76"/>
      <c r="M53" s="77"/>
      <c r="N53" s="77"/>
      <c r="O53" s="78"/>
      <c r="P53" s="78"/>
      <c r="Q53" s="78"/>
      <c r="R53" s="78"/>
      <c r="S53" s="78"/>
      <c r="T53" s="78"/>
      <c r="U53" s="78"/>
      <c r="V53" s="78"/>
      <c r="W53" s="78"/>
      <c r="X53" s="78"/>
      <c r="Y53" s="78"/>
      <c r="Z53" s="78"/>
      <c r="AA53" s="78"/>
      <c r="AB53" s="79"/>
      <c r="AC53" s="79"/>
      <c r="AD53" s="79"/>
      <c r="AE53" s="79"/>
      <c r="AF53" s="79"/>
      <c r="AG53" s="79"/>
      <c r="AH53" s="275"/>
      <c r="AI53" s="276"/>
      <c r="AJ53" s="276"/>
      <c r="AK53" s="276"/>
      <c r="AL53" s="276"/>
      <c r="AM53" s="276"/>
      <c r="AN53" s="276"/>
      <c r="AO53" s="277"/>
    </row>
    <row r="54" spans="1:41" ht="60" customHeight="1" x14ac:dyDescent="0.15">
      <c r="A54" s="511" t="s">
        <v>409</v>
      </c>
      <c r="B54" s="80" t="s">
        <v>410</v>
      </c>
      <c r="C54" s="48" t="s">
        <v>411</v>
      </c>
      <c r="D54" s="270" t="s">
        <v>64</v>
      </c>
      <c r="E54" s="304" t="s">
        <v>108</v>
      </c>
      <c r="F54" s="80" t="s">
        <v>412</v>
      </c>
      <c r="G54" s="304" t="s">
        <v>74</v>
      </c>
      <c r="H54" s="55" t="s">
        <v>413</v>
      </c>
      <c r="I54" s="55" t="s">
        <v>414</v>
      </c>
      <c r="J54" s="74" t="s">
        <v>415</v>
      </c>
      <c r="K54" s="73">
        <v>46024</v>
      </c>
      <c r="L54" s="72">
        <v>46387</v>
      </c>
      <c r="M54" s="334">
        <f t="shared" si="0"/>
        <v>1</v>
      </c>
      <c r="N54" s="272" t="s">
        <v>134</v>
      </c>
      <c r="O54" s="300">
        <f t="shared" si="1"/>
        <v>0</v>
      </c>
      <c r="P54" s="360">
        <v>0</v>
      </c>
      <c r="Q54" s="360">
        <v>0</v>
      </c>
      <c r="R54" s="360">
        <v>0</v>
      </c>
      <c r="S54" s="296">
        <f t="shared" si="2"/>
        <v>0.5</v>
      </c>
      <c r="T54" s="360">
        <v>0</v>
      </c>
      <c r="U54" s="360">
        <v>0</v>
      </c>
      <c r="V54" s="370">
        <v>0.5</v>
      </c>
      <c r="W54" s="300">
        <f t="shared" si="3"/>
        <v>0</v>
      </c>
      <c r="X54" s="360">
        <v>0</v>
      </c>
      <c r="Y54" s="360">
        <v>0</v>
      </c>
      <c r="Z54" s="360">
        <v>0</v>
      </c>
      <c r="AA54" s="296">
        <f t="shared" si="4"/>
        <v>0.5</v>
      </c>
      <c r="AB54" s="55">
        <v>0</v>
      </c>
      <c r="AC54" s="55">
        <v>0</v>
      </c>
      <c r="AD54" s="297">
        <v>0.5</v>
      </c>
      <c r="AE54" s="49" t="s">
        <v>72</v>
      </c>
      <c r="AF54" s="55"/>
      <c r="AG54" s="55"/>
      <c r="AH54" s="81"/>
      <c r="AI54" s="264" t="s">
        <v>97</v>
      </c>
      <c r="AJ54" s="55" t="s">
        <v>416</v>
      </c>
      <c r="AK54" s="55" t="s">
        <v>417</v>
      </c>
      <c r="AL54" s="55" t="s">
        <v>418</v>
      </c>
      <c r="AM54" s="325" t="s">
        <v>419</v>
      </c>
      <c r="AN54" s="307" t="s">
        <v>420</v>
      </c>
      <c r="AO54" s="49" t="s">
        <v>421</v>
      </c>
    </row>
    <row r="55" spans="1:41" ht="58.5" customHeight="1" x14ac:dyDescent="0.15">
      <c r="A55" s="512"/>
      <c r="B55" s="80" t="s">
        <v>422</v>
      </c>
      <c r="C55" s="48" t="s">
        <v>411</v>
      </c>
      <c r="D55" s="270" t="s">
        <v>64</v>
      </c>
      <c r="E55" s="304" t="s">
        <v>108</v>
      </c>
      <c r="F55" s="80" t="s">
        <v>412</v>
      </c>
      <c r="G55" s="304" t="s">
        <v>74</v>
      </c>
      <c r="H55" s="325" t="s">
        <v>423</v>
      </c>
      <c r="I55" s="55" t="s">
        <v>424</v>
      </c>
      <c r="J55" s="55" t="s">
        <v>425</v>
      </c>
      <c r="K55" s="458">
        <v>46054</v>
      </c>
      <c r="L55" s="326">
        <v>46387</v>
      </c>
      <c r="M55" s="327">
        <f t="shared" si="0"/>
        <v>1</v>
      </c>
      <c r="N55" s="328" t="s">
        <v>134</v>
      </c>
      <c r="O55" s="300">
        <f t="shared" si="1"/>
        <v>0</v>
      </c>
      <c r="P55" s="360">
        <v>0</v>
      </c>
      <c r="Q55" s="360">
        <v>0</v>
      </c>
      <c r="R55" s="360">
        <v>0</v>
      </c>
      <c r="S55" s="296">
        <f t="shared" si="2"/>
        <v>0.5</v>
      </c>
      <c r="T55" s="360">
        <v>0</v>
      </c>
      <c r="U55" s="360">
        <v>0</v>
      </c>
      <c r="V55" s="370">
        <v>0.5</v>
      </c>
      <c r="W55" s="300">
        <f t="shared" si="3"/>
        <v>0</v>
      </c>
      <c r="X55" s="360">
        <v>0</v>
      </c>
      <c r="Y55" s="360">
        <v>0</v>
      </c>
      <c r="Z55" s="360">
        <v>0</v>
      </c>
      <c r="AA55" s="296">
        <f t="shared" si="4"/>
        <v>0.5</v>
      </c>
      <c r="AB55" s="55">
        <v>0</v>
      </c>
      <c r="AC55" s="55">
        <v>0</v>
      </c>
      <c r="AD55" s="297">
        <v>0.5</v>
      </c>
      <c r="AE55" s="49" t="s">
        <v>72</v>
      </c>
      <c r="AF55" s="55"/>
      <c r="AG55" s="55"/>
      <c r="AH55" s="81"/>
      <c r="AI55" s="264" t="s">
        <v>97</v>
      </c>
      <c r="AJ55" s="55" t="s">
        <v>416</v>
      </c>
      <c r="AK55" s="55" t="s">
        <v>417</v>
      </c>
      <c r="AL55" s="55" t="s">
        <v>426</v>
      </c>
      <c r="AM55" s="325" t="s">
        <v>419</v>
      </c>
      <c r="AN55" s="307" t="s">
        <v>420</v>
      </c>
      <c r="AO55" s="49"/>
    </row>
    <row r="56" spans="1:41" ht="54.75" customHeight="1" x14ac:dyDescent="0.15">
      <c r="A56" s="512"/>
      <c r="B56" s="80" t="s">
        <v>427</v>
      </c>
      <c r="C56" s="48" t="s">
        <v>411</v>
      </c>
      <c r="D56" s="270" t="s">
        <v>64</v>
      </c>
      <c r="E56" s="304" t="s">
        <v>108</v>
      </c>
      <c r="F56" s="80" t="s">
        <v>412</v>
      </c>
      <c r="G56" s="304" t="s">
        <v>74</v>
      </c>
      <c r="H56" s="325" t="s">
        <v>428</v>
      </c>
      <c r="I56" s="55" t="s">
        <v>429</v>
      </c>
      <c r="J56" s="55" t="s">
        <v>430</v>
      </c>
      <c r="K56" s="458">
        <v>46054</v>
      </c>
      <c r="L56" s="326">
        <v>46387</v>
      </c>
      <c r="M56" s="327">
        <f t="shared" si="0"/>
        <v>1</v>
      </c>
      <c r="N56" s="328" t="s">
        <v>134</v>
      </c>
      <c r="O56" s="300">
        <f t="shared" si="1"/>
        <v>0</v>
      </c>
      <c r="P56" s="360">
        <v>0</v>
      </c>
      <c r="Q56" s="360">
        <v>0</v>
      </c>
      <c r="R56" s="360">
        <v>0</v>
      </c>
      <c r="S56" s="296">
        <f t="shared" si="2"/>
        <v>0.5</v>
      </c>
      <c r="T56" s="360">
        <v>0</v>
      </c>
      <c r="U56" s="360">
        <v>0</v>
      </c>
      <c r="V56" s="370">
        <v>0.5</v>
      </c>
      <c r="W56" s="300">
        <f t="shared" si="3"/>
        <v>0</v>
      </c>
      <c r="X56" s="360">
        <v>0</v>
      </c>
      <c r="Y56" s="360">
        <v>0</v>
      </c>
      <c r="Z56" s="360">
        <v>0</v>
      </c>
      <c r="AA56" s="296">
        <f t="shared" si="4"/>
        <v>0.5</v>
      </c>
      <c r="AB56" s="55">
        <v>0</v>
      </c>
      <c r="AC56" s="55">
        <v>0</v>
      </c>
      <c r="AD56" s="297">
        <v>0.5</v>
      </c>
      <c r="AE56" s="49" t="s">
        <v>72</v>
      </c>
      <c r="AF56" s="55"/>
      <c r="AG56" s="55"/>
      <c r="AH56" s="81"/>
      <c r="AI56" s="264" t="s">
        <v>431</v>
      </c>
      <c r="AJ56" s="55" t="s">
        <v>416</v>
      </c>
      <c r="AK56" s="55" t="s">
        <v>432</v>
      </c>
      <c r="AL56" s="55" t="s">
        <v>426</v>
      </c>
      <c r="AM56" s="325" t="s">
        <v>419</v>
      </c>
      <c r="AN56" s="307" t="s">
        <v>420</v>
      </c>
      <c r="AO56" s="49"/>
    </row>
    <row r="57" spans="1:41" ht="56.25" customHeight="1" x14ac:dyDescent="0.15">
      <c r="A57" s="512"/>
      <c r="B57" s="80" t="s">
        <v>433</v>
      </c>
      <c r="C57" s="48" t="s">
        <v>411</v>
      </c>
      <c r="D57" s="270" t="s">
        <v>64</v>
      </c>
      <c r="E57" s="304" t="s">
        <v>108</v>
      </c>
      <c r="F57" s="80" t="s">
        <v>412</v>
      </c>
      <c r="G57" s="304" t="s">
        <v>74</v>
      </c>
      <c r="H57" s="325" t="s">
        <v>434</v>
      </c>
      <c r="I57" s="55" t="s">
        <v>424</v>
      </c>
      <c r="J57" s="55" t="s">
        <v>435</v>
      </c>
      <c r="K57" s="458">
        <v>46054</v>
      </c>
      <c r="L57" s="326">
        <v>46387</v>
      </c>
      <c r="M57" s="327">
        <f t="shared" si="0"/>
        <v>1</v>
      </c>
      <c r="N57" s="328" t="s">
        <v>134</v>
      </c>
      <c r="O57" s="300">
        <f t="shared" si="1"/>
        <v>0</v>
      </c>
      <c r="P57" s="360">
        <v>0</v>
      </c>
      <c r="Q57" s="360">
        <v>0</v>
      </c>
      <c r="R57" s="360">
        <v>0</v>
      </c>
      <c r="S57" s="296">
        <f t="shared" si="2"/>
        <v>0.5</v>
      </c>
      <c r="T57" s="360">
        <v>0</v>
      </c>
      <c r="U57" s="360">
        <v>0</v>
      </c>
      <c r="V57" s="370">
        <v>0.5</v>
      </c>
      <c r="W57" s="300">
        <f t="shared" si="3"/>
        <v>0</v>
      </c>
      <c r="X57" s="360">
        <v>0</v>
      </c>
      <c r="Y57" s="360">
        <v>0</v>
      </c>
      <c r="Z57" s="360">
        <v>0</v>
      </c>
      <c r="AA57" s="296">
        <f t="shared" si="4"/>
        <v>0.5</v>
      </c>
      <c r="AB57" s="55">
        <v>0</v>
      </c>
      <c r="AC57" s="55">
        <v>0</v>
      </c>
      <c r="AD57" s="297">
        <v>0.5</v>
      </c>
      <c r="AE57" s="49" t="s">
        <v>72</v>
      </c>
      <c r="AF57" s="55"/>
      <c r="AG57" s="55"/>
      <c r="AH57" s="81"/>
      <c r="AI57" s="264" t="s">
        <v>436</v>
      </c>
      <c r="AJ57" s="55" t="s">
        <v>416</v>
      </c>
      <c r="AK57" s="55" t="s">
        <v>437</v>
      </c>
      <c r="AL57" s="55" t="s">
        <v>426</v>
      </c>
      <c r="AM57" s="325" t="s">
        <v>419</v>
      </c>
      <c r="AN57" s="307" t="s">
        <v>420</v>
      </c>
      <c r="AO57" s="49"/>
    </row>
    <row r="58" spans="1:41" ht="54" customHeight="1" x14ac:dyDescent="0.15">
      <c r="A58" s="512"/>
      <c r="B58" s="80" t="s">
        <v>438</v>
      </c>
      <c r="C58" s="48" t="s">
        <v>411</v>
      </c>
      <c r="D58" s="270" t="s">
        <v>64</v>
      </c>
      <c r="E58" s="304" t="s">
        <v>108</v>
      </c>
      <c r="F58" s="80" t="s">
        <v>412</v>
      </c>
      <c r="G58" s="304" t="s">
        <v>74</v>
      </c>
      <c r="H58" s="325" t="s">
        <v>439</v>
      </c>
      <c r="I58" s="60" t="s">
        <v>424</v>
      </c>
      <c r="J58" s="55" t="s">
        <v>440</v>
      </c>
      <c r="K58" s="458">
        <v>46054</v>
      </c>
      <c r="L58" s="326">
        <v>46387</v>
      </c>
      <c r="M58" s="327">
        <f t="shared" si="0"/>
        <v>1</v>
      </c>
      <c r="N58" s="312" t="s">
        <v>96</v>
      </c>
      <c r="O58" s="300">
        <f t="shared" si="1"/>
        <v>0</v>
      </c>
      <c r="P58" s="360">
        <v>0</v>
      </c>
      <c r="Q58" s="360">
        <v>0</v>
      </c>
      <c r="R58" s="360">
        <v>0</v>
      </c>
      <c r="S58" s="296">
        <f t="shared" si="2"/>
        <v>0.5</v>
      </c>
      <c r="T58" s="360">
        <v>0</v>
      </c>
      <c r="U58" s="360">
        <v>0</v>
      </c>
      <c r="V58" s="370">
        <v>0.5</v>
      </c>
      <c r="W58" s="300">
        <f t="shared" si="3"/>
        <v>0</v>
      </c>
      <c r="X58" s="360">
        <v>0</v>
      </c>
      <c r="Y58" s="360">
        <v>0</v>
      </c>
      <c r="Z58" s="360">
        <v>0</v>
      </c>
      <c r="AA58" s="296">
        <f t="shared" si="4"/>
        <v>0.5</v>
      </c>
      <c r="AB58" s="55">
        <v>0</v>
      </c>
      <c r="AC58" s="55">
        <v>0</v>
      </c>
      <c r="AD58" s="297">
        <v>0.5</v>
      </c>
      <c r="AE58" s="49" t="s">
        <v>72</v>
      </c>
      <c r="AF58" s="55"/>
      <c r="AG58" s="55"/>
      <c r="AH58" s="81"/>
      <c r="AI58" s="264" t="s">
        <v>436</v>
      </c>
      <c r="AJ58" s="55" t="s">
        <v>416</v>
      </c>
      <c r="AK58" s="55" t="s">
        <v>441</v>
      </c>
      <c r="AL58" s="55" t="s">
        <v>426</v>
      </c>
      <c r="AM58" s="325" t="s">
        <v>419</v>
      </c>
      <c r="AN58" s="307" t="s">
        <v>420</v>
      </c>
      <c r="AO58" s="49"/>
    </row>
    <row r="59" spans="1:41" ht="50.25" customHeight="1" x14ac:dyDescent="0.15">
      <c r="A59" s="512"/>
      <c r="B59" s="80" t="s">
        <v>442</v>
      </c>
      <c r="C59" s="48" t="s">
        <v>443</v>
      </c>
      <c r="D59" s="270" t="s">
        <v>64</v>
      </c>
      <c r="E59" s="80" t="s">
        <v>85</v>
      </c>
      <c r="F59" s="80" t="s">
        <v>444</v>
      </c>
      <c r="G59" s="304" t="s">
        <v>74</v>
      </c>
      <c r="H59" s="273" t="s">
        <v>445</v>
      </c>
      <c r="I59" s="60" t="s">
        <v>446</v>
      </c>
      <c r="J59" s="307" t="s">
        <v>447</v>
      </c>
      <c r="K59" s="458">
        <v>46054</v>
      </c>
      <c r="L59" s="326">
        <v>46387</v>
      </c>
      <c r="M59" s="327">
        <f t="shared" si="0"/>
        <v>1</v>
      </c>
      <c r="N59" s="312" t="s">
        <v>134</v>
      </c>
      <c r="O59" s="300">
        <f t="shared" si="1"/>
        <v>0</v>
      </c>
      <c r="P59" s="360">
        <v>0</v>
      </c>
      <c r="Q59" s="360">
        <v>0</v>
      </c>
      <c r="R59" s="360">
        <v>0</v>
      </c>
      <c r="S59" s="296">
        <f t="shared" si="2"/>
        <v>0.5</v>
      </c>
      <c r="T59" s="360">
        <v>0</v>
      </c>
      <c r="U59" s="360">
        <v>0</v>
      </c>
      <c r="V59" s="370">
        <v>0.5</v>
      </c>
      <c r="W59" s="300">
        <f t="shared" si="3"/>
        <v>0</v>
      </c>
      <c r="X59" s="360">
        <v>0</v>
      </c>
      <c r="Y59" s="360">
        <v>0</v>
      </c>
      <c r="Z59" s="360">
        <v>0</v>
      </c>
      <c r="AA59" s="296">
        <f t="shared" si="4"/>
        <v>0.5</v>
      </c>
      <c r="AB59" s="55">
        <v>0</v>
      </c>
      <c r="AC59" s="55">
        <v>0</v>
      </c>
      <c r="AD59" s="297">
        <v>0.5</v>
      </c>
      <c r="AE59" s="49" t="s">
        <v>72</v>
      </c>
      <c r="AF59" s="55"/>
      <c r="AG59" s="55"/>
      <c r="AH59" s="81"/>
      <c r="AI59" s="264" t="s">
        <v>75</v>
      </c>
      <c r="AJ59" s="55" t="s">
        <v>448</v>
      </c>
      <c r="AK59" s="55" t="s">
        <v>449</v>
      </c>
      <c r="AL59" s="333" t="s">
        <v>450</v>
      </c>
      <c r="AM59" s="325" t="s">
        <v>419</v>
      </c>
      <c r="AN59" s="307" t="s">
        <v>420</v>
      </c>
      <c r="AO59" s="287" t="s">
        <v>451</v>
      </c>
    </row>
    <row r="60" spans="1:41" ht="46.5" customHeight="1" x14ac:dyDescent="0.15">
      <c r="A60" s="512"/>
      <c r="B60" s="80" t="s">
        <v>452</v>
      </c>
      <c r="C60" s="48" t="s">
        <v>443</v>
      </c>
      <c r="D60" s="270" t="s">
        <v>64</v>
      </c>
      <c r="E60" s="80" t="s">
        <v>108</v>
      </c>
      <c r="F60" s="80" t="s">
        <v>444</v>
      </c>
      <c r="G60" s="304" t="s">
        <v>74</v>
      </c>
      <c r="H60" s="307" t="s">
        <v>453</v>
      </c>
      <c r="I60" s="60" t="s">
        <v>454</v>
      </c>
      <c r="J60" s="55" t="s">
        <v>455</v>
      </c>
      <c r="K60" s="458">
        <v>46024</v>
      </c>
      <c r="L60" s="326">
        <v>46387</v>
      </c>
      <c r="M60" s="327">
        <f t="shared" si="0"/>
        <v>1</v>
      </c>
      <c r="N60" s="312" t="s">
        <v>96</v>
      </c>
      <c r="O60" s="296">
        <f t="shared" si="1"/>
        <v>0.25</v>
      </c>
      <c r="P60" s="360">
        <v>0</v>
      </c>
      <c r="Q60" s="360">
        <v>0</v>
      </c>
      <c r="R60" s="370">
        <v>0.25</v>
      </c>
      <c r="S60" s="296">
        <f t="shared" si="2"/>
        <v>0.25</v>
      </c>
      <c r="T60" s="360">
        <v>0</v>
      </c>
      <c r="U60" s="360">
        <v>0</v>
      </c>
      <c r="V60" s="370">
        <v>0.25</v>
      </c>
      <c r="W60" s="296">
        <f t="shared" si="3"/>
        <v>0.25</v>
      </c>
      <c r="X60" s="360">
        <v>0</v>
      </c>
      <c r="Y60" s="360">
        <v>0</v>
      </c>
      <c r="Z60" s="370">
        <v>0.25</v>
      </c>
      <c r="AA60" s="296">
        <f t="shared" si="4"/>
        <v>0.25</v>
      </c>
      <c r="AB60" s="55">
        <v>0</v>
      </c>
      <c r="AC60" s="55">
        <v>0</v>
      </c>
      <c r="AD60" s="297">
        <v>0.25</v>
      </c>
      <c r="AE60" s="49" t="s">
        <v>72</v>
      </c>
      <c r="AF60" s="55"/>
      <c r="AG60" s="55"/>
      <c r="AH60" s="81"/>
      <c r="AI60" s="264" t="s">
        <v>456</v>
      </c>
      <c r="AJ60" s="55" t="s">
        <v>457</v>
      </c>
      <c r="AK60" s="55" t="s">
        <v>458</v>
      </c>
      <c r="AL60" s="55" t="s">
        <v>459</v>
      </c>
      <c r="AM60" s="325" t="s">
        <v>419</v>
      </c>
      <c r="AN60" s="307" t="s">
        <v>420</v>
      </c>
      <c r="AO60" s="287" t="s">
        <v>460</v>
      </c>
    </row>
    <row r="61" spans="1:41" ht="75.75" customHeight="1" x14ac:dyDescent="0.15">
      <c r="A61" s="512"/>
      <c r="B61" s="304" t="s">
        <v>461</v>
      </c>
      <c r="C61" s="280" t="s">
        <v>462</v>
      </c>
      <c r="D61" s="270" t="s">
        <v>64</v>
      </c>
      <c r="E61" s="304" t="s">
        <v>108</v>
      </c>
      <c r="F61" s="304" t="s">
        <v>463</v>
      </c>
      <c r="G61" s="304" t="s">
        <v>74</v>
      </c>
      <c r="H61" s="325" t="s">
        <v>464</v>
      </c>
      <c r="I61" s="74" t="s">
        <v>465</v>
      </c>
      <c r="J61" s="74" t="s">
        <v>466</v>
      </c>
      <c r="K61" s="73">
        <v>46024</v>
      </c>
      <c r="L61" s="72">
        <v>46387</v>
      </c>
      <c r="M61" s="336">
        <f t="shared" si="0"/>
        <v>1</v>
      </c>
      <c r="N61" s="312" t="s">
        <v>96</v>
      </c>
      <c r="O61" s="338">
        <f t="shared" si="1"/>
        <v>0.5</v>
      </c>
      <c r="P61" s="370">
        <v>0.5</v>
      </c>
      <c r="Q61" s="360">
        <v>0</v>
      </c>
      <c r="R61" s="360">
        <v>0</v>
      </c>
      <c r="S61" s="296">
        <f t="shared" si="2"/>
        <v>0.25</v>
      </c>
      <c r="T61" s="360">
        <v>0</v>
      </c>
      <c r="U61" s="360">
        <v>0</v>
      </c>
      <c r="V61" s="282">
        <v>0.25</v>
      </c>
      <c r="W61" s="338">
        <f t="shared" si="3"/>
        <v>0</v>
      </c>
      <c r="X61" s="360">
        <v>0</v>
      </c>
      <c r="Y61" s="360">
        <v>0</v>
      </c>
      <c r="Z61" s="360">
        <v>0</v>
      </c>
      <c r="AA61" s="338">
        <f t="shared" si="4"/>
        <v>0.25</v>
      </c>
      <c r="AB61" s="55">
        <v>0</v>
      </c>
      <c r="AC61" s="55">
        <v>0</v>
      </c>
      <c r="AD61" s="297">
        <v>0.25</v>
      </c>
      <c r="AE61" s="74" t="s">
        <v>72</v>
      </c>
      <c r="AF61" s="74"/>
      <c r="AG61" s="74"/>
      <c r="AH61" s="272"/>
      <c r="AI61" s="264" t="s">
        <v>218</v>
      </c>
      <c r="AJ61" s="74" t="s">
        <v>467</v>
      </c>
      <c r="AK61" s="337" t="s">
        <v>468</v>
      </c>
      <c r="AL61" s="325" t="s">
        <v>469</v>
      </c>
      <c r="AM61" s="325" t="s">
        <v>419</v>
      </c>
      <c r="AN61" s="325" t="s">
        <v>420</v>
      </c>
      <c r="AO61" s="325" t="s">
        <v>470</v>
      </c>
    </row>
    <row r="62" spans="1:41" ht="57" customHeight="1" x14ac:dyDescent="0.15">
      <c r="A62" s="512"/>
      <c r="B62" s="80" t="s">
        <v>471</v>
      </c>
      <c r="C62" s="48" t="s">
        <v>472</v>
      </c>
      <c r="D62" s="270" t="s">
        <v>64</v>
      </c>
      <c r="E62" s="80" t="s">
        <v>242</v>
      </c>
      <c r="F62" s="80" t="s">
        <v>66</v>
      </c>
      <c r="G62" s="304" t="s">
        <v>74</v>
      </c>
      <c r="H62" s="307" t="s">
        <v>473</v>
      </c>
      <c r="I62" s="60" t="s">
        <v>474</v>
      </c>
      <c r="J62" s="55" t="s">
        <v>475</v>
      </c>
      <c r="K62" s="73">
        <v>46054</v>
      </c>
      <c r="L62" s="329">
        <v>46387</v>
      </c>
      <c r="M62" s="297">
        <f t="shared" si="0"/>
        <v>1</v>
      </c>
      <c r="N62" s="81" t="s">
        <v>134</v>
      </c>
      <c r="O62" s="300">
        <f t="shared" si="1"/>
        <v>0</v>
      </c>
      <c r="P62" s="360">
        <v>0</v>
      </c>
      <c r="Q62" s="360">
        <v>0</v>
      </c>
      <c r="R62" s="360">
        <v>0</v>
      </c>
      <c r="S62" s="296">
        <f t="shared" si="2"/>
        <v>0.5</v>
      </c>
      <c r="T62" s="360">
        <v>0</v>
      </c>
      <c r="U62" s="360">
        <v>0</v>
      </c>
      <c r="V62" s="370">
        <v>0.5</v>
      </c>
      <c r="W62" s="300">
        <f t="shared" si="3"/>
        <v>0</v>
      </c>
      <c r="X62" s="360">
        <v>0</v>
      </c>
      <c r="Y62" s="360">
        <v>0</v>
      </c>
      <c r="Z62" s="360">
        <v>0</v>
      </c>
      <c r="AA62" s="296">
        <f t="shared" si="4"/>
        <v>0.5</v>
      </c>
      <c r="AB62" s="55">
        <v>0</v>
      </c>
      <c r="AC62" s="55">
        <v>0</v>
      </c>
      <c r="AD62" s="297">
        <v>0.5</v>
      </c>
      <c r="AE62" s="49" t="s">
        <v>72</v>
      </c>
      <c r="AF62" s="55"/>
      <c r="AG62" s="55"/>
      <c r="AH62" s="81"/>
      <c r="AI62" s="332" t="s">
        <v>218</v>
      </c>
      <c r="AJ62" s="55" t="s">
        <v>476</v>
      </c>
      <c r="AK62" s="55" t="s">
        <v>477</v>
      </c>
      <c r="AL62" s="55" t="s">
        <v>478</v>
      </c>
      <c r="AM62" s="325" t="s">
        <v>419</v>
      </c>
      <c r="AN62" s="307" t="s">
        <v>420</v>
      </c>
      <c r="AO62" s="49" t="s">
        <v>479</v>
      </c>
    </row>
    <row r="63" spans="1:41" ht="33.75" customHeight="1" x14ac:dyDescent="0.15">
      <c r="A63" s="512"/>
      <c r="B63" s="80" t="s">
        <v>480</v>
      </c>
      <c r="C63" s="48" t="s">
        <v>481</v>
      </c>
      <c r="D63" s="270" t="s">
        <v>64</v>
      </c>
      <c r="E63" s="80" t="s">
        <v>242</v>
      </c>
      <c r="F63" s="80" t="s">
        <v>482</v>
      </c>
      <c r="G63" s="304" t="s">
        <v>74</v>
      </c>
      <c r="H63" s="324" t="s">
        <v>483</v>
      </c>
      <c r="I63" s="60" t="s">
        <v>484</v>
      </c>
      <c r="J63" s="55" t="s">
        <v>485</v>
      </c>
      <c r="K63" s="73">
        <v>46024</v>
      </c>
      <c r="L63" s="51">
        <v>46387</v>
      </c>
      <c r="M63" s="55">
        <f t="shared" si="0"/>
        <v>4</v>
      </c>
      <c r="N63" s="81" t="s">
        <v>105</v>
      </c>
      <c r="O63" s="54">
        <f t="shared" si="1"/>
        <v>1</v>
      </c>
      <c r="P63" s="360">
        <v>0</v>
      </c>
      <c r="Q63" s="360">
        <v>0</v>
      </c>
      <c r="R63" s="55">
        <v>1</v>
      </c>
      <c r="S63" s="54">
        <f t="shared" si="2"/>
        <v>1</v>
      </c>
      <c r="T63" s="360">
        <v>0</v>
      </c>
      <c r="U63" s="360">
        <v>0</v>
      </c>
      <c r="V63" s="49">
        <v>1</v>
      </c>
      <c r="W63" s="54">
        <f t="shared" si="3"/>
        <v>1</v>
      </c>
      <c r="X63" s="360">
        <v>0</v>
      </c>
      <c r="Y63" s="360">
        <v>0</v>
      </c>
      <c r="Z63" s="55">
        <v>1</v>
      </c>
      <c r="AA63" s="54">
        <f t="shared" si="4"/>
        <v>1</v>
      </c>
      <c r="AB63" s="55">
        <v>0</v>
      </c>
      <c r="AC63" s="55">
        <v>0</v>
      </c>
      <c r="AD63" s="55">
        <v>1</v>
      </c>
      <c r="AE63" s="49" t="s">
        <v>72</v>
      </c>
      <c r="AF63" s="55"/>
      <c r="AG63" s="55"/>
      <c r="AH63" s="81"/>
      <c r="AI63" s="332" t="s">
        <v>218</v>
      </c>
      <c r="AJ63" s="325" t="s">
        <v>486</v>
      </c>
      <c r="AK63" s="325" t="s">
        <v>487</v>
      </c>
      <c r="AL63" s="325" t="s">
        <v>488</v>
      </c>
      <c r="AM63" s="325" t="s">
        <v>419</v>
      </c>
      <c r="AN63" s="307" t="s">
        <v>420</v>
      </c>
      <c r="AO63" s="287" t="s">
        <v>489</v>
      </c>
    </row>
    <row r="64" spans="1:41" ht="50.25" customHeight="1" x14ac:dyDescent="0.15">
      <c r="A64" s="512"/>
      <c r="B64" s="80" t="s">
        <v>490</v>
      </c>
      <c r="C64" s="48" t="s">
        <v>491</v>
      </c>
      <c r="D64" s="270" t="s">
        <v>64</v>
      </c>
      <c r="E64" s="80" t="s">
        <v>242</v>
      </c>
      <c r="F64" s="80" t="s">
        <v>492</v>
      </c>
      <c r="G64" s="304" t="s">
        <v>74</v>
      </c>
      <c r="H64" s="324" t="s">
        <v>493</v>
      </c>
      <c r="I64" s="60" t="s">
        <v>494</v>
      </c>
      <c r="J64" s="55" t="s">
        <v>495</v>
      </c>
      <c r="K64" s="458">
        <v>46054</v>
      </c>
      <c r="L64" s="330">
        <v>46387</v>
      </c>
      <c r="M64" s="331">
        <f t="shared" si="0"/>
        <v>2</v>
      </c>
      <c r="N64" s="328" t="s">
        <v>105</v>
      </c>
      <c r="O64" s="54">
        <f t="shared" si="1"/>
        <v>0</v>
      </c>
      <c r="P64" s="360">
        <v>0</v>
      </c>
      <c r="Q64" s="360">
        <v>0</v>
      </c>
      <c r="R64" s="360">
        <v>0</v>
      </c>
      <c r="S64" s="54">
        <f t="shared" si="2"/>
        <v>1</v>
      </c>
      <c r="T64" s="360">
        <v>0</v>
      </c>
      <c r="U64" s="360">
        <v>0</v>
      </c>
      <c r="V64" s="49">
        <v>1</v>
      </c>
      <c r="W64" s="54">
        <f t="shared" si="3"/>
        <v>0</v>
      </c>
      <c r="X64" s="360">
        <v>0</v>
      </c>
      <c r="Y64" s="360">
        <v>0</v>
      </c>
      <c r="Z64" s="360">
        <v>0</v>
      </c>
      <c r="AA64" s="54">
        <f t="shared" si="4"/>
        <v>1</v>
      </c>
      <c r="AB64" s="55">
        <v>0</v>
      </c>
      <c r="AC64" s="55">
        <v>0</v>
      </c>
      <c r="AD64" s="55">
        <v>1</v>
      </c>
      <c r="AE64" s="49" t="s">
        <v>72</v>
      </c>
      <c r="AF64" s="55"/>
      <c r="AG64" s="55"/>
      <c r="AH64" s="81"/>
      <c r="AI64" s="332" t="s">
        <v>218</v>
      </c>
      <c r="AJ64" s="325" t="s">
        <v>496</v>
      </c>
      <c r="AK64" s="325" t="s">
        <v>497</v>
      </c>
      <c r="AL64" s="325" t="s">
        <v>498</v>
      </c>
      <c r="AM64" s="325" t="s">
        <v>419</v>
      </c>
      <c r="AN64" s="307" t="s">
        <v>420</v>
      </c>
      <c r="AO64" s="307" t="s">
        <v>499</v>
      </c>
    </row>
    <row r="65" spans="1:41" ht="52.5" customHeight="1" x14ac:dyDescent="0.15">
      <c r="A65" s="513"/>
      <c r="B65" s="80" t="s">
        <v>500</v>
      </c>
      <c r="C65" s="48" t="s">
        <v>501</v>
      </c>
      <c r="D65" s="270" t="s">
        <v>64</v>
      </c>
      <c r="E65" s="80" t="s">
        <v>85</v>
      </c>
      <c r="F65" s="80" t="s">
        <v>502</v>
      </c>
      <c r="G65" s="304" t="s">
        <v>74</v>
      </c>
      <c r="H65" s="324" t="s">
        <v>503</v>
      </c>
      <c r="I65" s="60" t="s">
        <v>504</v>
      </c>
      <c r="J65" s="60" t="s">
        <v>505</v>
      </c>
      <c r="K65" s="458">
        <v>46054</v>
      </c>
      <c r="L65" s="330">
        <v>46387</v>
      </c>
      <c r="M65" s="331">
        <f t="shared" ref="M65" si="5">+O65+S65+W65+AA65</f>
        <v>2</v>
      </c>
      <c r="N65" s="328" t="s">
        <v>105</v>
      </c>
      <c r="O65" s="54">
        <f t="shared" ref="O65" si="6">+P65+Q65+R65</f>
        <v>0</v>
      </c>
      <c r="P65" s="360">
        <v>0</v>
      </c>
      <c r="Q65" s="360">
        <v>0</v>
      </c>
      <c r="R65" s="360">
        <v>0</v>
      </c>
      <c r="S65" s="54">
        <f t="shared" ref="S65" si="7">+T65+U65+V65</f>
        <v>1</v>
      </c>
      <c r="T65" s="360">
        <v>0</v>
      </c>
      <c r="U65" s="360">
        <v>0</v>
      </c>
      <c r="V65" s="49">
        <v>1</v>
      </c>
      <c r="W65" s="54">
        <f t="shared" ref="W65" si="8">+X65+Y65+Z65</f>
        <v>0</v>
      </c>
      <c r="X65" s="360">
        <v>0</v>
      </c>
      <c r="Y65" s="360">
        <v>0</v>
      </c>
      <c r="Z65" s="360">
        <v>0</v>
      </c>
      <c r="AA65" s="54">
        <f t="shared" ref="AA65" si="9">+AB65+AC65+AD65</f>
        <v>1</v>
      </c>
      <c r="AB65" s="55">
        <v>0</v>
      </c>
      <c r="AC65" s="55">
        <v>0</v>
      </c>
      <c r="AD65" s="55">
        <v>1</v>
      </c>
      <c r="AE65" s="49" t="s">
        <v>72</v>
      </c>
      <c r="AF65" s="55"/>
      <c r="AG65" s="55"/>
      <c r="AH65" s="81"/>
      <c r="AI65" s="264" t="s">
        <v>506</v>
      </c>
      <c r="AJ65" s="55" t="s">
        <v>507</v>
      </c>
      <c r="AK65" s="55" t="s">
        <v>508</v>
      </c>
      <c r="AL65" s="55" t="s">
        <v>509</v>
      </c>
      <c r="AM65" s="325" t="s">
        <v>419</v>
      </c>
      <c r="AN65" s="307" t="s">
        <v>420</v>
      </c>
      <c r="AO65" s="49"/>
    </row>
    <row r="66" spans="1:41" x14ac:dyDescent="0.15">
      <c r="A66" s="56"/>
      <c r="B66" s="57"/>
      <c r="C66" s="57"/>
      <c r="D66" s="284"/>
      <c r="E66" s="265"/>
      <c r="F66" s="265"/>
      <c r="G66" s="266"/>
      <c r="H66" s="284"/>
      <c r="I66" s="284"/>
      <c r="J66" s="284"/>
      <c r="K66" s="57"/>
      <c r="L66" s="57"/>
      <c r="M66" s="57"/>
      <c r="N66" s="57"/>
      <c r="O66" s="57"/>
      <c r="P66" s="57"/>
      <c r="Q66" s="57"/>
      <c r="R66" s="57"/>
      <c r="S66" s="57"/>
      <c r="T66" s="57"/>
      <c r="U66" s="57"/>
      <c r="V66" s="57"/>
      <c r="W66" s="57"/>
      <c r="X66" s="57"/>
      <c r="Y66" s="57"/>
      <c r="Z66" s="57"/>
      <c r="AA66" s="57"/>
      <c r="AB66" s="57"/>
      <c r="AC66" s="57"/>
      <c r="AD66" s="267"/>
      <c r="AE66" s="267"/>
      <c r="AF66" s="267"/>
      <c r="AG66" s="267"/>
      <c r="AH66" s="265"/>
      <c r="AI66" s="265"/>
      <c r="AJ66" s="269"/>
      <c r="AK66" s="269"/>
      <c r="AL66" s="269"/>
      <c r="AM66" s="269"/>
      <c r="AN66" s="269"/>
      <c r="AO66" s="269"/>
    </row>
  </sheetData>
  <autoFilter ref="A2:AO21" xr:uid="{00000000-0001-0000-0100-000000000000}"/>
  <mergeCells count="12">
    <mergeCell ref="P1:AD1"/>
    <mergeCell ref="A44:A52"/>
    <mergeCell ref="A54:A65"/>
    <mergeCell ref="A29:A34"/>
    <mergeCell ref="O3:AD3"/>
    <mergeCell ref="AF14:AF15"/>
    <mergeCell ref="A36:A42"/>
    <mergeCell ref="AF36:AF39"/>
    <mergeCell ref="AF40:AF42"/>
    <mergeCell ref="AF17:AF20"/>
    <mergeCell ref="A4:A21"/>
    <mergeCell ref="A23:A27"/>
  </mergeCells>
  <phoneticPr fontId="14" type="noConversion"/>
  <dataValidations count="3">
    <dataValidation type="list" allowBlank="1" showInputMessage="1" showErrorMessage="1" sqref="E77:G81" xr:uid="{AF6BE556-181B-324A-A642-D70E697BEF00}">
      <formula1>Planes_ins</formula1>
    </dataValidation>
    <dataValidation type="list" allowBlank="1" showInputMessage="1" showErrorMessage="1" sqref="AI44:AI65 AI4:AI42" xr:uid="{4E7402E5-785B-CA4A-B14A-2DDCE11CB90B}">
      <formula1>ODS</formula1>
    </dataValidation>
    <dataValidation type="list" allowBlank="1" showInputMessage="1" showErrorMessage="1" sqref="C1 C4:C65" xr:uid="{0E216B86-D912-DD41-B956-698E54BA99A3}">
      <formula1>Dependencia</formula1>
    </dataValidation>
  </dataValidations>
  <pageMargins left="0.31496062992125984" right="0.31496062992125984" top="0.55118110236220474" bottom="0.55118110236220474" header="0" footer="0"/>
  <pageSetup scale="29" fitToHeight="0" orientation="landscape" r:id="rId1"/>
  <headerFooter>
    <oddHeader>&amp;L&amp;G&amp;C&amp;"Verdana,Negrita"&amp;14PLAN DE ACCIÓN INSTITUCIONAL - PAI 2025 DE LA AGENCIA NACIONAL DE CONTRATACIÓN PÚBLICA 
- COLOMBIA COMPRA EFICIENTE</oddHeader>
    <oddFooter>&amp;L&amp;"Verdana,Normal"&amp;12Agencia Nacional de Contratación Pública
Colombia Compra Eficiente
Dirección: Carrera 7 # 26-20- Bogotá, Colombia
Atención al ciudadano:(+57) 601 7956600&amp;R&amp;"Verdana,Normal"&amp;12CÓDIGO:CCE-DES-FM-15 VERISÓN:05 
FECHA:29/01/2025</oddFooter>
  </headerFooter>
  <rowBreaks count="1" manualBreakCount="1">
    <brk id="46" max="3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345D-C2BF-4552-B78C-9C355D4BBD4C}">
  <sheetPr>
    <tabColor rgb="FF92D050"/>
  </sheetPr>
  <dimension ref="A1:I168"/>
  <sheetViews>
    <sheetView topLeftCell="A76" zoomScaleNormal="100" workbookViewId="0">
      <selection activeCell="E82" sqref="E82"/>
    </sheetView>
  </sheetViews>
  <sheetFormatPr baseColWidth="10" defaultColWidth="11.42578125" defaultRowHeight="11.25" x14ac:dyDescent="0.25"/>
  <cols>
    <col min="1" max="1" width="4.28515625" style="29" customWidth="1"/>
    <col min="2" max="2" width="9.28515625" style="28" customWidth="1"/>
    <col min="3" max="3" width="27.7109375" style="373" customWidth="1"/>
    <col min="4" max="4" width="6.7109375" style="397" customWidth="1"/>
    <col min="5" max="5" width="25.7109375" style="29" customWidth="1"/>
    <col min="6" max="6" width="39" style="373" customWidth="1"/>
    <col min="7" max="7" width="20.28515625" style="373" customWidth="1"/>
    <col min="8" max="8" width="18.42578125" style="373" customWidth="1"/>
    <col min="9" max="9" width="33.85546875" style="395" customWidth="1"/>
    <col min="10" max="16384" width="11.42578125" style="29"/>
  </cols>
  <sheetData>
    <row r="1" spans="2:9" x14ac:dyDescent="0.25">
      <c r="B1" s="403" t="s">
        <v>3</v>
      </c>
      <c r="C1" s="404" t="s">
        <v>510</v>
      </c>
      <c r="D1" s="517" t="s">
        <v>511</v>
      </c>
      <c r="E1" s="518"/>
      <c r="F1" s="404" t="s">
        <v>512</v>
      </c>
      <c r="G1" s="404" t="s">
        <v>513</v>
      </c>
      <c r="H1" s="404" t="s">
        <v>514</v>
      </c>
      <c r="I1" s="405" t="s">
        <v>515</v>
      </c>
    </row>
    <row r="2" spans="2:9" ht="56.25" x14ac:dyDescent="0.25">
      <c r="B2" s="406"/>
      <c r="C2" s="374" t="s">
        <v>516</v>
      </c>
      <c r="D2" s="519" t="s">
        <v>517</v>
      </c>
      <c r="E2" s="519"/>
      <c r="F2" s="374" t="s">
        <v>518</v>
      </c>
      <c r="G2" s="374" t="s">
        <v>519</v>
      </c>
      <c r="H2" s="374" t="s">
        <v>520</v>
      </c>
      <c r="I2" s="407" t="s">
        <v>521</v>
      </c>
    </row>
    <row r="3" spans="2:9" ht="33" customHeight="1" x14ac:dyDescent="0.25">
      <c r="B3" s="529" t="s">
        <v>63</v>
      </c>
      <c r="C3" s="526" t="str">
        <f>+'1. PAI'!H4</f>
        <v>Gestión de Procesos Disciplinarios.</v>
      </c>
      <c r="D3" s="374">
        <v>1</v>
      </c>
      <c r="E3" s="377" t="s">
        <v>522</v>
      </c>
      <c r="F3" s="377" t="s">
        <v>523</v>
      </c>
      <c r="G3" s="378">
        <v>46027</v>
      </c>
      <c r="H3" s="378">
        <v>46203</v>
      </c>
      <c r="I3" s="552" t="s">
        <v>524</v>
      </c>
    </row>
    <row r="4" spans="2:9" ht="33.75" x14ac:dyDescent="0.25">
      <c r="B4" s="529"/>
      <c r="C4" s="526"/>
      <c r="D4" s="374">
        <v>2</v>
      </c>
      <c r="E4" s="377" t="s">
        <v>522</v>
      </c>
      <c r="F4" s="377" t="s">
        <v>523</v>
      </c>
      <c r="G4" s="378">
        <v>46204</v>
      </c>
      <c r="H4" s="378">
        <v>46387</v>
      </c>
      <c r="I4" s="554"/>
    </row>
    <row r="5" spans="2:9" ht="44.25" customHeight="1" x14ac:dyDescent="0.25">
      <c r="B5" s="529" t="s">
        <v>78</v>
      </c>
      <c r="C5" s="526" t="str">
        <f>+'1. PAI'!H5</f>
        <v>Normograma Actualizado</v>
      </c>
      <c r="D5" s="374">
        <v>1</v>
      </c>
      <c r="E5" s="377" t="s">
        <v>525</v>
      </c>
      <c r="F5" s="377" t="s">
        <v>526</v>
      </c>
      <c r="G5" s="399">
        <v>46027</v>
      </c>
      <c r="H5" s="399">
        <v>46112</v>
      </c>
      <c r="I5" s="552" t="s">
        <v>527</v>
      </c>
    </row>
    <row r="6" spans="2:9" ht="33.75" x14ac:dyDescent="0.25">
      <c r="B6" s="529"/>
      <c r="C6" s="526"/>
      <c r="D6" s="374">
        <v>2</v>
      </c>
      <c r="E6" s="377" t="s">
        <v>525</v>
      </c>
      <c r="F6" s="377" t="s">
        <v>526</v>
      </c>
      <c r="G6" s="399">
        <v>46113</v>
      </c>
      <c r="H6" s="399">
        <v>46203</v>
      </c>
      <c r="I6" s="553"/>
    </row>
    <row r="7" spans="2:9" ht="33.75" x14ac:dyDescent="0.25">
      <c r="B7" s="529"/>
      <c r="C7" s="526"/>
      <c r="D7" s="374">
        <v>3</v>
      </c>
      <c r="E7" s="377" t="s">
        <v>525</v>
      </c>
      <c r="F7" s="377" t="s">
        <v>526</v>
      </c>
      <c r="G7" s="399">
        <v>46204</v>
      </c>
      <c r="H7" s="399">
        <v>46295</v>
      </c>
      <c r="I7" s="553"/>
    </row>
    <row r="8" spans="2:9" ht="42.75" customHeight="1" x14ac:dyDescent="0.25">
      <c r="B8" s="529"/>
      <c r="C8" s="526"/>
      <c r="D8" s="374">
        <v>4</v>
      </c>
      <c r="E8" s="377" t="s">
        <v>525</v>
      </c>
      <c r="F8" s="377" t="s">
        <v>526</v>
      </c>
      <c r="G8" s="399">
        <v>46296</v>
      </c>
      <c r="H8" s="399">
        <v>46387</v>
      </c>
      <c r="I8" s="554"/>
    </row>
    <row r="9" spans="2:9" ht="48" customHeight="1" x14ac:dyDescent="0.25">
      <c r="B9" s="529" t="s">
        <v>84</v>
      </c>
      <c r="C9" s="526" t="str">
        <f>+'1. PAI'!H6</f>
        <v>Informes de Seguimiento Legislativo Elaborados</v>
      </c>
      <c r="D9" s="374">
        <v>1</v>
      </c>
      <c r="E9" s="377" t="s">
        <v>528</v>
      </c>
      <c r="F9" s="377" t="s">
        <v>528</v>
      </c>
      <c r="G9" s="399">
        <v>46027</v>
      </c>
      <c r="H9" s="399">
        <v>46203</v>
      </c>
      <c r="I9" s="552" t="s">
        <v>527</v>
      </c>
    </row>
    <row r="10" spans="2:9" ht="35.25" customHeight="1" x14ac:dyDescent="0.25">
      <c r="B10" s="529"/>
      <c r="C10" s="526"/>
      <c r="D10" s="374">
        <v>2</v>
      </c>
      <c r="E10" s="377" t="s">
        <v>528</v>
      </c>
      <c r="F10" s="377" t="s">
        <v>528</v>
      </c>
      <c r="G10" s="399">
        <v>46204</v>
      </c>
      <c r="H10" s="399">
        <v>46387</v>
      </c>
      <c r="I10" s="554"/>
    </row>
    <row r="11" spans="2:9" ht="12.95" customHeight="1" x14ac:dyDescent="0.25">
      <c r="B11" s="535" t="s">
        <v>90</v>
      </c>
      <c r="C11" s="536" t="str">
        <f>+'1. PAI'!H7</f>
        <v xml:space="preserve">Sistema Integrado de Gestión implementado </v>
      </c>
      <c r="D11" s="374">
        <v>1</v>
      </c>
      <c r="E11" s="375" t="s">
        <v>529</v>
      </c>
      <c r="F11" s="375" t="s">
        <v>530</v>
      </c>
      <c r="G11" s="376">
        <v>46024</v>
      </c>
      <c r="H11" s="376">
        <v>46112</v>
      </c>
      <c r="I11" s="555" t="s">
        <v>531</v>
      </c>
    </row>
    <row r="12" spans="2:9" ht="22.5" x14ac:dyDescent="0.25">
      <c r="B12" s="535"/>
      <c r="C12" s="536"/>
      <c r="D12" s="374">
        <v>2</v>
      </c>
      <c r="E12" s="375" t="s">
        <v>522</v>
      </c>
      <c r="F12" s="375" t="s">
        <v>532</v>
      </c>
      <c r="G12" s="376">
        <v>46113</v>
      </c>
      <c r="H12" s="376">
        <v>46203</v>
      </c>
      <c r="I12" s="556"/>
    </row>
    <row r="13" spans="2:9" ht="22.5" x14ac:dyDescent="0.25">
      <c r="B13" s="535"/>
      <c r="C13" s="536"/>
      <c r="D13" s="374">
        <v>3</v>
      </c>
      <c r="E13" s="375" t="s">
        <v>522</v>
      </c>
      <c r="F13" s="375" t="s">
        <v>532</v>
      </c>
      <c r="G13" s="376">
        <v>46204</v>
      </c>
      <c r="H13" s="376">
        <v>46295</v>
      </c>
      <c r="I13" s="556"/>
    </row>
    <row r="14" spans="2:9" ht="22.5" x14ac:dyDescent="0.25">
      <c r="B14" s="535"/>
      <c r="C14" s="536"/>
      <c r="D14" s="374">
        <v>4</v>
      </c>
      <c r="E14" s="375" t="s">
        <v>522</v>
      </c>
      <c r="F14" s="375" t="s">
        <v>532</v>
      </c>
      <c r="G14" s="376">
        <v>46296</v>
      </c>
      <c r="H14" s="376">
        <v>46387</v>
      </c>
      <c r="I14" s="557"/>
    </row>
    <row r="15" spans="2:9" ht="25.5" customHeight="1" x14ac:dyDescent="0.25">
      <c r="B15" s="535" t="s">
        <v>100</v>
      </c>
      <c r="C15" s="536" t="str">
        <f>+'1. PAI'!H8</f>
        <v>Seguimiento a la gestión institucional</v>
      </c>
      <c r="D15" s="374">
        <v>1</v>
      </c>
      <c r="E15" s="375" t="s">
        <v>522</v>
      </c>
      <c r="F15" s="375" t="s">
        <v>533</v>
      </c>
      <c r="G15" s="376">
        <v>46024</v>
      </c>
      <c r="H15" s="376">
        <v>46112</v>
      </c>
      <c r="I15" s="555" t="s">
        <v>531</v>
      </c>
    </row>
    <row r="16" spans="2:9" ht="25.5" customHeight="1" x14ac:dyDescent="0.25">
      <c r="B16" s="535"/>
      <c r="C16" s="536"/>
      <c r="D16" s="374">
        <v>2</v>
      </c>
      <c r="E16" s="375" t="s">
        <v>522</v>
      </c>
      <c r="F16" s="375" t="s">
        <v>533</v>
      </c>
      <c r="G16" s="376">
        <v>46113</v>
      </c>
      <c r="H16" s="376">
        <v>46203</v>
      </c>
      <c r="I16" s="556"/>
    </row>
    <row r="17" spans="2:9" ht="25.5" customHeight="1" x14ac:dyDescent="0.25">
      <c r="B17" s="535"/>
      <c r="C17" s="536"/>
      <c r="D17" s="374">
        <v>3</v>
      </c>
      <c r="E17" s="375" t="s">
        <v>522</v>
      </c>
      <c r="F17" s="375" t="s">
        <v>533</v>
      </c>
      <c r="G17" s="376">
        <v>46204</v>
      </c>
      <c r="H17" s="376">
        <v>46295</v>
      </c>
      <c r="I17" s="556"/>
    </row>
    <row r="18" spans="2:9" ht="25.5" customHeight="1" x14ac:dyDescent="0.25">
      <c r="B18" s="535"/>
      <c r="C18" s="536"/>
      <c r="D18" s="374">
        <v>4</v>
      </c>
      <c r="E18" s="375" t="s">
        <v>522</v>
      </c>
      <c r="F18" s="375" t="s">
        <v>533</v>
      </c>
      <c r="G18" s="376">
        <v>46296</v>
      </c>
      <c r="H18" s="376">
        <v>46387</v>
      </c>
      <c r="I18" s="557"/>
    </row>
    <row r="19" spans="2:9" ht="12.95" customHeight="1" x14ac:dyDescent="0.25">
      <c r="B19" s="535" t="s">
        <v>107</v>
      </c>
      <c r="C19" s="536" t="str">
        <f>+'1. PAI'!H9</f>
        <v xml:space="preserve">Programa de Transparencia implementado </v>
      </c>
      <c r="D19" s="374">
        <v>1</v>
      </c>
      <c r="E19" s="375" t="s">
        <v>522</v>
      </c>
      <c r="F19" s="375" t="s">
        <v>533</v>
      </c>
      <c r="G19" s="376">
        <v>46024</v>
      </c>
      <c r="H19" s="376">
        <v>46112</v>
      </c>
      <c r="I19" s="555" t="s">
        <v>531</v>
      </c>
    </row>
    <row r="20" spans="2:9" x14ac:dyDescent="0.25">
      <c r="B20" s="535"/>
      <c r="C20" s="536"/>
      <c r="D20" s="374">
        <v>2</v>
      </c>
      <c r="E20" s="375" t="s">
        <v>522</v>
      </c>
      <c r="F20" s="375" t="s">
        <v>533</v>
      </c>
      <c r="G20" s="376">
        <v>46113</v>
      </c>
      <c r="H20" s="376">
        <v>46203</v>
      </c>
      <c r="I20" s="556"/>
    </row>
    <row r="21" spans="2:9" x14ac:dyDescent="0.25">
      <c r="B21" s="535"/>
      <c r="C21" s="536"/>
      <c r="D21" s="374">
        <v>3</v>
      </c>
      <c r="E21" s="375" t="s">
        <v>522</v>
      </c>
      <c r="F21" s="375" t="s">
        <v>533</v>
      </c>
      <c r="G21" s="376">
        <v>46204</v>
      </c>
      <c r="H21" s="376">
        <v>46295</v>
      </c>
      <c r="I21" s="556"/>
    </row>
    <row r="22" spans="2:9" ht="12.95" customHeight="1" x14ac:dyDescent="0.25">
      <c r="B22" s="535" t="s">
        <v>111</v>
      </c>
      <c r="C22" s="536" t="str">
        <f>+'1. PAI'!H10</f>
        <v>Plan de mejoramiento FURAG aprobado</v>
      </c>
      <c r="D22" s="374">
        <v>1</v>
      </c>
      <c r="E22" s="377" t="s">
        <v>534</v>
      </c>
      <c r="F22" s="377" t="s">
        <v>535</v>
      </c>
      <c r="G22" s="378">
        <v>46024</v>
      </c>
      <c r="H22" s="378">
        <v>46112</v>
      </c>
      <c r="I22" s="552" t="s">
        <v>531</v>
      </c>
    </row>
    <row r="23" spans="2:9" ht="22.5" x14ac:dyDescent="0.25">
      <c r="B23" s="535"/>
      <c r="C23" s="536"/>
      <c r="D23" s="374">
        <v>2</v>
      </c>
      <c r="E23" s="377" t="s">
        <v>536</v>
      </c>
      <c r="F23" s="377" t="s">
        <v>537</v>
      </c>
      <c r="G23" s="378">
        <v>46083</v>
      </c>
      <c r="H23" s="378">
        <v>46173</v>
      </c>
      <c r="I23" s="553"/>
    </row>
    <row r="24" spans="2:9" x14ac:dyDescent="0.25">
      <c r="B24" s="535"/>
      <c r="C24" s="536"/>
      <c r="D24" s="374">
        <v>3</v>
      </c>
      <c r="E24" s="377" t="s">
        <v>538</v>
      </c>
      <c r="F24" s="377" t="s">
        <v>539</v>
      </c>
      <c r="G24" s="378">
        <v>46146</v>
      </c>
      <c r="H24" s="378">
        <v>46265</v>
      </c>
      <c r="I24" s="554"/>
    </row>
    <row r="25" spans="2:9" ht="37.5" customHeight="1" x14ac:dyDescent="0.25">
      <c r="B25" s="529" t="s">
        <v>115</v>
      </c>
      <c r="C25" s="526" t="str">
        <f>+'1. PAI'!H11</f>
        <v>Proyectos de Cooperación Internacional gestionados</v>
      </c>
      <c r="D25" s="374">
        <v>1</v>
      </c>
      <c r="E25" s="398" t="s">
        <v>529</v>
      </c>
      <c r="F25" s="389" t="s">
        <v>540</v>
      </c>
      <c r="G25" s="398">
        <v>46027</v>
      </c>
      <c r="H25" s="398">
        <v>46203</v>
      </c>
      <c r="I25" s="552" t="s">
        <v>531</v>
      </c>
    </row>
    <row r="26" spans="2:9" ht="33.75" x14ac:dyDescent="0.25">
      <c r="B26" s="529"/>
      <c r="C26" s="526"/>
      <c r="D26" s="374">
        <v>2</v>
      </c>
      <c r="E26" s="398" t="s">
        <v>529</v>
      </c>
      <c r="F26" s="389" t="s">
        <v>540</v>
      </c>
      <c r="G26" s="398">
        <v>46204</v>
      </c>
      <c r="H26" s="398">
        <v>46295</v>
      </c>
      <c r="I26" s="553"/>
    </row>
    <row r="27" spans="2:9" ht="33.75" x14ac:dyDescent="0.25">
      <c r="B27" s="529"/>
      <c r="C27" s="526"/>
      <c r="D27" s="374">
        <v>3</v>
      </c>
      <c r="E27" s="398" t="s">
        <v>529</v>
      </c>
      <c r="F27" s="389" t="s">
        <v>540</v>
      </c>
      <c r="G27" s="398">
        <v>46296</v>
      </c>
      <c r="H27" s="398">
        <v>46387</v>
      </c>
      <c r="I27" s="554"/>
    </row>
    <row r="28" spans="2:9" ht="40.5" customHeight="1" x14ac:dyDescent="0.25">
      <c r="B28" s="529" t="s">
        <v>119</v>
      </c>
      <c r="C28" s="526" t="str">
        <f>+'1. PAI'!H12</f>
        <v xml:space="preserve">Encuentros Internacionales de Compras y Contratación Pública realizados </v>
      </c>
      <c r="D28" s="374">
        <v>1</v>
      </c>
      <c r="E28" s="398" t="s">
        <v>522</v>
      </c>
      <c r="F28" s="398" t="s">
        <v>541</v>
      </c>
      <c r="G28" s="398">
        <v>46027</v>
      </c>
      <c r="H28" s="398">
        <v>46387</v>
      </c>
      <c r="I28" s="552" t="s">
        <v>531</v>
      </c>
    </row>
    <row r="29" spans="2:9" ht="34.5" customHeight="1" x14ac:dyDescent="0.25">
      <c r="B29" s="529"/>
      <c r="C29" s="526"/>
      <c r="D29" s="374">
        <v>2</v>
      </c>
      <c r="E29" s="398" t="s">
        <v>522</v>
      </c>
      <c r="F29" s="398" t="s">
        <v>541</v>
      </c>
      <c r="G29" s="398">
        <v>46027</v>
      </c>
      <c r="H29" s="398">
        <v>46387</v>
      </c>
      <c r="I29" s="554"/>
    </row>
    <row r="30" spans="2:9" ht="26.1" customHeight="1" x14ac:dyDescent="0.25">
      <c r="B30" s="529" t="s">
        <v>123</v>
      </c>
      <c r="C30" s="526" t="str">
        <f>+'1. PAI'!H13</f>
        <v>Buenas prácticas internacionales en materia de compra y contratación pública documentadas</v>
      </c>
      <c r="D30" s="374">
        <v>1</v>
      </c>
      <c r="E30" s="398" t="s">
        <v>522</v>
      </c>
      <c r="F30" s="398" t="s">
        <v>542</v>
      </c>
      <c r="G30" s="376">
        <v>46024</v>
      </c>
      <c r="H30" s="376">
        <v>46112</v>
      </c>
      <c r="I30" s="552" t="s">
        <v>531</v>
      </c>
    </row>
    <row r="31" spans="2:9" ht="22.5" x14ac:dyDescent="0.25">
      <c r="B31" s="529"/>
      <c r="C31" s="526"/>
      <c r="D31" s="374">
        <v>2</v>
      </c>
      <c r="E31" s="398" t="s">
        <v>522</v>
      </c>
      <c r="F31" s="398" t="s">
        <v>542</v>
      </c>
      <c r="G31" s="376">
        <v>46113</v>
      </c>
      <c r="H31" s="376">
        <v>46203</v>
      </c>
      <c r="I31" s="553"/>
    </row>
    <row r="32" spans="2:9" ht="22.5" x14ac:dyDescent="0.25">
      <c r="B32" s="529"/>
      <c r="C32" s="526"/>
      <c r="D32" s="374">
        <v>3</v>
      </c>
      <c r="E32" s="398" t="s">
        <v>522</v>
      </c>
      <c r="F32" s="398" t="s">
        <v>542</v>
      </c>
      <c r="G32" s="376">
        <v>46204</v>
      </c>
      <c r="H32" s="376">
        <v>46295</v>
      </c>
      <c r="I32" s="553"/>
    </row>
    <row r="33" spans="2:9" ht="22.5" x14ac:dyDescent="0.25">
      <c r="B33" s="529"/>
      <c r="C33" s="526"/>
      <c r="D33" s="374">
        <v>4</v>
      </c>
      <c r="E33" s="398" t="s">
        <v>522</v>
      </c>
      <c r="F33" s="398" t="s">
        <v>542</v>
      </c>
      <c r="G33" s="376">
        <v>46296</v>
      </c>
      <c r="H33" s="376">
        <v>46387</v>
      </c>
      <c r="I33" s="554"/>
    </row>
    <row r="34" spans="2:9" ht="27" customHeight="1" x14ac:dyDescent="0.25">
      <c r="B34" s="529" t="s">
        <v>127</v>
      </c>
      <c r="C34" s="526" t="str">
        <f>+'1. PAI'!H14</f>
        <v>Plan Estratégico de Comunicaciones implementado</v>
      </c>
      <c r="D34" s="374">
        <v>1</v>
      </c>
      <c r="E34" s="398" t="s">
        <v>529</v>
      </c>
      <c r="F34" s="389" t="s">
        <v>543</v>
      </c>
      <c r="G34" s="392">
        <v>46027</v>
      </c>
      <c r="H34" s="392">
        <v>46112</v>
      </c>
      <c r="I34" s="541" t="s">
        <v>139</v>
      </c>
    </row>
    <row r="35" spans="2:9" ht="18" customHeight="1" x14ac:dyDescent="0.25">
      <c r="B35" s="529"/>
      <c r="C35" s="526"/>
      <c r="D35" s="374">
        <v>2</v>
      </c>
      <c r="E35" s="398" t="s">
        <v>544</v>
      </c>
      <c r="F35" s="389" t="s">
        <v>545</v>
      </c>
      <c r="G35" s="392">
        <v>46027</v>
      </c>
      <c r="H35" s="392">
        <v>46203</v>
      </c>
      <c r="I35" s="542"/>
    </row>
    <row r="36" spans="2:9" ht="15" customHeight="1" x14ac:dyDescent="0.25">
      <c r="B36" s="529"/>
      <c r="C36" s="526"/>
      <c r="D36" s="374">
        <v>3</v>
      </c>
      <c r="E36" s="398" t="s">
        <v>544</v>
      </c>
      <c r="F36" s="389" t="s">
        <v>545</v>
      </c>
      <c r="G36" s="392">
        <v>46027</v>
      </c>
      <c r="H36" s="392">
        <v>46387</v>
      </c>
      <c r="I36" s="543"/>
    </row>
    <row r="37" spans="2:9" ht="36.75" customHeight="1" x14ac:dyDescent="0.25">
      <c r="B37" s="529" t="s">
        <v>142</v>
      </c>
      <c r="C37" s="379" t="str">
        <f>+'1. PAI'!H15</f>
        <v xml:space="preserve">Orientaciones estrategicas socializadas </v>
      </c>
      <c r="D37" s="374">
        <v>1</v>
      </c>
      <c r="E37" s="389" t="s">
        <v>522</v>
      </c>
      <c r="F37" s="389" t="s">
        <v>546</v>
      </c>
      <c r="G37" s="392">
        <v>46027</v>
      </c>
      <c r="H37" s="392">
        <v>46295</v>
      </c>
      <c r="I37" s="541" t="s">
        <v>139</v>
      </c>
    </row>
    <row r="38" spans="2:9" ht="36.75" customHeight="1" x14ac:dyDescent="0.25">
      <c r="B38" s="529"/>
      <c r="C38" s="379" t="str">
        <f>$C$37</f>
        <v xml:space="preserve">Orientaciones estrategicas socializadas </v>
      </c>
      <c r="D38" s="374">
        <v>2</v>
      </c>
      <c r="E38" s="389" t="s">
        <v>522</v>
      </c>
      <c r="F38" s="389" t="s">
        <v>546</v>
      </c>
      <c r="G38" s="392">
        <v>46296</v>
      </c>
      <c r="H38" s="392">
        <v>46387</v>
      </c>
      <c r="I38" s="543"/>
    </row>
    <row r="39" spans="2:9" ht="33.75" x14ac:dyDescent="0.25">
      <c r="B39" s="529" t="s">
        <v>152</v>
      </c>
      <c r="C39" s="526" t="str">
        <f>+'1. PAI'!H16</f>
        <v>Cursos de la Escuela de Formación Virtual diseñados</v>
      </c>
      <c r="D39" s="434">
        <v>1</v>
      </c>
      <c r="E39" s="380" t="s">
        <v>547</v>
      </c>
      <c r="F39" s="380" t="s">
        <v>548</v>
      </c>
      <c r="G39" s="381">
        <v>46054</v>
      </c>
      <c r="H39" s="382">
        <v>46203</v>
      </c>
      <c r="I39" s="544" t="s">
        <v>549</v>
      </c>
    </row>
    <row r="40" spans="2:9" ht="33.75" x14ac:dyDescent="0.25">
      <c r="B40" s="529"/>
      <c r="C40" s="526"/>
      <c r="D40" s="434">
        <v>2</v>
      </c>
      <c r="E40" s="380" t="s">
        <v>547</v>
      </c>
      <c r="F40" s="380" t="s">
        <v>548</v>
      </c>
      <c r="G40" s="381">
        <v>46054</v>
      </c>
      <c r="H40" s="382">
        <v>46203</v>
      </c>
      <c r="I40" s="545"/>
    </row>
    <row r="41" spans="2:9" ht="33.75" x14ac:dyDescent="0.25">
      <c r="B41" s="529"/>
      <c r="C41" s="526"/>
      <c r="D41" s="434">
        <v>3</v>
      </c>
      <c r="E41" s="380" t="s">
        <v>547</v>
      </c>
      <c r="F41" s="380" t="s">
        <v>548</v>
      </c>
      <c r="G41" s="381">
        <v>46054</v>
      </c>
      <c r="H41" s="382">
        <v>46203</v>
      </c>
      <c r="I41" s="545"/>
    </row>
    <row r="42" spans="2:9" ht="33.75" x14ac:dyDescent="0.25">
      <c r="B42" s="529"/>
      <c r="C42" s="526"/>
      <c r="D42" s="434">
        <v>4</v>
      </c>
      <c r="E42" s="380" t="s">
        <v>547</v>
      </c>
      <c r="F42" s="380" t="s">
        <v>548</v>
      </c>
      <c r="G42" s="381">
        <v>46204</v>
      </c>
      <c r="H42" s="382">
        <v>46356</v>
      </c>
      <c r="I42" s="545"/>
    </row>
    <row r="43" spans="2:9" ht="33.75" x14ac:dyDescent="0.25">
      <c r="B43" s="529"/>
      <c r="C43" s="526"/>
      <c r="D43" s="434">
        <v>5</v>
      </c>
      <c r="E43" s="380" t="s">
        <v>547</v>
      </c>
      <c r="F43" s="380" t="s">
        <v>548</v>
      </c>
      <c r="G43" s="381">
        <v>46204</v>
      </c>
      <c r="H43" s="382">
        <v>46356</v>
      </c>
      <c r="I43" s="546"/>
    </row>
    <row r="44" spans="2:9" ht="33.75" x14ac:dyDescent="0.25">
      <c r="B44" s="529" t="s">
        <v>164</v>
      </c>
      <c r="C44" s="526" t="str">
        <f>+'1. PAI'!H17</f>
        <v>Personas capacitadas con información sobre el sistema de compras y contratación pública</v>
      </c>
      <c r="D44" s="434">
        <v>1</v>
      </c>
      <c r="E44" s="380" t="s">
        <v>547</v>
      </c>
      <c r="F44" s="380" t="s">
        <v>550</v>
      </c>
      <c r="G44" s="381">
        <v>46027</v>
      </c>
      <c r="H44" s="383">
        <v>46111</v>
      </c>
      <c r="I44" s="544" t="s">
        <v>549</v>
      </c>
    </row>
    <row r="45" spans="2:9" ht="33.75" x14ac:dyDescent="0.25">
      <c r="B45" s="529"/>
      <c r="C45" s="526"/>
      <c r="D45" s="434">
        <v>2</v>
      </c>
      <c r="E45" s="380" t="s">
        <v>547</v>
      </c>
      <c r="F45" s="380" t="s">
        <v>550</v>
      </c>
      <c r="G45" s="381">
        <v>46113</v>
      </c>
      <c r="H45" s="383">
        <v>46203</v>
      </c>
      <c r="I45" s="545"/>
    </row>
    <row r="46" spans="2:9" ht="33.75" x14ac:dyDescent="0.25">
      <c r="B46" s="529"/>
      <c r="C46" s="526"/>
      <c r="D46" s="434">
        <v>3</v>
      </c>
      <c r="E46" s="380" t="s">
        <v>547</v>
      </c>
      <c r="F46" s="380" t="s">
        <v>550</v>
      </c>
      <c r="G46" s="381">
        <v>46204</v>
      </c>
      <c r="H46" s="383">
        <v>46295</v>
      </c>
      <c r="I46" s="545"/>
    </row>
    <row r="47" spans="2:9" ht="33.75" x14ac:dyDescent="0.25">
      <c r="B47" s="529"/>
      <c r="C47" s="526"/>
      <c r="D47" s="434">
        <v>4</v>
      </c>
      <c r="E47" s="380" t="s">
        <v>547</v>
      </c>
      <c r="F47" s="380" t="s">
        <v>550</v>
      </c>
      <c r="G47" s="381">
        <v>46296</v>
      </c>
      <c r="H47" s="383">
        <v>46387</v>
      </c>
      <c r="I47" s="546"/>
    </row>
    <row r="48" spans="2:9" ht="33.75" x14ac:dyDescent="0.25">
      <c r="B48" s="529" t="s">
        <v>172</v>
      </c>
      <c r="C48" s="526" t="str">
        <f>+'1. PAI'!H18</f>
        <v>Departamentos visitados en el marco de la estrategia de la ruta de la democratización de las compras públicas</v>
      </c>
      <c r="D48" s="435">
        <v>1</v>
      </c>
      <c r="E48" s="384" t="s">
        <v>529</v>
      </c>
      <c r="F48" s="384" t="s">
        <v>550</v>
      </c>
      <c r="G48" s="381">
        <v>46027</v>
      </c>
      <c r="H48" s="383">
        <v>46111</v>
      </c>
      <c r="I48" s="544" t="s">
        <v>549</v>
      </c>
    </row>
    <row r="49" spans="2:9" ht="32.25" customHeight="1" x14ac:dyDescent="0.25">
      <c r="B49" s="529"/>
      <c r="C49" s="526"/>
      <c r="D49" s="435">
        <v>2</v>
      </c>
      <c r="E49" s="384" t="s">
        <v>529</v>
      </c>
      <c r="F49" s="384" t="s">
        <v>550</v>
      </c>
      <c r="G49" s="381">
        <v>46113</v>
      </c>
      <c r="H49" s="383">
        <v>46203</v>
      </c>
      <c r="I49" s="545"/>
    </row>
    <row r="50" spans="2:9" ht="30" customHeight="1" x14ac:dyDescent="0.25">
      <c r="B50" s="529"/>
      <c r="C50" s="526"/>
      <c r="D50" s="435">
        <v>3</v>
      </c>
      <c r="E50" s="384" t="s">
        <v>529</v>
      </c>
      <c r="F50" s="384" t="s">
        <v>550</v>
      </c>
      <c r="G50" s="381">
        <v>46204</v>
      </c>
      <c r="H50" s="383">
        <v>46295</v>
      </c>
      <c r="I50" s="545"/>
    </row>
    <row r="51" spans="2:9" ht="33" customHeight="1" x14ac:dyDescent="0.25">
      <c r="B51" s="529"/>
      <c r="C51" s="526"/>
      <c r="D51" s="435">
        <v>4</v>
      </c>
      <c r="E51" s="384" t="s">
        <v>529</v>
      </c>
      <c r="F51" s="384" t="s">
        <v>550</v>
      </c>
      <c r="G51" s="381">
        <v>46296</v>
      </c>
      <c r="H51" s="383">
        <v>46387</v>
      </c>
      <c r="I51" s="546"/>
    </row>
    <row r="52" spans="2:9" ht="45" customHeight="1" x14ac:dyDescent="0.25">
      <c r="B52" s="529" t="s">
        <v>180</v>
      </c>
      <c r="C52" s="526" t="str">
        <f>+'1. PAI'!H19</f>
        <v>Personas capacitadas de la economía popular con información sobre el sistema de compras y contratación pública</v>
      </c>
      <c r="D52" s="435">
        <v>1</v>
      </c>
      <c r="E52" s="380" t="s">
        <v>547</v>
      </c>
      <c r="F52" s="380" t="s">
        <v>550</v>
      </c>
      <c r="G52" s="381">
        <v>46027</v>
      </c>
      <c r="H52" s="383">
        <v>46111</v>
      </c>
      <c r="I52" s="544" t="s">
        <v>549</v>
      </c>
    </row>
    <row r="53" spans="2:9" ht="45" customHeight="1" x14ac:dyDescent="0.25">
      <c r="B53" s="529"/>
      <c r="C53" s="526"/>
      <c r="D53" s="435">
        <v>2</v>
      </c>
      <c r="E53" s="380" t="s">
        <v>547</v>
      </c>
      <c r="F53" s="380" t="s">
        <v>550</v>
      </c>
      <c r="G53" s="381">
        <v>46113</v>
      </c>
      <c r="H53" s="383">
        <v>46203</v>
      </c>
      <c r="I53" s="545"/>
    </row>
    <row r="54" spans="2:9" ht="45" customHeight="1" x14ac:dyDescent="0.25">
      <c r="B54" s="529"/>
      <c r="C54" s="526"/>
      <c r="D54" s="435">
        <v>3</v>
      </c>
      <c r="E54" s="380" t="s">
        <v>547</v>
      </c>
      <c r="F54" s="380" t="s">
        <v>550</v>
      </c>
      <c r="G54" s="381">
        <v>46204</v>
      </c>
      <c r="H54" s="383">
        <v>46295</v>
      </c>
      <c r="I54" s="545"/>
    </row>
    <row r="55" spans="2:9" ht="45" customHeight="1" x14ac:dyDescent="0.25">
      <c r="B55" s="529"/>
      <c r="C55" s="526"/>
      <c r="D55" s="435">
        <v>4</v>
      </c>
      <c r="E55" s="380" t="s">
        <v>547</v>
      </c>
      <c r="F55" s="380" t="s">
        <v>550</v>
      </c>
      <c r="G55" s="381">
        <v>46296</v>
      </c>
      <c r="H55" s="383">
        <v>46387</v>
      </c>
      <c r="I55" s="546"/>
    </row>
    <row r="56" spans="2:9" ht="33.75" x14ac:dyDescent="0.25">
      <c r="B56" s="529" t="s">
        <v>186</v>
      </c>
      <c r="C56" s="526" t="str">
        <f>+'1. PAI'!H20</f>
        <v>Estrategia de capacitaciones de la Entidad "Ruta de la Democratización de las Compras Públicas" implementada</v>
      </c>
      <c r="D56" s="434">
        <v>1</v>
      </c>
      <c r="E56" s="380" t="s">
        <v>522</v>
      </c>
      <c r="F56" s="380" t="s">
        <v>551</v>
      </c>
      <c r="G56" s="381">
        <v>46113</v>
      </c>
      <c r="H56" s="383">
        <v>46203</v>
      </c>
      <c r="I56" s="544" t="s">
        <v>549</v>
      </c>
    </row>
    <row r="57" spans="2:9" ht="23.1" customHeight="1" x14ac:dyDescent="0.25">
      <c r="B57" s="529"/>
      <c r="C57" s="526"/>
      <c r="D57" s="434">
        <v>2</v>
      </c>
      <c r="E57" s="380" t="s">
        <v>522</v>
      </c>
      <c r="F57" s="380" t="s">
        <v>551</v>
      </c>
      <c r="G57" s="381">
        <v>46204</v>
      </c>
      <c r="H57" s="383">
        <v>46387</v>
      </c>
      <c r="I57" s="546"/>
    </row>
    <row r="58" spans="2:9" ht="26.1" customHeight="1" x14ac:dyDescent="0.25">
      <c r="B58" s="529" t="s">
        <v>194</v>
      </c>
      <c r="C58" s="526" t="str">
        <f>+'1. PAI'!H21</f>
        <v>Porcentaje de ejecución del plan anual de auditorias basada en riesgos 2026</v>
      </c>
      <c r="D58" s="374">
        <v>1</v>
      </c>
      <c r="E58" s="380" t="s">
        <v>522</v>
      </c>
      <c r="F58" s="398" t="s">
        <v>552</v>
      </c>
      <c r="G58" s="376">
        <v>46024</v>
      </c>
      <c r="H58" s="376">
        <v>46112</v>
      </c>
      <c r="I58" s="555" t="s">
        <v>553</v>
      </c>
    </row>
    <row r="59" spans="2:9" ht="26.1" customHeight="1" x14ac:dyDescent="0.25">
      <c r="B59" s="529"/>
      <c r="C59" s="526"/>
      <c r="D59" s="374">
        <v>2</v>
      </c>
      <c r="E59" s="380" t="s">
        <v>522</v>
      </c>
      <c r="F59" s="398" t="s">
        <v>552</v>
      </c>
      <c r="G59" s="376">
        <v>46113</v>
      </c>
      <c r="H59" s="376">
        <v>46203</v>
      </c>
      <c r="I59" s="556"/>
    </row>
    <row r="60" spans="2:9" ht="26.1" customHeight="1" x14ac:dyDescent="0.25">
      <c r="B60" s="529"/>
      <c r="C60" s="526"/>
      <c r="D60" s="374">
        <v>3</v>
      </c>
      <c r="E60" s="380" t="s">
        <v>522</v>
      </c>
      <c r="F60" s="398" t="s">
        <v>552</v>
      </c>
      <c r="G60" s="376">
        <v>46204</v>
      </c>
      <c r="H60" s="376">
        <v>46295</v>
      </c>
      <c r="I60" s="556"/>
    </row>
    <row r="61" spans="2:9" ht="24" customHeight="1" x14ac:dyDescent="0.25">
      <c r="B61" s="529"/>
      <c r="C61" s="526"/>
      <c r="D61" s="374">
        <v>4</v>
      </c>
      <c r="E61" s="380" t="s">
        <v>522</v>
      </c>
      <c r="F61" s="398" t="s">
        <v>552</v>
      </c>
      <c r="G61" s="376">
        <v>46296</v>
      </c>
      <c r="H61" s="376">
        <v>46387</v>
      </c>
      <c r="I61" s="557"/>
    </row>
    <row r="62" spans="2:9" ht="27" customHeight="1" x14ac:dyDescent="0.25">
      <c r="B62" s="529" t="str">
        <f>+'1. PAI'!B23</f>
        <v>GC1</v>
      </c>
      <c r="C62" s="526" t="str">
        <f>+'1. PAI'!H23</f>
        <v>Documentos Tipo elaborados</v>
      </c>
      <c r="D62" s="374">
        <v>1</v>
      </c>
      <c r="E62" s="375" t="s">
        <v>554</v>
      </c>
      <c r="F62" s="375" t="s">
        <v>555</v>
      </c>
      <c r="G62" s="392">
        <v>46024</v>
      </c>
      <c r="H62" s="392">
        <v>46203</v>
      </c>
      <c r="I62" s="544" t="s">
        <v>556</v>
      </c>
    </row>
    <row r="63" spans="2:9" ht="21" customHeight="1" x14ac:dyDescent="0.25">
      <c r="B63" s="529"/>
      <c r="C63" s="526"/>
      <c r="D63" s="374">
        <v>2</v>
      </c>
      <c r="E63" s="375" t="s">
        <v>554</v>
      </c>
      <c r="F63" s="375" t="s">
        <v>555</v>
      </c>
      <c r="G63" s="390">
        <v>46204</v>
      </c>
      <c r="H63" s="390">
        <v>46387</v>
      </c>
      <c r="I63" s="546"/>
    </row>
    <row r="64" spans="2:9" ht="36.75" customHeight="1" x14ac:dyDescent="0.25">
      <c r="B64" s="558" t="s">
        <v>225</v>
      </c>
      <c r="C64" s="389" t="s">
        <v>557</v>
      </c>
      <c r="D64" s="374">
        <v>1</v>
      </c>
      <c r="E64" s="389" t="s">
        <v>558</v>
      </c>
      <c r="F64" s="375" t="s">
        <v>559</v>
      </c>
      <c r="G64" s="390">
        <v>46024</v>
      </c>
      <c r="H64" s="390">
        <v>46387</v>
      </c>
      <c r="I64" s="560" t="s">
        <v>556</v>
      </c>
    </row>
    <row r="65" spans="2:9" ht="36.75" customHeight="1" x14ac:dyDescent="0.25">
      <c r="B65" s="559"/>
      <c r="C65" s="389" t="s">
        <v>557</v>
      </c>
      <c r="D65" s="374">
        <v>2</v>
      </c>
      <c r="E65" s="389" t="s">
        <v>558</v>
      </c>
      <c r="F65" s="375" t="s">
        <v>559</v>
      </c>
      <c r="G65" s="390">
        <v>46024</v>
      </c>
      <c r="H65" s="390">
        <v>46387</v>
      </c>
      <c r="I65" s="561"/>
    </row>
    <row r="66" spans="2:9" ht="39.75" customHeight="1" x14ac:dyDescent="0.25">
      <c r="B66" s="433" t="str">
        <f>+'1. PAI'!B25</f>
        <v>GC3</v>
      </c>
      <c r="C66" s="379" t="str">
        <f>+'1. PAI'!H25</f>
        <v>Circular Expedida</v>
      </c>
      <c r="D66" s="374">
        <v>1</v>
      </c>
      <c r="E66" s="389" t="s">
        <v>560</v>
      </c>
      <c r="F66" s="375" t="s">
        <v>561</v>
      </c>
      <c r="G66" s="390">
        <v>46024</v>
      </c>
      <c r="H66" s="390">
        <v>46387</v>
      </c>
      <c r="I66" s="478" t="s">
        <v>556</v>
      </c>
    </row>
    <row r="67" spans="2:9" ht="31.5" customHeight="1" x14ac:dyDescent="0.25">
      <c r="B67" s="529" t="str">
        <f>+'1. PAI'!B26</f>
        <v>GC4</v>
      </c>
      <c r="C67" s="526" t="str">
        <f>+'1. PAI'!H26</f>
        <v>Documentos de buenas prácticas contractuales elaborados y/o actualizados</v>
      </c>
      <c r="D67" s="374">
        <v>1</v>
      </c>
      <c r="E67" s="389" t="s">
        <v>562</v>
      </c>
      <c r="F67" s="375" t="s">
        <v>563</v>
      </c>
      <c r="G67" s="392">
        <v>46024</v>
      </c>
      <c r="H67" s="392">
        <v>46203</v>
      </c>
      <c r="I67" s="560" t="s">
        <v>556</v>
      </c>
    </row>
    <row r="68" spans="2:9" s="21" customFormat="1" ht="32.25" customHeight="1" x14ac:dyDescent="0.25">
      <c r="B68" s="529"/>
      <c r="C68" s="526"/>
      <c r="D68" s="436">
        <v>2</v>
      </c>
      <c r="E68" s="389" t="s">
        <v>564</v>
      </c>
      <c r="F68" s="375" t="s">
        <v>563</v>
      </c>
      <c r="G68" s="390">
        <v>46024</v>
      </c>
      <c r="H68" s="390">
        <v>46387</v>
      </c>
      <c r="I68" s="561"/>
    </row>
    <row r="69" spans="2:9" s="21" customFormat="1" ht="32.25" customHeight="1" x14ac:dyDescent="0.25">
      <c r="B69" s="529" t="str">
        <f>+'1. PAI'!B27</f>
        <v>GC5</v>
      </c>
      <c r="C69" s="526" t="str">
        <f>+'1. PAI'!H27</f>
        <v>Boletines elaborados</v>
      </c>
      <c r="D69" s="436">
        <v>1</v>
      </c>
      <c r="E69" s="375" t="s">
        <v>565</v>
      </c>
      <c r="F69" s="375" t="s">
        <v>566</v>
      </c>
      <c r="G69" s="390">
        <v>46024</v>
      </c>
      <c r="H69" s="390">
        <v>46112</v>
      </c>
      <c r="I69" s="560" t="s">
        <v>556</v>
      </c>
    </row>
    <row r="70" spans="2:9" s="21" customFormat="1" ht="32.25" customHeight="1" x14ac:dyDescent="0.25">
      <c r="B70" s="529"/>
      <c r="C70" s="526"/>
      <c r="D70" s="436">
        <v>2</v>
      </c>
      <c r="E70" s="375" t="s">
        <v>565</v>
      </c>
      <c r="F70" s="375" t="s">
        <v>566</v>
      </c>
      <c r="G70" s="390">
        <v>46113</v>
      </c>
      <c r="H70" s="390">
        <v>46203</v>
      </c>
      <c r="I70" s="567"/>
    </row>
    <row r="71" spans="2:9" s="21" customFormat="1" ht="32.25" customHeight="1" x14ac:dyDescent="0.25">
      <c r="B71" s="529"/>
      <c r="C71" s="526"/>
      <c r="D71" s="436">
        <v>3</v>
      </c>
      <c r="E71" s="375" t="s">
        <v>565</v>
      </c>
      <c r="F71" s="375" t="s">
        <v>567</v>
      </c>
      <c r="G71" s="390">
        <v>46204</v>
      </c>
      <c r="H71" s="390">
        <v>46295</v>
      </c>
      <c r="I71" s="567"/>
    </row>
    <row r="72" spans="2:9" s="21" customFormat="1" ht="36" customHeight="1" x14ac:dyDescent="0.25">
      <c r="B72" s="529"/>
      <c r="C72" s="526"/>
      <c r="D72" s="436">
        <v>4</v>
      </c>
      <c r="E72" s="375" t="s">
        <v>565</v>
      </c>
      <c r="F72" s="375" t="s">
        <v>567</v>
      </c>
      <c r="G72" s="390">
        <v>46296</v>
      </c>
      <c r="H72" s="390">
        <v>46387</v>
      </c>
      <c r="I72" s="561"/>
    </row>
    <row r="73" spans="2:9" s="21" customFormat="1" ht="46.5" customHeight="1" x14ac:dyDescent="0.25">
      <c r="B73" s="537" t="str">
        <f>+'1. PAI'!B29</f>
        <v>SN1</v>
      </c>
      <c r="C73" s="547" t="str">
        <f>+'1. PAI'!H29</f>
        <v>Mecanismos de Agregación de Demanda estructurados o renovados</v>
      </c>
      <c r="D73" s="436">
        <v>1</v>
      </c>
      <c r="E73" s="384" t="s">
        <v>568</v>
      </c>
      <c r="F73" s="375" t="s">
        <v>569</v>
      </c>
      <c r="G73" s="398">
        <v>46024</v>
      </c>
      <c r="H73" s="390">
        <v>46387</v>
      </c>
      <c r="I73" s="560" t="s">
        <v>570</v>
      </c>
    </row>
    <row r="74" spans="2:9" s="21" customFormat="1" ht="38.25" customHeight="1" x14ac:dyDescent="0.25">
      <c r="B74" s="537"/>
      <c r="C74" s="547"/>
      <c r="D74" s="436">
        <v>2</v>
      </c>
      <c r="E74" s="384" t="s">
        <v>568</v>
      </c>
      <c r="F74" s="375" t="s">
        <v>569</v>
      </c>
      <c r="G74" s="398">
        <v>46024</v>
      </c>
      <c r="H74" s="390">
        <v>46387</v>
      </c>
      <c r="I74" s="567"/>
    </row>
    <row r="75" spans="2:9" s="21" customFormat="1" ht="37.5" customHeight="1" x14ac:dyDescent="0.25">
      <c r="B75" s="537"/>
      <c r="C75" s="547"/>
      <c r="D75" s="436">
        <v>3</v>
      </c>
      <c r="E75" s="384" t="s">
        <v>568</v>
      </c>
      <c r="F75" s="375" t="s">
        <v>569</v>
      </c>
      <c r="G75" s="398">
        <v>46024</v>
      </c>
      <c r="H75" s="390">
        <v>46387</v>
      </c>
      <c r="I75" s="567"/>
    </row>
    <row r="76" spans="2:9" s="21" customFormat="1" ht="47.25" customHeight="1" x14ac:dyDescent="0.25">
      <c r="B76" s="537"/>
      <c r="C76" s="547"/>
      <c r="D76" s="436">
        <v>4</v>
      </c>
      <c r="E76" s="384" t="s">
        <v>568</v>
      </c>
      <c r="F76" s="375" t="s">
        <v>569</v>
      </c>
      <c r="G76" s="398">
        <v>46024</v>
      </c>
      <c r="H76" s="390">
        <v>46387</v>
      </c>
      <c r="I76" s="567"/>
    </row>
    <row r="77" spans="2:9" s="21" customFormat="1" ht="34.5" customHeight="1" x14ac:dyDescent="0.25">
      <c r="B77" s="537"/>
      <c r="C77" s="547"/>
      <c r="D77" s="436">
        <v>5</v>
      </c>
      <c r="E77" s="384" t="s">
        <v>568</v>
      </c>
      <c r="F77" s="375" t="s">
        <v>569</v>
      </c>
      <c r="G77" s="398">
        <v>46204</v>
      </c>
      <c r="H77" s="390">
        <v>46387</v>
      </c>
      <c r="I77" s="561"/>
    </row>
    <row r="78" spans="2:9" s="21" customFormat="1" ht="51.95" customHeight="1" x14ac:dyDescent="0.25">
      <c r="B78" s="537" t="str">
        <f>+'1. PAI'!B30</f>
        <v>SN2</v>
      </c>
      <c r="C78" s="547" t="str">
        <f>+'1. PAI'!H30</f>
        <v xml:space="preserve">Mecanismos de Agregación de Demanda estructurados para la Economía Popular </v>
      </c>
      <c r="D78" s="436">
        <v>1</v>
      </c>
      <c r="E78" s="424" t="s">
        <v>568</v>
      </c>
      <c r="F78" s="398" t="s">
        <v>571</v>
      </c>
      <c r="G78" s="398">
        <v>46024</v>
      </c>
      <c r="H78" s="390">
        <v>46387</v>
      </c>
      <c r="I78" s="560" t="s">
        <v>570</v>
      </c>
    </row>
    <row r="79" spans="2:9" s="21" customFormat="1" ht="51.95" customHeight="1" x14ac:dyDescent="0.25">
      <c r="B79" s="537"/>
      <c r="C79" s="547"/>
      <c r="D79" s="436">
        <v>2</v>
      </c>
      <c r="E79" s="424" t="s">
        <v>568</v>
      </c>
      <c r="F79" s="398" t="s">
        <v>571</v>
      </c>
      <c r="G79" s="398">
        <v>46204</v>
      </c>
      <c r="H79" s="390">
        <v>46387</v>
      </c>
      <c r="I79" s="561"/>
    </row>
    <row r="80" spans="2:9" s="21" customFormat="1" ht="51.95" customHeight="1" x14ac:dyDescent="0.25">
      <c r="B80" s="537" t="str">
        <f>+'1. PAI'!B31</f>
        <v>SN3</v>
      </c>
      <c r="C80" s="547" t="str">
        <f>+'1. PAI'!H31</f>
        <v>Porcentaje de proveedores de Economía Popular que participa en los mecanismos puestos en operación a partir del 2023</v>
      </c>
      <c r="D80" s="436">
        <v>12</v>
      </c>
      <c r="E80" s="398" t="s">
        <v>572</v>
      </c>
      <c r="F80" s="398" t="s">
        <v>573</v>
      </c>
      <c r="G80" s="398">
        <v>46024</v>
      </c>
      <c r="H80" s="390">
        <v>46387</v>
      </c>
      <c r="I80" s="560" t="s">
        <v>570</v>
      </c>
    </row>
    <row r="81" spans="2:9" s="21" customFormat="1" ht="51.95" customHeight="1" x14ac:dyDescent="0.25">
      <c r="B81" s="537"/>
      <c r="C81" s="547"/>
      <c r="D81" s="436">
        <v>1</v>
      </c>
      <c r="E81" s="398" t="s">
        <v>547</v>
      </c>
      <c r="F81" s="398" t="s">
        <v>574</v>
      </c>
      <c r="G81" s="398">
        <v>46024</v>
      </c>
      <c r="H81" s="390">
        <v>46387</v>
      </c>
      <c r="I81" s="561"/>
    </row>
    <row r="82" spans="2:9" s="21" customFormat="1" ht="51.95" customHeight="1" x14ac:dyDescent="0.25">
      <c r="B82" s="537" t="str">
        <f>+'1. PAI'!B32</f>
        <v>SN4</v>
      </c>
      <c r="C82" s="419" t="str">
        <f>+'1. PAI'!H32</f>
        <v>Informes semestrales de ventas de café en el Acuerdo Marco de Precios para el Suministro del Servicio Integral de Aseo y Cafetería</v>
      </c>
      <c r="D82" s="436">
        <v>1</v>
      </c>
      <c r="E82" s="424" t="s">
        <v>522</v>
      </c>
      <c r="F82" s="398" t="s">
        <v>268</v>
      </c>
      <c r="G82" s="398">
        <v>46024</v>
      </c>
      <c r="H82" s="390">
        <v>46203</v>
      </c>
      <c r="I82" s="560" t="s">
        <v>570</v>
      </c>
    </row>
    <row r="83" spans="2:9" s="21" customFormat="1" ht="51.95" customHeight="1" x14ac:dyDescent="0.25">
      <c r="B83" s="537"/>
      <c r="C83" s="419" t="str">
        <f>+'1. PAI'!H33</f>
        <v>Informes semestrales de ventas y ahorros generados en los Acuerdo Marco de Precios</v>
      </c>
      <c r="D83" s="436">
        <v>2</v>
      </c>
      <c r="E83" s="424" t="s">
        <v>522</v>
      </c>
      <c r="F83" s="398" t="s">
        <v>268</v>
      </c>
      <c r="G83" s="398">
        <v>46204</v>
      </c>
      <c r="H83" s="390">
        <v>46387</v>
      </c>
      <c r="I83" s="561"/>
    </row>
    <row r="84" spans="2:9" s="21" customFormat="1" ht="51.95" customHeight="1" x14ac:dyDescent="0.25">
      <c r="B84" s="537" t="str">
        <f>+'1. PAI'!B33</f>
        <v>SN5</v>
      </c>
      <c r="C84" s="547" t="str">
        <f>+'1. PAI'!H33</f>
        <v>Informes semestrales de ventas y ahorros generados en los Acuerdo Marco de Precios</v>
      </c>
      <c r="D84" s="436">
        <v>1</v>
      </c>
      <c r="E84" s="424" t="s">
        <v>522</v>
      </c>
      <c r="F84" s="398" t="s">
        <v>575</v>
      </c>
      <c r="G84" s="398">
        <v>46024</v>
      </c>
      <c r="H84" s="390">
        <v>46203</v>
      </c>
      <c r="I84" s="560" t="s">
        <v>570</v>
      </c>
    </row>
    <row r="85" spans="2:9" s="21" customFormat="1" ht="38.25" customHeight="1" x14ac:dyDescent="0.25">
      <c r="B85" s="537"/>
      <c r="C85" s="547"/>
      <c r="D85" s="436">
        <v>2</v>
      </c>
      <c r="E85" s="424" t="s">
        <v>522</v>
      </c>
      <c r="F85" s="398" t="s">
        <v>575</v>
      </c>
      <c r="G85" s="398">
        <v>46204</v>
      </c>
      <c r="H85" s="390">
        <v>46387</v>
      </c>
      <c r="I85" s="561"/>
    </row>
    <row r="86" spans="2:9" s="21" customFormat="1" ht="44.25" customHeight="1" x14ac:dyDescent="0.25">
      <c r="B86" s="437" t="str">
        <f>+'1. PAI'!B34</f>
        <v>SN6</v>
      </c>
      <c r="C86" s="419" t="str">
        <f>+'1. PAI'!H34</f>
        <v>Mecanismos de compra pública que permita a las entidades estatales adquirir productos y servicios para reducir riesgos a la seguridad digital, aprovechando las capacidades de los proveedores nacionales.</v>
      </c>
      <c r="D86" s="436">
        <v>1</v>
      </c>
      <c r="E86" s="398" t="s">
        <v>568</v>
      </c>
      <c r="F86" s="398" t="s">
        <v>576</v>
      </c>
      <c r="G86" s="398">
        <v>46024</v>
      </c>
      <c r="H86" s="390">
        <v>46203</v>
      </c>
      <c r="I86" s="478" t="s">
        <v>570</v>
      </c>
    </row>
    <row r="87" spans="2:9" ht="22.5" x14ac:dyDescent="0.25">
      <c r="B87" s="549" t="s">
        <v>577</v>
      </c>
      <c r="C87" s="414" t="str">
        <f>+'1. PAI'!H36</f>
        <v>Modelo de Abastecimiento Estratégico Actualizado</v>
      </c>
      <c r="D87" s="438">
        <v>1</v>
      </c>
      <c r="E87" s="439" t="s">
        <v>529</v>
      </c>
      <c r="F87" s="417" t="s">
        <v>530</v>
      </c>
      <c r="G87" s="418">
        <v>46027</v>
      </c>
      <c r="H87" s="418">
        <v>46112</v>
      </c>
      <c r="I87" s="562" t="s">
        <v>578</v>
      </c>
    </row>
    <row r="88" spans="2:9" ht="33.75" x14ac:dyDescent="0.25">
      <c r="B88" s="550"/>
      <c r="C88" s="414" t="str">
        <f>+'1. PAI'!H37</f>
        <v>Seguimiento al desarrollo del curso e-learning sobre el MAE</v>
      </c>
      <c r="D88" s="438">
        <v>2</v>
      </c>
      <c r="E88" s="439" t="s">
        <v>529</v>
      </c>
      <c r="F88" s="417" t="s">
        <v>579</v>
      </c>
      <c r="G88" s="418">
        <v>46113</v>
      </c>
      <c r="H88" s="418">
        <v>46203</v>
      </c>
      <c r="I88" s="563"/>
    </row>
    <row r="89" spans="2:9" ht="34.5" customHeight="1" x14ac:dyDescent="0.25">
      <c r="B89" s="550"/>
      <c r="C89" s="414" t="str">
        <f>+'1. PAI'!H38</f>
        <v>Informes de las sesiones de capacitación calendarizadas elaborados</v>
      </c>
      <c r="D89" s="438">
        <v>3</v>
      </c>
      <c r="E89" s="439" t="s">
        <v>529</v>
      </c>
      <c r="F89" s="417" t="s">
        <v>580</v>
      </c>
      <c r="G89" s="418">
        <v>46204</v>
      </c>
      <c r="H89" s="418">
        <v>46295</v>
      </c>
      <c r="I89" s="563"/>
    </row>
    <row r="90" spans="2:9" ht="45.75" thickBot="1" x14ac:dyDescent="0.3">
      <c r="B90" s="551"/>
      <c r="C90" s="414" t="str">
        <f>+'1. PAI'!H39</f>
        <v>Estudios, análisis y/o reportes de coyuntura y prospectiva sectorial elaborados</v>
      </c>
      <c r="D90" s="438">
        <v>4</v>
      </c>
      <c r="E90" s="439" t="s">
        <v>529</v>
      </c>
      <c r="F90" s="417" t="s">
        <v>581</v>
      </c>
      <c r="G90" s="418">
        <v>46296</v>
      </c>
      <c r="H90" s="418">
        <v>46387</v>
      </c>
      <c r="I90" s="564"/>
    </row>
    <row r="91" spans="2:9" ht="30.75" customHeight="1" x14ac:dyDescent="0.25">
      <c r="B91" s="540" t="s">
        <v>582</v>
      </c>
      <c r="C91" s="538" t="str">
        <f>+'1. PAI'!H37</f>
        <v>Seguimiento al desarrollo del curso e-learning sobre el MAE</v>
      </c>
      <c r="D91" s="374">
        <v>1</v>
      </c>
      <c r="E91" s="440" t="s">
        <v>522</v>
      </c>
      <c r="F91" s="398" t="s">
        <v>583</v>
      </c>
      <c r="G91" s="391">
        <v>46054</v>
      </c>
      <c r="H91" s="408">
        <v>46111</v>
      </c>
      <c r="I91" s="562" t="s">
        <v>578</v>
      </c>
    </row>
    <row r="92" spans="2:9" ht="42.75" customHeight="1" x14ac:dyDescent="0.25">
      <c r="B92" s="548"/>
      <c r="C92" s="539"/>
      <c r="D92" s="374">
        <v>2</v>
      </c>
      <c r="E92" s="440" t="s">
        <v>522</v>
      </c>
      <c r="F92" s="398" t="s">
        <v>583</v>
      </c>
      <c r="G92" s="391">
        <v>46113</v>
      </c>
      <c r="H92" s="418">
        <v>46203</v>
      </c>
      <c r="I92" s="563"/>
    </row>
    <row r="93" spans="2:9" ht="35.25" customHeight="1" x14ac:dyDescent="0.25">
      <c r="B93" s="548"/>
      <c r="C93" s="539"/>
      <c r="D93" s="374">
        <v>3</v>
      </c>
      <c r="E93" s="440" t="s">
        <v>522</v>
      </c>
      <c r="F93" s="398" t="s">
        <v>583</v>
      </c>
      <c r="G93" s="391">
        <v>46204</v>
      </c>
      <c r="H93" s="418">
        <v>46295</v>
      </c>
      <c r="I93" s="563"/>
    </row>
    <row r="94" spans="2:9" ht="30.75" customHeight="1" x14ac:dyDescent="0.25">
      <c r="B94" s="530"/>
      <c r="C94" s="531"/>
      <c r="D94" s="374">
        <v>4</v>
      </c>
      <c r="E94" s="440" t="s">
        <v>522</v>
      </c>
      <c r="F94" s="398" t="s">
        <v>583</v>
      </c>
      <c r="G94" s="391">
        <v>46296</v>
      </c>
      <c r="H94" s="418">
        <v>46387</v>
      </c>
      <c r="I94" s="564"/>
    </row>
    <row r="95" spans="2:9" ht="45" x14ac:dyDescent="0.25">
      <c r="B95" s="540" t="s">
        <v>584</v>
      </c>
      <c r="C95" s="538" t="str">
        <f>+'1. PAI'!H38</f>
        <v>Informes de las sesiones de capacitación calendarizadas elaborados</v>
      </c>
      <c r="D95" s="374">
        <v>1</v>
      </c>
      <c r="E95" s="440" t="s">
        <v>522</v>
      </c>
      <c r="F95" s="398" t="s">
        <v>585</v>
      </c>
      <c r="G95" s="391">
        <v>46054</v>
      </c>
      <c r="H95" s="391">
        <v>46356</v>
      </c>
      <c r="I95" s="562" t="s">
        <v>578</v>
      </c>
    </row>
    <row r="96" spans="2:9" ht="45" x14ac:dyDescent="0.25">
      <c r="B96" s="548"/>
      <c r="C96" s="539"/>
      <c r="D96" s="374">
        <v>2</v>
      </c>
      <c r="E96" s="440" t="s">
        <v>522</v>
      </c>
      <c r="F96" s="398" t="s">
        <v>585</v>
      </c>
      <c r="G96" s="391">
        <v>46113</v>
      </c>
      <c r="H96" s="418">
        <v>46203</v>
      </c>
      <c r="I96" s="563"/>
    </row>
    <row r="97" spans="1:9" ht="45" x14ac:dyDescent="0.25">
      <c r="B97" s="548"/>
      <c r="C97" s="539"/>
      <c r="D97" s="374">
        <v>3</v>
      </c>
      <c r="E97" s="440" t="s">
        <v>522</v>
      </c>
      <c r="F97" s="398" t="s">
        <v>585</v>
      </c>
      <c r="G97" s="391">
        <v>46204</v>
      </c>
      <c r="H97" s="418">
        <v>46295</v>
      </c>
      <c r="I97" s="563"/>
    </row>
    <row r="98" spans="1:9" ht="45" x14ac:dyDescent="0.25">
      <c r="B98" s="530"/>
      <c r="C98" s="531"/>
      <c r="D98" s="374">
        <v>4</v>
      </c>
      <c r="E98" s="440" t="s">
        <v>522</v>
      </c>
      <c r="F98" s="398" t="s">
        <v>585</v>
      </c>
      <c r="G98" s="391">
        <v>46296</v>
      </c>
      <c r="H98" s="418">
        <v>46387</v>
      </c>
      <c r="I98" s="564"/>
    </row>
    <row r="99" spans="1:9" ht="40.5" customHeight="1" x14ac:dyDescent="0.25">
      <c r="B99" s="540" t="s">
        <v>586</v>
      </c>
      <c r="C99" s="538" t="str">
        <f>+'1. PAI'!H39</f>
        <v>Estudios, análisis y/o reportes de coyuntura y prospectiva sectorial elaborados</v>
      </c>
      <c r="D99" s="374">
        <v>1</v>
      </c>
      <c r="E99" s="440" t="s">
        <v>544</v>
      </c>
      <c r="F99" s="398" t="s">
        <v>311</v>
      </c>
      <c r="G99" s="391">
        <v>46054</v>
      </c>
      <c r="H99" s="391">
        <v>46111</v>
      </c>
      <c r="I99" s="562" t="s">
        <v>578</v>
      </c>
    </row>
    <row r="100" spans="1:9" ht="45" x14ac:dyDescent="0.25">
      <c r="B100" s="548"/>
      <c r="C100" s="539"/>
      <c r="D100" s="374">
        <v>2</v>
      </c>
      <c r="E100" s="440" t="s">
        <v>544</v>
      </c>
      <c r="F100" s="398" t="s">
        <v>311</v>
      </c>
      <c r="G100" s="391">
        <v>46113</v>
      </c>
      <c r="H100" s="418">
        <v>46203</v>
      </c>
      <c r="I100" s="563"/>
    </row>
    <row r="101" spans="1:9" ht="45" x14ac:dyDescent="0.25">
      <c r="B101" s="548"/>
      <c r="C101" s="539"/>
      <c r="D101" s="441">
        <v>3</v>
      </c>
      <c r="E101" s="440" t="s">
        <v>544</v>
      </c>
      <c r="F101" s="398" t="str">
        <f>+'1. PAI'!J39</f>
        <v>Matriz de control que relacione los documentos de Estudios, análisis y/o reportes de coyuntura y prospectiva sectorial programados y elaborados</v>
      </c>
      <c r="G101" s="391">
        <v>46204</v>
      </c>
      <c r="H101" s="418">
        <v>46295</v>
      </c>
      <c r="I101" s="563"/>
    </row>
    <row r="102" spans="1:9" ht="45" x14ac:dyDescent="0.25">
      <c r="B102" s="530"/>
      <c r="C102" s="531"/>
      <c r="D102" s="441">
        <v>4</v>
      </c>
      <c r="E102" s="440" t="s">
        <v>544</v>
      </c>
      <c r="F102" s="398" t="str">
        <f>+'1. PAI'!J40</f>
        <v>Matriz de control que relaciones los documentos de estudios e informes asociados a documentos de lineamientos técnicos</v>
      </c>
      <c r="G102" s="391">
        <v>46296</v>
      </c>
      <c r="H102" s="418">
        <v>46387</v>
      </c>
      <c r="I102" s="564"/>
    </row>
    <row r="103" spans="1:9" ht="35.25" customHeight="1" x14ac:dyDescent="0.25">
      <c r="B103" s="540" t="s">
        <v>587</v>
      </c>
      <c r="C103" s="538" t="str">
        <f>+'1. PAI'!H40</f>
        <v xml:space="preserve">Estudios e informes de lineamientos técnicos elaborados </v>
      </c>
      <c r="D103" s="441">
        <v>1</v>
      </c>
      <c r="E103" s="440" t="s">
        <v>544</v>
      </c>
      <c r="F103" s="398" t="s">
        <v>319</v>
      </c>
      <c r="G103" s="391">
        <v>46054</v>
      </c>
      <c r="H103" s="391">
        <v>46111</v>
      </c>
      <c r="I103" s="562" t="s">
        <v>578</v>
      </c>
    </row>
    <row r="104" spans="1:9" ht="45" x14ac:dyDescent="0.25">
      <c r="B104" s="548"/>
      <c r="C104" s="539"/>
      <c r="D104" s="441">
        <v>2</v>
      </c>
      <c r="E104" s="440" t="s">
        <v>544</v>
      </c>
      <c r="F104" s="398" t="s">
        <v>319</v>
      </c>
      <c r="G104" s="391">
        <v>46113</v>
      </c>
      <c r="H104" s="418">
        <v>46203</v>
      </c>
      <c r="I104" s="563"/>
    </row>
    <row r="105" spans="1:9" ht="45" x14ac:dyDescent="0.25">
      <c r="B105" s="548"/>
      <c r="C105" s="539"/>
      <c r="D105" s="441">
        <v>3</v>
      </c>
      <c r="E105" s="440" t="s">
        <v>544</v>
      </c>
      <c r="F105" s="398" t="s">
        <v>319</v>
      </c>
      <c r="G105" s="391">
        <v>46204</v>
      </c>
      <c r="H105" s="418">
        <v>46295</v>
      </c>
      <c r="I105" s="563"/>
    </row>
    <row r="106" spans="1:9" ht="45" x14ac:dyDescent="0.25">
      <c r="B106" s="530"/>
      <c r="C106" s="531"/>
      <c r="D106" s="374">
        <v>4</v>
      </c>
      <c r="E106" s="440" t="s">
        <v>544</v>
      </c>
      <c r="F106" s="398" t="s">
        <v>319</v>
      </c>
      <c r="G106" s="391">
        <v>46296</v>
      </c>
      <c r="H106" s="418">
        <v>46387</v>
      </c>
      <c r="I106" s="564"/>
    </row>
    <row r="107" spans="1:9" ht="34.5" customHeight="1" x14ac:dyDescent="0.25">
      <c r="B107" s="540" t="s">
        <v>588</v>
      </c>
      <c r="C107" s="538" t="str">
        <f>+'1. PAI'!H41</f>
        <v xml:space="preserve">
Informes elaborados sobre el seguimiento e implementación de la Politica de Información estadistica</v>
      </c>
      <c r="D107" s="374">
        <v>1</v>
      </c>
      <c r="E107" s="440" t="s">
        <v>522</v>
      </c>
      <c r="F107" s="442" t="s">
        <v>589</v>
      </c>
      <c r="G107" s="391">
        <v>46027</v>
      </c>
      <c r="H107" s="391">
        <v>46203</v>
      </c>
      <c r="I107" s="562" t="s">
        <v>578</v>
      </c>
    </row>
    <row r="108" spans="1:9" ht="30.75" customHeight="1" x14ac:dyDescent="0.25">
      <c r="B108" s="530"/>
      <c r="C108" s="531"/>
      <c r="D108" s="374">
        <v>2</v>
      </c>
      <c r="E108" s="440" t="s">
        <v>522</v>
      </c>
      <c r="F108" s="442" t="s">
        <v>589</v>
      </c>
      <c r="G108" s="391">
        <v>46204</v>
      </c>
      <c r="H108" s="391">
        <v>46387</v>
      </c>
      <c r="I108" s="564"/>
    </row>
    <row r="109" spans="1:9" ht="33.75" customHeight="1" thickBot="1" x14ac:dyDescent="0.3">
      <c r="B109" s="460" t="s">
        <v>590</v>
      </c>
      <c r="C109" s="386" t="str">
        <f>+'1. PAI'!H42</f>
        <v xml:space="preserve">Documento Elaborado Reporte Ley de Emprendimiento </v>
      </c>
      <c r="D109" s="374">
        <v>1</v>
      </c>
      <c r="E109" s="440" t="s">
        <v>529</v>
      </c>
      <c r="F109" s="398" t="s">
        <v>529</v>
      </c>
      <c r="G109" s="391">
        <v>46054</v>
      </c>
      <c r="H109" s="391">
        <v>46203</v>
      </c>
      <c r="I109" s="479" t="s">
        <v>578</v>
      </c>
    </row>
    <row r="110" spans="1:9" ht="41.25" customHeight="1" x14ac:dyDescent="0.25">
      <c r="A110" s="396"/>
      <c r="B110" s="528" t="s">
        <v>410</v>
      </c>
      <c r="C110" s="525" t="str">
        <f>+'1. PAI'!H54</f>
        <v>Ejecución plan anual de Vacantes y plan de previsión de recursos humanos</v>
      </c>
      <c r="D110" s="443">
        <v>1</v>
      </c>
      <c r="E110" s="525" t="s">
        <v>591</v>
      </c>
      <c r="F110" s="387" t="s">
        <v>592</v>
      </c>
      <c r="G110" s="388">
        <v>46024</v>
      </c>
      <c r="H110" s="388">
        <v>46203</v>
      </c>
      <c r="I110" s="565" t="s">
        <v>593</v>
      </c>
    </row>
    <row r="111" spans="1:9" ht="45" x14ac:dyDescent="0.25">
      <c r="A111" s="396"/>
      <c r="B111" s="520"/>
      <c r="C111" s="523"/>
      <c r="D111" s="374">
        <v>2</v>
      </c>
      <c r="E111" s="523"/>
      <c r="F111" s="389" t="s">
        <v>594</v>
      </c>
      <c r="G111" s="390">
        <v>46204</v>
      </c>
      <c r="H111" s="390">
        <v>46387</v>
      </c>
      <c r="I111" s="566"/>
    </row>
    <row r="112" spans="1:9" ht="33.75" x14ac:dyDescent="0.25">
      <c r="A112" s="396"/>
      <c r="B112" s="520" t="s">
        <v>422</v>
      </c>
      <c r="C112" s="526" t="str">
        <f>+'1. PAI'!H55</f>
        <v>Ejecución Plan Estratégico de Talento Humano</v>
      </c>
      <c r="D112" s="444">
        <v>1</v>
      </c>
      <c r="E112" s="523" t="s">
        <v>591</v>
      </c>
      <c r="F112" s="375" t="s">
        <v>595</v>
      </c>
      <c r="G112" s="390">
        <v>46024</v>
      </c>
      <c r="H112" s="390">
        <v>46203</v>
      </c>
      <c r="I112" s="568" t="s">
        <v>593</v>
      </c>
    </row>
    <row r="113" spans="1:9" ht="33.75" x14ac:dyDescent="0.25">
      <c r="A113" s="396"/>
      <c r="B113" s="520"/>
      <c r="C113" s="526"/>
      <c r="D113" s="444">
        <v>2</v>
      </c>
      <c r="E113" s="523"/>
      <c r="F113" s="375" t="s">
        <v>596</v>
      </c>
      <c r="G113" s="390">
        <v>46204</v>
      </c>
      <c r="H113" s="390">
        <v>46387</v>
      </c>
      <c r="I113" s="566"/>
    </row>
    <row r="114" spans="1:9" ht="22.5" x14ac:dyDescent="0.25">
      <c r="A114" s="396"/>
      <c r="B114" s="520" t="s">
        <v>427</v>
      </c>
      <c r="C114" s="527" t="str">
        <f>+'1. PAI'!H56</f>
        <v>Ejecución del Plan Institucional de Capacitación</v>
      </c>
      <c r="D114" s="374">
        <v>1</v>
      </c>
      <c r="E114" s="523" t="s">
        <v>591</v>
      </c>
      <c r="F114" s="375" t="s">
        <v>597</v>
      </c>
      <c r="G114" s="390">
        <v>46024</v>
      </c>
      <c r="H114" s="390">
        <v>46203</v>
      </c>
      <c r="I114" s="568" t="s">
        <v>593</v>
      </c>
    </row>
    <row r="115" spans="1:9" ht="33.75" x14ac:dyDescent="0.25">
      <c r="A115" s="396"/>
      <c r="B115" s="520"/>
      <c r="C115" s="527"/>
      <c r="D115" s="374">
        <v>2</v>
      </c>
      <c r="E115" s="523"/>
      <c r="F115" s="375" t="s">
        <v>598</v>
      </c>
      <c r="G115" s="390">
        <v>46204</v>
      </c>
      <c r="H115" s="390">
        <v>46387</v>
      </c>
      <c r="I115" s="566"/>
    </row>
    <row r="116" spans="1:9" ht="33.75" x14ac:dyDescent="0.25">
      <c r="A116" s="396"/>
      <c r="B116" s="520" t="s">
        <v>433</v>
      </c>
      <c r="C116" s="527" t="str">
        <f>+'1. PAI'!H57</f>
        <v xml:space="preserve">Ejecución del Plan Institucional de Bienestar Social e Incentivos </v>
      </c>
      <c r="D116" s="374">
        <v>1</v>
      </c>
      <c r="E116" s="523" t="s">
        <v>591</v>
      </c>
      <c r="F116" s="375" t="s">
        <v>599</v>
      </c>
      <c r="G116" s="390">
        <v>46024</v>
      </c>
      <c r="H116" s="390">
        <v>46203</v>
      </c>
      <c r="I116" s="568" t="s">
        <v>593</v>
      </c>
    </row>
    <row r="117" spans="1:9" ht="33.75" x14ac:dyDescent="0.25">
      <c r="A117" s="396"/>
      <c r="B117" s="520"/>
      <c r="C117" s="527"/>
      <c r="D117" s="374">
        <v>2</v>
      </c>
      <c r="E117" s="523"/>
      <c r="F117" s="375" t="s">
        <v>600</v>
      </c>
      <c r="G117" s="390">
        <v>46204</v>
      </c>
      <c r="H117" s="390">
        <v>46387</v>
      </c>
      <c r="I117" s="566"/>
    </row>
    <row r="118" spans="1:9" ht="33.75" x14ac:dyDescent="0.25">
      <c r="A118" s="396"/>
      <c r="B118" s="520" t="s">
        <v>438</v>
      </c>
      <c r="C118" s="522" t="str">
        <f>+'1. PAI'!H58</f>
        <v>Ejecución del Plan Anual en Seguridad y Salud en el Trabajo</v>
      </c>
      <c r="D118" s="374">
        <v>1</v>
      </c>
      <c r="E118" s="523" t="s">
        <v>591</v>
      </c>
      <c r="F118" s="375" t="s">
        <v>601</v>
      </c>
      <c r="G118" s="390">
        <v>46024</v>
      </c>
      <c r="H118" s="390">
        <v>46203</v>
      </c>
      <c r="I118" s="568" t="s">
        <v>593</v>
      </c>
    </row>
    <row r="119" spans="1:9" ht="33.75" x14ac:dyDescent="0.25">
      <c r="A119" s="396"/>
      <c r="B119" s="520"/>
      <c r="C119" s="522"/>
      <c r="D119" s="374">
        <v>2</v>
      </c>
      <c r="E119" s="523"/>
      <c r="F119" s="375" t="s">
        <v>602</v>
      </c>
      <c r="G119" s="390">
        <v>46204</v>
      </c>
      <c r="H119" s="390">
        <v>46387</v>
      </c>
      <c r="I119" s="566"/>
    </row>
    <row r="120" spans="1:9" ht="22.5" x14ac:dyDescent="0.25">
      <c r="A120" s="396"/>
      <c r="B120" s="520" t="s">
        <v>442</v>
      </c>
      <c r="C120" s="524" t="str">
        <f>+'1. PAI'!H59</f>
        <v>Avance en la actualización e implementación de instrumentos archivísticos institucionales.</v>
      </c>
      <c r="D120" s="374">
        <v>1</v>
      </c>
      <c r="E120" s="523" t="s">
        <v>591</v>
      </c>
      <c r="F120" s="375" t="s">
        <v>603</v>
      </c>
      <c r="G120" s="390">
        <v>46024</v>
      </c>
      <c r="H120" s="390">
        <v>46203</v>
      </c>
      <c r="I120" s="568" t="s">
        <v>593</v>
      </c>
    </row>
    <row r="121" spans="1:9" ht="22.5" x14ac:dyDescent="0.25">
      <c r="A121" s="396"/>
      <c r="B121" s="520"/>
      <c r="C121" s="524"/>
      <c r="D121" s="374">
        <v>2</v>
      </c>
      <c r="E121" s="523"/>
      <c r="F121" s="375" t="s">
        <v>604</v>
      </c>
      <c r="G121" s="390">
        <v>46204</v>
      </c>
      <c r="H121" s="390">
        <v>46387</v>
      </c>
      <c r="I121" s="566"/>
    </row>
    <row r="122" spans="1:9" ht="22.5" customHeight="1" x14ac:dyDescent="0.25">
      <c r="A122" s="396"/>
      <c r="B122" s="520" t="s">
        <v>452</v>
      </c>
      <c r="C122" s="524" t="str">
        <f>+'1. PAI'!H60</f>
        <v>Porcentaje de avance en la implementación del SGDEA conforme a las fases definidas en el plan institucional.</v>
      </c>
      <c r="D122" s="374">
        <v>1</v>
      </c>
      <c r="E122" s="523" t="s">
        <v>591</v>
      </c>
      <c r="F122" s="375" t="s">
        <v>605</v>
      </c>
      <c r="G122" s="390">
        <v>46024</v>
      </c>
      <c r="H122" s="390">
        <v>46112</v>
      </c>
      <c r="I122" s="568" t="s">
        <v>593</v>
      </c>
    </row>
    <row r="123" spans="1:9" ht="22.5" customHeight="1" x14ac:dyDescent="0.25">
      <c r="A123" s="396"/>
      <c r="B123" s="520"/>
      <c r="C123" s="524"/>
      <c r="D123" s="374">
        <v>2</v>
      </c>
      <c r="E123" s="523"/>
      <c r="F123" s="375" t="s">
        <v>606</v>
      </c>
      <c r="G123" s="390">
        <v>46113</v>
      </c>
      <c r="H123" s="390">
        <v>46203</v>
      </c>
      <c r="I123" s="569"/>
    </row>
    <row r="124" spans="1:9" ht="22.5" customHeight="1" x14ac:dyDescent="0.25">
      <c r="A124" s="396"/>
      <c r="B124" s="520"/>
      <c r="C124" s="524"/>
      <c r="D124" s="374">
        <v>3</v>
      </c>
      <c r="E124" s="523"/>
      <c r="F124" s="375" t="s">
        <v>607</v>
      </c>
      <c r="G124" s="390">
        <v>46204</v>
      </c>
      <c r="H124" s="390">
        <v>46295</v>
      </c>
      <c r="I124" s="569"/>
    </row>
    <row r="125" spans="1:9" ht="22.5" customHeight="1" x14ac:dyDescent="0.25">
      <c r="A125" s="396"/>
      <c r="B125" s="520"/>
      <c r="C125" s="524"/>
      <c r="D125" s="374">
        <v>4</v>
      </c>
      <c r="E125" s="523"/>
      <c r="F125" s="375" t="s">
        <v>608</v>
      </c>
      <c r="G125" s="390">
        <v>46296</v>
      </c>
      <c r="H125" s="477">
        <v>46387</v>
      </c>
      <c r="I125" s="566"/>
    </row>
    <row r="126" spans="1:9" ht="22.5" customHeight="1" x14ac:dyDescent="0.25">
      <c r="A126" s="396"/>
      <c r="B126" s="520" t="s">
        <v>461</v>
      </c>
      <c r="C126" s="527" t="str">
        <f>+'1. PAI'!H61</f>
        <v>Plan anual de adquisiciones estructurado y socializaciones de seguimiento</v>
      </c>
      <c r="D126" s="374">
        <v>1</v>
      </c>
      <c r="E126" s="389" t="s">
        <v>609</v>
      </c>
      <c r="F126" s="389" t="s">
        <v>610</v>
      </c>
      <c r="G126" s="390">
        <v>46024</v>
      </c>
      <c r="H126" s="390">
        <v>46053</v>
      </c>
      <c r="I126" s="568" t="s">
        <v>593</v>
      </c>
    </row>
    <row r="127" spans="1:9" ht="22.5" x14ac:dyDescent="0.25">
      <c r="A127" s="396"/>
      <c r="B127" s="520"/>
      <c r="C127" s="527"/>
      <c r="D127" s="374">
        <v>2</v>
      </c>
      <c r="E127" s="523" t="s">
        <v>591</v>
      </c>
      <c r="F127" s="389" t="s">
        <v>611</v>
      </c>
      <c r="G127" s="390">
        <v>46024</v>
      </c>
      <c r="H127" s="390">
        <v>46203</v>
      </c>
      <c r="I127" s="569"/>
    </row>
    <row r="128" spans="1:9" ht="22.5" x14ac:dyDescent="0.25">
      <c r="A128" s="396"/>
      <c r="B128" s="520"/>
      <c r="C128" s="527"/>
      <c r="D128" s="374">
        <v>3</v>
      </c>
      <c r="E128" s="523"/>
      <c r="F128" s="389" t="s">
        <v>612</v>
      </c>
      <c r="G128" s="390">
        <v>46204</v>
      </c>
      <c r="H128" s="390">
        <v>46387</v>
      </c>
      <c r="I128" s="566"/>
    </row>
    <row r="129" spans="1:9" ht="22.5" x14ac:dyDescent="0.25">
      <c r="A129" s="396"/>
      <c r="B129" s="520" t="s">
        <v>471</v>
      </c>
      <c r="C129" s="527" t="str">
        <f>+'1. PAI'!H62</f>
        <v>Politica de prevención del daño antijuridico de la ANCP-CCE implementado</v>
      </c>
      <c r="D129" s="374">
        <v>1</v>
      </c>
      <c r="E129" s="523" t="s">
        <v>591</v>
      </c>
      <c r="F129" s="389" t="s">
        <v>613</v>
      </c>
      <c r="G129" s="390">
        <v>46024</v>
      </c>
      <c r="H129" s="390">
        <v>46203</v>
      </c>
      <c r="I129" s="568" t="s">
        <v>593</v>
      </c>
    </row>
    <row r="130" spans="1:9" ht="22.5" x14ac:dyDescent="0.25">
      <c r="A130" s="396"/>
      <c r="B130" s="520"/>
      <c r="C130" s="527"/>
      <c r="D130" s="374">
        <v>2</v>
      </c>
      <c r="E130" s="523"/>
      <c r="F130" s="389" t="s">
        <v>614</v>
      </c>
      <c r="G130" s="390">
        <v>46204</v>
      </c>
      <c r="H130" s="390">
        <v>46387</v>
      </c>
      <c r="I130" s="566"/>
    </row>
    <row r="131" spans="1:9" ht="22.5" x14ac:dyDescent="0.25">
      <c r="A131" s="396"/>
      <c r="B131" s="520" t="s">
        <v>480</v>
      </c>
      <c r="C131" s="526" t="str">
        <f>+'1. PAI'!H63</f>
        <v>Seguimiento a la Ejecucion Presupuestal y financiera</v>
      </c>
      <c r="D131" s="374">
        <v>1</v>
      </c>
      <c r="E131" s="523" t="s">
        <v>591</v>
      </c>
      <c r="F131" s="375" t="s">
        <v>615</v>
      </c>
      <c r="G131" s="390">
        <v>46024</v>
      </c>
      <c r="H131" s="390">
        <v>46112</v>
      </c>
      <c r="I131" s="568" t="s">
        <v>593</v>
      </c>
    </row>
    <row r="132" spans="1:9" ht="22.5" x14ac:dyDescent="0.25">
      <c r="A132" s="396"/>
      <c r="B132" s="520"/>
      <c r="C132" s="526"/>
      <c r="D132" s="374">
        <v>2</v>
      </c>
      <c r="E132" s="523"/>
      <c r="F132" s="375" t="s">
        <v>616</v>
      </c>
      <c r="G132" s="390">
        <v>46113</v>
      </c>
      <c r="H132" s="390">
        <v>46203</v>
      </c>
      <c r="I132" s="569"/>
    </row>
    <row r="133" spans="1:9" ht="22.5" x14ac:dyDescent="0.25">
      <c r="A133" s="396"/>
      <c r="B133" s="520"/>
      <c r="C133" s="526"/>
      <c r="D133" s="374">
        <v>3</v>
      </c>
      <c r="E133" s="523"/>
      <c r="F133" s="375" t="s">
        <v>617</v>
      </c>
      <c r="G133" s="390">
        <v>46204</v>
      </c>
      <c r="H133" s="390">
        <v>46295</v>
      </c>
      <c r="I133" s="569"/>
    </row>
    <row r="134" spans="1:9" ht="22.5" x14ac:dyDescent="0.25">
      <c r="A134" s="396"/>
      <c r="B134" s="520"/>
      <c r="C134" s="526"/>
      <c r="D134" s="374">
        <v>4</v>
      </c>
      <c r="E134" s="523"/>
      <c r="F134" s="375" t="s">
        <v>618</v>
      </c>
      <c r="G134" s="390">
        <v>46296</v>
      </c>
      <c r="H134" s="392">
        <v>46387</v>
      </c>
      <c r="I134" s="566"/>
    </row>
    <row r="135" spans="1:9" ht="56.25" x14ac:dyDescent="0.25">
      <c r="A135" s="396"/>
      <c r="B135" s="520" t="s">
        <v>490</v>
      </c>
      <c r="C135" s="523" t="str">
        <f>+'1. PAI'!H64</f>
        <v>Informes de resultados sobre la implementación estrategia anual de Relacionamiento Estado Ciudadano</v>
      </c>
      <c r="D135" s="374">
        <v>1</v>
      </c>
      <c r="E135" s="523" t="s">
        <v>591</v>
      </c>
      <c r="F135" s="389" t="s">
        <v>619</v>
      </c>
      <c r="G135" s="390">
        <v>46024</v>
      </c>
      <c r="H135" s="392">
        <v>46203</v>
      </c>
      <c r="I135" s="568" t="s">
        <v>593</v>
      </c>
    </row>
    <row r="136" spans="1:9" ht="56.25" x14ac:dyDescent="0.25">
      <c r="A136" s="396"/>
      <c r="B136" s="520"/>
      <c r="C136" s="523"/>
      <c r="D136" s="374">
        <v>2</v>
      </c>
      <c r="E136" s="523"/>
      <c r="F136" s="389" t="s">
        <v>620</v>
      </c>
      <c r="G136" s="392">
        <v>46204</v>
      </c>
      <c r="H136" s="392">
        <v>46387</v>
      </c>
      <c r="I136" s="566"/>
    </row>
    <row r="137" spans="1:9" ht="33.75" x14ac:dyDescent="0.25">
      <c r="A137" s="396"/>
      <c r="B137" s="520" t="s">
        <v>500</v>
      </c>
      <c r="C137" s="526" t="str">
        <f>+'1. PAI'!H65</f>
        <v>Informes de resultados semestrales del plan de manejo ambiental de la vigencia</v>
      </c>
      <c r="D137" s="374">
        <v>1</v>
      </c>
      <c r="E137" s="523" t="s">
        <v>591</v>
      </c>
      <c r="F137" s="375" t="s">
        <v>621</v>
      </c>
      <c r="G137" s="390">
        <v>46024</v>
      </c>
      <c r="H137" s="392">
        <v>46203</v>
      </c>
      <c r="I137" s="568" t="s">
        <v>593</v>
      </c>
    </row>
    <row r="138" spans="1:9" ht="34.5" thickBot="1" x14ac:dyDescent="0.3">
      <c r="A138" s="396"/>
      <c r="B138" s="532"/>
      <c r="C138" s="533"/>
      <c r="D138" s="445">
        <v>2</v>
      </c>
      <c r="E138" s="534"/>
      <c r="F138" s="385" t="s">
        <v>622</v>
      </c>
      <c r="G138" s="393">
        <v>46204</v>
      </c>
      <c r="H138" s="393">
        <v>46387</v>
      </c>
      <c r="I138" s="573"/>
    </row>
    <row r="139" spans="1:9" ht="56.25" x14ac:dyDescent="0.25">
      <c r="B139" s="530" t="s">
        <v>623</v>
      </c>
      <c r="C139" s="531" t="str">
        <f>+'1. PAI'!H44</f>
        <v>Avance en la implementación de la Integración de los simuladores web con las economías populares</v>
      </c>
      <c r="D139" s="438">
        <v>1</v>
      </c>
      <c r="E139" s="414" t="s">
        <v>624</v>
      </c>
      <c r="F139" s="394" t="s">
        <v>625</v>
      </c>
      <c r="G139" s="394">
        <v>46027</v>
      </c>
      <c r="H139" s="394">
        <v>46112</v>
      </c>
      <c r="I139" s="574" t="s">
        <v>626</v>
      </c>
    </row>
    <row r="140" spans="1:9" ht="33.75" x14ac:dyDescent="0.25">
      <c r="B140" s="520"/>
      <c r="C140" s="526"/>
      <c r="D140" s="374">
        <v>2</v>
      </c>
      <c r="E140" s="379" t="s">
        <v>627</v>
      </c>
      <c r="F140" s="375" t="s">
        <v>628</v>
      </c>
      <c r="G140" s="375">
        <v>46113</v>
      </c>
      <c r="H140" s="375">
        <v>46203</v>
      </c>
      <c r="I140" s="571"/>
    </row>
    <row r="141" spans="1:9" ht="33.75" x14ac:dyDescent="0.25">
      <c r="B141" s="520"/>
      <c r="C141" s="526"/>
      <c r="D141" s="374">
        <v>3</v>
      </c>
      <c r="E141" s="379" t="s">
        <v>629</v>
      </c>
      <c r="F141" s="375" t="s">
        <v>630</v>
      </c>
      <c r="G141" s="375">
        <v>46204</v>
      </c>
      <c r="H141" s="375">
        <v>46295</v>
      </c>
      <c r="I141" s="571"/>
    </row>
    <row r="142" spans="1:9" ht="33.75" x14ac:dyDescent="0.25">
      <c r="B142" s="520"/>
      <c r="C142" s="526"/>
      <c r="D142" s="374">
        <v>4</v>
      </c>
      <c r="E142" s="379" t="s">
        <v>631</v>
      </c>
      <c r="F142" s="375" t="s">
        <v>632</v>
      </c>
      <c r="G142" s="375">
        <v>46296</v>
      </c>
      <c r="H142" s="375">
        <v>46386</v>
      </c>
      <c r="I142" s="572"/>
    </row>
    <row r="143" spans="1:9" ht="45" x14ac:dyDescent="0.25">
      <c r="B143" s="520" t="s">
        <v>355</v>
      </c>
      <c r="C143" s="526" t="str">
        <f>+'1. PAI'!H45</f>
        <v>Avance en la implementación del mantenimiento evolutivo para la interoperabilidad con Confecámaras para disponibilidad de consulta RUP</v>
      </c>
      <c r="D143" s="374">
        <v>1</v>
      </c>
      <c r="E143" s="379" t="s">
        <v>624</v>
      </c>
      <c r="F143" s="375" t="s">
        <v>633</v>
      </c>
      <c r="G143" s="375">
        <v>46235</v>
      </c>
      <c r="H143" s="375">
        <v>46295</v>
      </c>
      <c r="I143" s="570" t="s">
        <v>626</v>
      </c>
    </row>
    <row r="144" spans="1:9" ht="33.75" x14ac:dyDescent="0.25">
      <c r="B144" s="520"/>
      <c r="C144" s="526"/>
      <c r="D144" s="374">
        <v>2</v>
      </c>
      <c r="E144" s="379" t="s">
        <v>631</v>
      </c>
      <c r="F144" s="375" t="s">
        <v>634</v>
      </c>
      <c r="G144" s="375">
        <v>46296</v>
      </c>
      <c r="H144" s="375">
        <v>46387</v>
      </c>
      <c r="I144" s="572"/>
    </row>
    <row r="145" spans="2:9" ht="33.75" x14ac:dyDescent="0.25">
      <c r="B145" s="520" t="s">
        <v>363</v>
      </c>
      <c r="C145" s="526" t="str">
        <f>+'1. PAI'!H46</f>
        <v xml:space="preserve">Avance en la Implementacion del plan táctico y operativo del modelo de gobierno de datos </v>
      </c>
      <c r="D145" s="374">
        <v>1</v>
      </c>
      <c r="E145" s="526" t="s">
        <v>635</v>
      </c>
      <c r="F145" s="379" t="s">
        <v>636</v>
      </c>
      <c r="G145" s="375">
        <v>46027</v>
      </c>
      <c r="H145" s="375">
        <v>46203</v>
      </c>
      <c r="I145" s="570" t="s">
        <v>626</v>
      </c>
    </row>
    <row r="146" spans="2:9" ht="33.75" x14ac:dyDescent="0.25">
      <c r="B146" s="520"/>
      <c r="C146" s="526"/>
      <c r="D146" s="374">
        <v>2</v>
      </c>
      <c r="E146" s="526"/>
      <c r="F146" s="379" t="s">
        <v>637</v>
      </c>
      <c r="G146" s="375">
        <v>46204</v>
      </c>
      <c r="H146" s="375">
        <v>46295</v>
      </c>
      <c r="I146" s="572"/>
    </row>
    <row r="147" spans="2:9" ht="33.75" x14ac:dyDescent="0.25">
      <c r="B147" s="520" t="s">
        <v>371</v>
      </c>
      <c r="C147" s="521" t="str">
        <f>+'1. PAI'!H47</f>
        <v xml:space="preserve">Avance en la estructuración y formalización de la estrategia de despliegue de las plataformas SECOP. </v>
      </c>
      <c r="D147" s="374">
        <v>1</v>
      </c>
      <c r="E147" s="521" t="s">
        <v>638</v>
      </c>
      <c r="F147" s="375" t="s">
        <v>639</v>
      </c>
      <c r="G147" s="375">
        <v>46037</v>
      </c>
      <c r="H147" s="375">
        <v>46203</v>
      </c>
      <c r="I147" s="570" t="s">
        <v>626</v>
      </c>
    </row>
    <row r="148" spans="2:9" ht="33.75" x14ac:dyDescent="0.25">
      <c r="B148" s="520"/>
      <c r="C148" s="521"/>
      <c r="D148" s="374">
        <v>2</v>
      </c>
      <c r="E148" s="521"/>
      <c r="F148" s="375" t="s">
        <v>640</v>
      </c>
      <c r="G148" s="375">
        <v>46204</v>
      </c>
      <c r="H148" s="375">
        <v>46295</v>
      </c>
      <c r="I148" s="572"/>
    </row>
    <row r="149" spans="2:9" ht="18.75" customHeight="1" x14ac:dyDescent="0.25">
      <c r="B149" s="520" t="s">
        <v>378</v>
      </c>
      <c r="C149" s="526" t="str">
        <f>+'1. PAI'!H48</f>
        <v>Informes sobre el nivel de satisfacción de los usuarios frente a los canales de atención gestionados por la mesa de servicio de la entidad elaborados</v>
      </c>
      <c r="D149" s="374">
        <v>1</v>
      </c>
      <c r="E149" s="526" t="s">
        <v>641</v>
      </c>
      <c r="F149" s="375" t="s">
        <v>642</v>
      </c>
      <c r="G149" s="375">
        <v>46027</v>
      </c>
      <c r="H149" s="375">
        <v>46112</v>
      </c>
      <c r="I149" s="570" t="s">
        <v>626</v>
      </c>
    </row>
    <row r="150" spans="2:9" ht="22.5" customHeight="1" x14ac:dyDescent="0.25">
      <c r="B150" s="520"/>
      <c r="C150" s="526"/>
      <c r="D150" s="374">
        <v>2</v>
      </c>
      <c r="E150" s="526"/>
      <c r="F150" s="375" t="s">
        <v>643</v>
      </c>
      <c r="G150" s="375">
        <v>46113</v>
      </c>
      <c r="H150" s="375">
        <v>46203</v>
      </c>
      <c r="I150" s="571"/>
    </row>
    <row r="151" spans="2:9" ht="22.5" customHeight="1" x14ac:dyDescent="0.25">
      <c r="B151" s="520"/>
      <c r="C151" s="526"/>
      <c r="D151" s="374">
        <v>3</v>
      </c>
      <c r="E151" s="526"/>
      <c r="F151" s="375" t="s">
        <v>644</v>
      </c>
      <c r="G151" s="375">
        <v>46204</v>
      </c>
      <c r="H151" s="375">
        <v>46295</v>
      </c>
      <c r="I151" s="571"/>
    </row>
    <row r="152" spans="2:9" ht="22.5" customHeight="1" x14ac:dyDescent="0.25">
      <c r="B152" s="520"/>
      <c r="C152" s="526"/>
      <c r="D152" s="374">
        <v>4</v>
      </c>
      <c r="E152" s="526"/>
      <c r="F152" s="375" t="s">
        <v>645</v>
      </c>
      <c r="G152" s="375">
        <v>46296</v>
      </c>
      <c r="H152" s="375">
        <v>46386</v>
      </c>
      <c r="I152" s="572"/>
    </row>
    <row r="153" spans="2:9" ht="33.75" x14ac:dyDescent="0.25">
      <c r="B153" s="520" t="s">
        <v>385</v>
      </c>
      <c r="C153" s="526" t="str">
        <f>+'1. PAI'!H49</f>
        <v>Disponibilidad del servicio de las plataformas SECOP (SECOP I, SECOP II, TVEC)</v>
      </c>
      <c r="D153" s="374">
        <v>1</v>
      </c>
      <c r="E153" s="526" t="s">
        <v>646</v>
      </c>
      <c r="F153" s="375" t="s">
        <v>647</v>
      </c>
      <c r="G153" s="375">
        <v>46027</v>
      </c>
      <c r="H153" s="375">
        <v>46112</v>
      </c>
      <c r="I153" s="570" t="s">
        <v>626</v>
      </c>
    </row>
    <row r="154" spans="2:9" ht="33.75" x14ac:dyDescent="0.25">
      <c r="B154" s="520"/>
      <c r="C154" s="526"/>
      <c r="D154" s="374">
        <v>2</v>
      </c>
      <c r="E154" s="526"/>
      <c r="F154" s="375" t="s">
        <v>648</v>
      </c>
      <c r="G154" s="375">
        <v>46113</v>
      </c>
      <c r="H154" s="375">
        <v>46203</v>
      </c>
      <c r="I154" s="571"/>
    </row>
    <row r="155" spans="2:9" ht="33.75" x14ac:dyDescent="0.25">
      <c r="B155" s="520"/>
      <c r="C155" s="526"/>
      <c r="D155" s="374">
        <v>3</v>
      </c>
      <c r="E155" s="526"/>
      <c r="F155" s="375" t="s">
        <v>649</v>
      </c>
      <c r="G155" s="375">
        <v>46204</v>
      </c>
      <c r="H155" s="375">
        <v>46295</v>
      </c>
      <c r="I155" s="571"/>
    </row>
    <row r="156" spans="2:9" ht="33.75" x14ac:dyDescent="0.25">
      <c r="B156" s="520"/>
      <c r="C156" s="526"/>
      <c r="D156" s="374">
        <v>4</v>
      </c>
      <c r="E156" s="526"/>
      <c r="F156" s="375" t="s">
        <v>650</v>
      </c>
      <c r="G156" s="375">
        <v>46296</v>
      </c>
      <c r="H156" s="375">
        <v>46386</v>
      </c>
      <c r="I156" s="572"/>
    </row>
    <row r="157" spans="2:9" ht="34.5" customHeight="1" x14ac:dyDescent="0.25">
      <c r="B157" s="520" t="s">
        <v>392</v>
      </c>
      <c r="C157" s="526" t="str">
        <f>+'1. PAI'!H50</f>
        <v>Avance en la actualización, implementación y seguimiento del Plan Estratégico de Tecnologías de la Información - PETI</v>
      </c>
      <c r="D157" s="374">
        <v>1</v>
      </c>
      <c r="E157" s="526" t="s">
        <v>651</v>
      </c>
      <c r="F157" s="375" t="s">
        <v>652</v>
      </c>
      <c r="G157" s="375">
        <v>46027</v>
      </c>
      <c r="H157" s="375">
        <v>46112</v>
      </c>
      <c r="I157" s="570" t="s">
        <v>626</v>
      </c>
    </row>
    <row r="158" spans="2:9" ht="22.5" x14ac:dyDescent="0.25">
      <c r="B158" s="520"/>
      <c r="C158" s="526"/>
      <c r="D158" s="374">
        <v>2</v>
      </c>
      <c r="E158" s="526"/>
      <c r="F158" s="375" t="s">
        <v>653</v>
      </c>
      <c r="G158" s="375">
        <v>46113</v>
      </c>
      <c r="H158" s="375">
        <v>46203</v>
      </c>
      <c r="I158" s="571"/>
    </row>
    <row r="159" spans="2:9" ht="22.5" x14ac:dyDescent="0.25">
      <c r="B159" s="520"/>
      <c r="C159" s="526"/>
      <c r="D159" s="374">
        <v>3</v>
      </c>
      <c r="E159" s="526"/>
      <c r="F159" s="375" t="s">
        <v>653</v>
      </c>
      <c r="G159" s="375">
        <v>46204</v>
      </c>
      <c r="H159" s="375">
        <v>46295</v>
      </c>
      <c r="I159" s="571"/>
    </row>
    <row r="160" spans="2:9" ht="22.5" x14ac:dyDescent="0.25">
      <c r="B160" s="520"/>
      <c r="C160" s="526"/>
      <c r="D160" s="374">
        <v>4</v>
      </c>
      <c r="E160" s="526"/>
      <c r="F160" s="375" t="s">
        <v>653</v>
      </c>
      <c r="G160" s="375">
        <v>46296</v>
      </c>
      <c r="H160" s="375">
        <v>46386</v>
      </c>
      <c r="I160" s="572"/>
    </row>
    <row r="161" spans="2:9" ht="56.25" x14ac:dyDescent="0.25">
      <c r="B161" s="520" t="s">
        <v>399</v>
      </c>
      <c r="C161" s="526" t="str">
        <f>+'1. PAI'!H51</f>
        <v xml:space="preserve">Avance en la actualización, implementación y seguimiento del Plan de Seguridad y privacidad de la información </v>
      </c>
      <c r="D161" s="374">
        <v>1</v>
      </c>
      <c r="E161" s="526" t="s">
        <v>654</v>
      </c>
      <c r="F161" s="375" t="s">
        <v>655</v>
      </c>
      <c r="G161" s="375">
        <v>46027</v>
      </c>
      <c r="H161" s="375">
        <v>46112</v>
      </c>
      <c r="I161" s="570" t="s">
        <v>626</v>
      </c>
    </row>
    <row r="162" spans="2:9" ht="22.5" x14ac:dyDescent="0.25">
      <c r="B162" s="520"/>
      <c r="C162" s="526"/>
      <c r="D162" s="374">
        <v>2</v>
      </c>
      <c r="E162" s="526"/>
      <c r="F162" s="375" t="s">
        <v>653</v>
      </c>
      <c r="G162" s="375">
        <v>46113</v>
      </c>
      <c r="H162" s="375">
        <v>46203</v>
      </c>
      <c r="I162" s="571"/>
    </row>
    <row r="163" spans="2:9" ht="22.5" x14ac:dyDescent="0.25">
      <c r="B163" s="520"/>
      <c r="C163" s="526"/>
      <c r="D163" s="374">
        <v>3</v>
      </c>
      <c r="E163" s="526"/>
      <c r="F163" s="375" t="s">
        <v>653</v>
      </c>
      <c r="G163" s="375">
        <v>46204</v>
      </c>
      <c r="H163" s="375">
        <v>46295</v>
      </c>
      <c r="I163" s="571"/>
    </row>
    <row r="164" spans="2:9" ht="22.5" x14ac:dyDescent="0.25">
      <c r="B164" s="520"/>
      <c r="C164" s="526"/>
      <c r="D164" s="374">
        <v>4</v>
      </c>
      <c r="E164" s="526"/>
      <c r="F164" s="375" t="s">
        <v>653</v>
      </c>
      <c r="G164" s="375">
        <v>46296</v>
      </c>
      <c r="H164" s="375">
        <v>46386</v>
      </c>
      <c r="I164" s="572"/>
    </row>
    <row r="165" spans="2:9" ht="56.25" x14ac:dyDescent="0.25">
      <c r="B165" s="520" t="s">
        <v>403</v>
      </c>
      <c r="C165" s="526" t="str">
        <f>+'1. PAI'!H52</f>
        <v>Avance en la actualización, implementación y seguimiento del Plan de tratamiento de riesgos de seguridad y privacidad de la información</v>
      </c>
      <c r="D165" s="374">
        <v>1</v>
      </c>
      <c r="E165" s="526" t="s">
        <v>656</v>
      </c>
      <c r="F165" s="375" t="s">
        <v>657</v>
      </c>
      <c r="G165" s="375">
        <v>46027</v>
      </c>
      <c r="H165" s="375">
        <v>46112</v>
      </c>
      <c r="I165" s="570" t="s">
        <v>626</v>
      </c>
    </row>
    <row r="166" spans="2:9" ht="22.5" x14ac:dyDescent="0.25">
      <c r="B166" s="520"/>
      <c r="C166" s="526"/>
      <c r="D166" s="374">
        <v>2</v>
      </c>
      <c r="E166" s="526"/>
      <c r="F166" s="375" t="s">
        <v>653</v>
      </c>
      <c r="G166" s="375">
        <v>46113</v>
      </c>
      <c r="H166" s="375">
        <v>46203</v>
      </c>
      <c r="I166" s="571"/>
    </row>
    <row r="167" spans="2:9" ht="22.5" x14ac:dyDescent="0.25">
      <c r="B167" s="520"/>
      <c r="C167" s="526"/>
      <c r="D167" s="374">
        <v>3</v>
      </c>
      <c r="E167" s="526"/>
      <c r="F167" s="375" t="s">
        <v>653</v>
      </c>
      <c r="G167" s="375">
        <v>46204</v>
      </c>
      <c r="H167" s="375">
        <v>46295</v>
      </c>
      <c r="I167" s="571"/>
    </row>
    <row r="168" spans="2:9" ht="22.5" x14ac:dyDescent="0.25">
      <c r="B168" s="532"/>
      <c r="C168" s="533"/>
      <c r="D168" s="445">
        <v>4</v>
      </c>
      <c r="E168" s="533"/>
      <c r="F168" s="385" t="s">
        <v>653</v>
      </c>
      <c r="G168" s="385">
        <v>46296</v>
      </c>
      <c r="H168" s="385">
        <v>46386</v>
      </c>
      <c r="I168" s="572"/>
    </row>
  </sheetData>
  <sheetProtection sheet="1" objects="1" scenarios="1"/>
  <mergeCells count="179">
    <mergeCell ref="I161:I164"/>
    <mergeCell ref="I165:I168"/>
    <mergeCell ref="I135:I136"/>
    <mergeCell ref="I137:I138"/>
    <mergeCell ref="I139:I142"/>
    <mergeCell ref="I143:I144"/>
    <mergeCell ref="I145:I146"/>
    <mergeCell ref="I147:I148"/>
    <mergeCell ref="I149:I152"/>
    <mergeCell ref="I153:I156"/>
    <mergeCell ref="I157:I160"/>
    <mergeCell ref="I112:I113"/>
    <mergeCell ref="I114:I115"/>
    <mergeCell ref="I116:I117"/>
    <mergeCell ref="I118:I119"/>
    <mergeCell ref="I120:I121"/>
    <mergeCell ref="I122:I125"/>
    <mergeCell ref="I126:I128"/>
    <mergeCell ref="I129:I130"/>
    <mergeCell ref="I131:I134"/>
    <mergeCell ref="B19:B21"/>
    <mergeCell ref="C19:C21"/>
    <mergeCell ref="I30:I33"/>
    <mergeCell ref="I95:I98"/>
    <mergeCell ref="I99:I102"/>
    <mergeCell ref="I103:I106"/>
    <mergeCell ref="I107:I108"/>
    <mergeCell ref="I110:I111"/>
    <mergeCell ref="I69:I72"/>
    <mergeCell ref="I73:I77"/>
    <mergeCell ref="I78:I79"/>
    <mergeCell ref="I80:I81"/>
    <mergeCell ref="I82:I83"/>
    <mergeCell ref="I84:I85"/>
    <mergeCell ref="I87:I90"/>
    <mergeCell ref="I91:I94"/>
    <mergeCell ref="B99:B102"/>
    <mergeCell ref="C99:C102"/>
    <mergeCell ref="B103:B106"/>
    <mergeCell ref="B87:B90"/>
    <mergeCell ref="I5:I8"/>
    <mergeCell ref="I3:I4"/>
    <mergeCell ref="I11:I14"/>
    <mergeCell ref="I9:I10"/>
    <mergeCell ref="I15:I18"/>
    <mergeCell ref="I19:I21"/>
    <mergeCell ref="I22:I24"/>
    <mergeCell ref="I25:I27"/>
    <mergeCell ref="I28:I29"/>
    <mergeCell ref="I58:I61"/>
    <mergeCell ref="I62:I63"/>
    <mergeCell ref="B64:B65"/>
    <mergeCell ref="I64:I65"/>
    <mergeCell ref="I67:I68"/>
    <mergeCell ref="C39:C43"/>
    <mergeCell ref="B39:B43"/>
    <mergeCell ref="B11:B14"/>
    <mergeCell ref="C11:C14"/>
    <mergeCell ref="B15:B18"/>
    <mergeCell ref="C15:C18"/>
    <mergeCell ref="B131:B134"/>
    <mergeCell ref="C131:C134"/>
    <mergeCell ref="E131:E134"/>
    <mergeCell ref="B135:B136"/>
    <mergeCell ref="C135:C136"/>
    <mergeCell ref="E135:E136"/>
    <mergeCell ref="I34:I36"/>
    <mergeCell ref="B37:B38"/>
    <mergeCell ref="I37:I38"/>
    <mergeCell ref="I39:I43"/>
    <mergeCell ref="I44:I47"/>
    <mergeCell ref="I48:I51"/>
    <mergeCell ref="I52:I55"/>
    <mergeCell ref="I56:I57"/>
    <mergeCell ref="E129:E130"/>
    <mergeCell ref="C73:C77"/>
    <mergeCell ref="B78:B79"/>
    <mergeCell ref="C78:C79"/>
    <mergeCell ref="B80:B81"/>
    <mergeCell ref="C80:C81"/>
    <mergeCell ref="B82:B83"/>
    <mergeCell ref="B84:B85"/>
    <mergeCell ref="C84:C85"/>
    <mergeCell ref="B91:B94"/>
    <mergeCell ref="B3:B4"/>
    <mergeCell ref="C3:C4"/>
    <mergeCell ref="B5:B8"/>
    <mergeCell ref="C5:C8"/>
    <mergeCell ref="B9:B10"/>
    <mergeCell ref="C9:C10"/>
    <mergeCell ref="E122:E125"/>
    <mergeCell ref="B126:B128"/>
    <mergeCell ref="C126:C128"/>
    <mergeCell ref="E127:E128"/>
    <mergeCell ref="E116:E117"/>
    <mergeCell ref="B118:B119"/>
    <mergeCell ref="C44:C47"/>
    <mergeCell ref="B52:B55"/>
    <mergeCell ref="C52:C55"/>
    <mergeCell ref="B22:B24"/>
    <mergeCell ref="C22:C24"/>
    <mergeCell ref="B73:B77"/>
    <mergeCell ref="C103:C106"/>
    <mergeCell ref="B107:B108"/>
    <mergeCell ref="C107:C108"/>
    <mergeCell ref="C91:C94"/>
    <mergeCell ref="B95:B98"/>
    <mergeCell ref="C95:C98"/>
    <mergeCell ref="B137:B138"/>
    <mergeCell ref="C137:C138"/>
    <mergeCell ref="E137:E138"/>
    <mergeCell ref="B25:B27"/>
    <mergeCell ref="C25:C27"/>
    <mergeCell ref="B67:B68"/>
    <mergeCell ref="C67:C68"/>
    <mergeCell ref="C58:C61"/>
    <mergeCell ref="B28:B29"/>
    <mergeCell ref="C28:C29"/>
    <mergeCell ref="B56:B57"/>
    <mergeCell ref="C56:C57"/>
    <mergeCell ref="B30:B33"/>
    <mergeCell ref="C30:C33"/>
    <mergeCell ref="B34:B36"/>
    <mergeCell ref="C34:C36"/>
    <mergeCell ref="B48:B51"/>
    <mergeCell ref="C48:C51"/>
    <mergeCell ref="B44:B47"/>
    <mergeCell ref="B69:B72"/>
    <mergeCell ref="C69:C72"/>
    <mergeCell ref="B58:B61"/>
    <mergeCell ref="B129:B130"/>
    <mergeCell ref="C129:C130"/>
    <mergeCell ref="B153:B156"/>
    <mergeCell ref="C153:C156"/>
    <mergeCell ref="B157:B160"/>
    <mergeCell ref="C157:C160"/>
    <mergeCell ref="E153:E156"/>
    <mergeCell ref="E157:E160"/>
    <mergeCell ref="B161:B164"/>
    <mergeCell ref="C161:C164"/>
    <mergeCell ref="B165:B168"/>
    <mergeCell ref="C165:C168"/>
    <mergeCell ref="E161:E164"/>
    <mergeCell ref="E165:E168"/>
    <mergeCell ref="B149:B152"/>
    <mergeCell ref="C149:C152"/>
    <mergeCell ref="E147:E148"/>
    <mergeCell ref="E149:E152"/>
    <mergeCell ref="B139:B142"/>
    <mergeCell ref="B143:B144"/>
    <mergeCell ref="B145:B146"/>
    <mergeCell ref="C145:C146"/>
    <mergeCell ref="E145:E146"/>
    <mergeCell ref="C143:C144"/>
    <mergeCell ref="C139:C142"/>
    <mergeCell ref="D1:E1"/>
    <mergeCell ref="D2:E2"/>
    <mergeCell ref="B147:B148"/>
    <mergeCell ref="C147:C148"/>
    <mergeCell ref="C118:C119"/>
    <mergeCell ref="E118:E119"/>
    <mergeCell ref="B120:B121"/>
    <mergeCell ref="C120:C121"/>
    <mergeCell ref="E120:E121"/>
    <mergeCell ref="E110:E111"/>
    <mergeCell ref="B112:B113"/>
    <mergeCell ref="C112:C113"/>
    <mergeCell ref="E112:E113"/>
    <mergeCell ref="B114:B115"/>
    <mergeCell ref="C114:C115"/>
    <mergeCell ref="E114:E115"/>
    <mergeCell ref="B110:B111"/>
    <mergeCell ref="C110:C111"/>
    <mergeCell ref="B116:B117"/>
    <mergeCell ref="C116:C117"/>
    <mergeCell ref="B122:B125"/>
    <mergeCell ref="C122:C125"/>
    <mergeCell ref="B62:B63"/>
    <mergeCell ref="C62:C63"/>
  </mergeCells>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5985-74B0-4B83-8D20-9A392093C972}">
  <sheetPr>
    <tabColor rgb="FF00B0F0"/>
    <pageSetUpPr fitToPage="1"/>
  </sheetPr>
  <dimension ref="A1:AB111"/>
  <sheetViews>
    <sheetView zoomScale="55" zoomScaleNormal="55" workbookViewId="0"/>
  </sheetViews>
  <sheetFormatPr baseColWidth="10" defaultColWidth="14.42578125" defaultRowHeight="15" customHeight="1" x14ac:dyDescent="0.25"/>
  <cols>
    <col min="1" max="1" width="24.42578125" style="101" customWidth="1"/>
    <col min="2" max="2" width="11.42578125" style="101" customWidth="1"/>
    <col min="3" max="3" width="35.85546875" style="101" customWidth="1"/>
    <col min="4" max="4" width="34.42578125" style="101" customWidth="1"/>
    <col min="5" max="6" width="17.28515625" style="101" bestFit="1" customWidth="1"/>
    <col min="7" max="7" width="15.42578125" style="101" customWidth="1"/>
    <col min="8" max="8" width="15.7109375" style="101" customWidth="1"/>
    <col min="9" max="9" width="15.28515625" style="101" customWidth="1"/>
    <col min="10" max="10" width="18.28515625" style="101" customWidth="1"/>
    <col min="11" max="11" width="16.85546875" style="101" customWidth="1"/>
    <col min="12" max="12" width="15.85546875" style="101" bestFit="1" customWidth="1"/>
    <col min="13" max="13" width="12.85546875" style="101" customWidth="1"/>
    <col min="14" max="14" width="16.85546875" style="101" customWidth="1"/>
    <col min="15" max="15" width="16.42578125" style="114" customWidth="1"/>
    <col min="16" max="16" width="14.42578125" style="114" customWidth="1"/>
    <col min="17" max="17" width="18.42578125" style="114" customWidth="1"/>
    <col min="18" max="18" width="15.42578125" style="114" customWidth="1"/>
    <col min="19" max="19" width="17.85546875" style="114" customWidth="1"/>
    <col min="20" max="20" width="19.28515625" style="114" customWidth="1"/>
    <col min="21" max="21" width="27.28515625" style="114" customWidth="1"/>
    <col min="22" max="22" width="18.42578125" style="114" customWidth="1"/>
    <col min="23" max="23" width="37.28515625" style="114" customWidth="1"/>
    <col min="24" max="24" width="31.42578125" style="114" customWidth="1"/>
    <col min="25" max="25" width="54" style="114" customWidth="1"/>
    <col min="26" max="16384" width="14.42578125" style="101"/>
  </cols>
  <sheetData>
    <row r="1" spans="1:27" s="84" customFormat="1" ht="14.25" customHeight="1" thickBot="1" x14ac:dyDescent="0.3">
      <c r="A1" s="208" t="s">
        <v>658</v>
      </c>
      <c r="B1" s="156"/>
      <c r="C1" s="156"/>
      <c r="D1" s="156"/>
      <c r="E1" s="156"/>
      <c r="F1" s="156"/>
      <c r="G1" s="156"/>
      <c r="H1" s="156"/>
      <c r="I1" s="156"/>
      <c r="J1" s="156"/>
      <c r="K1" s="156"/>
      <c r="L1" s="156"/>
      <c r="M1" s="156"/>
      <c r="N1" s="157"/>
      <c r="O1" s="578"/>
      <c r="P1" s="579"/>
      <c r="Q1" s="579"/>
      <c r="R1" s="579"/>
      <c r="S1" s="579"/>
      <c r="T1" s="579"/>
      <c r="U1" s="579"/>
      <c r="V1" s="579"/>
      <c r="W1" s="579"/>
      <c r="X1" s="579"/>
      <c r="Y1" s="579"/>
      <c r="Z1" s="579"/>
      <c r="AA1" s="579"/>
    </row>
    <row r="2" spans="1:27" s="84" customFormat="1" ht="129" customHeight="1" x14ac:dyDescent="0.25">
      <c r="A2" s="85" t="s">
        <v>659</v>
      </c>
      <c r="B2" s="190" t="s">
        <v>660</v>
      </c>
      <c r="C2" s="224" t="s">
        <v>661</v>
      </c>
      <c r="D2" s="149" t="s">
        <v>662</v>
      </c>
      <c r="E2" s="224" t="s">
        <v>663</v>
      </c>
      <c r="F2" s="86" t="s">
        <v>664</v>
      </c>
      <c r="G2" s="149" t="s">
        <v>665</v>
      </c>
      <c r="H2" s="224" t="s">
        <v>666</v>
      </c>
      <c r="I2" s="86" t="s">
        <v>667</v>
      </c>
      <c r="J2" s="149" t="s">
        <v>668</v>
      </c>
      <c r="K2" s="223" t="s">
        <v>669</v>
      </c>
      <c r="L2" s="86" t="s">
        <v>670</v>
      </c>
      <c r="M2" s="86" t="s">
        <v>671</v>
      </c>
      <c r="N2" s="149" t="s">
        <v>672</v>
      </c>
      <c r="O2" s="87"/>
      <c r="P2" s="87"/>
      <c r="Q2" s="87"/>
      <c r="R2" s="87"/>
      <c r="S2" s="87"/>
      <c r="T2" s="87"/>
      <c r="U2" s="87"/>
      <c r="V2" s="87"/>
      <c r="W2" s="87"/>
      <c r="X2" s="87"/>
    </row>
    <row r="3" spans="1:27" s="84" customFormat="1" ht="30" customHeight="1" x14ac:dyDescent="0.25">
      <c r="A3" s="88" t="s">
        <v>62</v>
      </c>
      <c r="B3" s="191">
        <v>8</v>
      </c>
      <c r="C3" s="240" t="e">
        <f>+K48</f>
        <v>#REF!</v>
      </c>
      <c r="D3" s="241" t="e">
        <f>+S48</f>
        <v>#REF!</v>
      </c>
      <c r="E3" s="242" t="e">
        <f>+L48</f>
        <v>#REF!</v>
      </c>
      <c r="F3" s="243" t="e">
        <f>+T48</f>
        <v>#REF!</v>
      </c>
      <c r="G3" s="241" t="e">
        <f t="shared" ref="G3:G8" si="0">+D3+F3</f>
        <v>#REF!</v>
      </c>
      <c r="H3" s="242" t="e">
        <f>+M48</f>
        <v>#REF!</v>
      </c>
      <c r="I3" s="243" t="e">
        <f>+U48</f>
        <v>#REF!</v>
      </c>
      <c r="J3" s="241" t="e">
        <f>+I3+G3</f>
        <v>#REF!</v>
      </c>
      <c r="K3" s="244" t="e">
        <f>+N48</f>
        <v>#REF!</v>
      </c>
      <c r="L3" s="243" t="e">
        <f>+V48</f>
        <v>#REF!</v>
      </c>
      <c r="M3" s="245" t="e">
        <f>+L3+J3</f>
        <v>#REF!</v>
      </c>
      <c r="N3" s="241" t="e">
        <f>+M3</f>
        <v>#REF!</v>
      </c>
      <c r="O3" s="371"/>
      <c r="P3" s="87"/>
      <c r="Q3" s="87"/>
      <c r="R3" s="87"/>
      <c r="S3" s="87"/>
      <c r="T3" s="87"/>
      <c r="U3" s="87"/>
      <c r="V3" s="87"/>
      <c r="W3" s="87"/>
      <c r="X3" s="87"/>
    </row>
    <row r="4" spans="1:27" s="84" customFormat="1" ht="41.25" customHeight="1" x14ac:dyDescent="0.25">
      <c r="A4" s="88" t="s">
        <v>673</v>
      </c>
      <c r="B4" s="191">
        <v>9</v>
      </c>
      <c r="C4" s="240" t="e">
        <f>+K58</f>
        <v>#DIV/0!</v>
      </c>
      <c r="D4" s="241" t="e">
        <f>+S58</f>
        <v>#DIV/0!</v>
      </c>
      <c r="E4" s="242" t="e">
        <f>+L58</f>
        <v>#DIV/0!</v>
      </c>
      <c r="F4" s="243" t="e">
        <f>+T58</f>
        <v>#DIV/0!</v>
      </c>
      <c r="G4" s="241" t="e">
        <f t="shared" si="0"/>
        <v>#DIV/0!</v>
      </c>
      <c r="H4" s="242" t="e">
        <f>+M58</f>
        <v>#DIV/0!</v>
      </c>
      <c r="I4" s="243" t="e">
        <f>+U58</f>
        <v>#DIV/0!</v>
      </c>
      <c r="J4" s="241" t="e">
        <f t="shared" ref="J4:J8" si="1">+I4+G4</f>
        <v>#DIV/0!</v>
      </c>
      <c r="K4" s="244" t="e">
        <f>+N58</f>
        <v>#DIV/0!</v>
      </c>
      <c r="L4" s="243" t="e">
        <f>+V58</f>
        <v>#DIV/0!</v>
      </c>
      <c r="M4" s="245" t="e">
        <f t="shared" ref="M4:M8" si="2">+L4+J4</f>
        <v>#DIV/0!</v>
      </c>
      <c r="N4" s="241" t="e">
        <f t="shared" ref="N4:N8" si="3">+M4</f>
        <v>#DIV/0!</v>
      </c>
      <c r="O4" s="222"/>
      <c r="P4" s="87"/>
      <c r="Q4" s="87"/>
      <c r="R4" s="87"/>
      <c r="S4" s="87"/>
      <c r="T4" s="87"/>
      <c r="U4" s="87"/>
      <c r="V4" s="87"/>
      <c r="W4" s="87"/>
      <c r="X4" s="87"/>
    </row>
    <row r="5" spans="1:27" s="84" customFormat="1" ht="30" customHeight="1" x14ac:dyDescent="0.25">
      <c r="A5" s="88" t="s">
        <v>674</v>
      </c>
      <c r="B5" s="191">
        <v>6</v>
      </c>
      <c r="C5" s="240" t="e">
        <f>+K65</f>
        <v>#DIV/0!</v>
      </c>
      <c r="D5" s="241" t="e">
        <f>+S65</f>
        <v>#DIV/0!</v>
      </c>
      <c r="E5" s="242" t="e">
        <f>+L65</f>
        <v>#DIV/0!</v>
      </c>
      <c r="F5" s="243" t="e">
        <f>+T65</f>
        <v>#DIV/0!</v>
      </c>
      <c r="G5" s="241" t="e">
        <f t="shared" si="0"/>
        <v>#DIV/0!</v>
      </c>
      <c r="H5" s="242" t="e">
        <f>+M65</f>
        <v>#DIV/0!</v>
      </c>
      <c r="I5" s="243" t="e">
        <f>+U65</f>
        <v>#DIV/0!</v>
      </c>
      <c r="J5" s="241" t="e">
        <f t="shared" si="1"/>
        <v>#DIV/0!</v>
      </c>
      <c r="K5" s="244" t="e">
        <f>+N65</f>
        <v>#DIV/0!</v>
      </c>
      <c r="L5" s="243" t="e">
        <f>+V65</f>
        <v>#DIV/0!</v>
      </c>
      <c r="M5" s="245" t="e">
        <f t="shared" si="2"/>
        <v>#DIV/0!</v>
      </c>
      <c r="N5" s="241" t="e">
        <f t="shared" si="3"/>
        <v>#DIV/0!</v>
      </c>
      <c r="O5" s="222"/>
      <c r="P5" s="87"/>
      <c r="Q5" s="87"/>
      <c r="R5" s="87"/>
      <c r="S5" s="87"/>
      <c r="T5" s="87"/>
      <c r="U5" s="87"/>
      <c r="V5" s="87"/>
      <c r="W5" s="87"/>
      <c r="X5" s="87"/>
    </row>
    <row r="6" spans="1:27" s="84" customFormat="1" ht="30" customHeight="1" x14ac:dyDescent="0.25">
      <c r="A6" s="88" t="s">
        <v>675</v>
      </c>
      <c r="B6" s="191">
        <v>4</v>
      </c>
      <c r="C6" s="240" t="e">
        <f>+K70</f>
        <v>#DIV/0!</v>
      </c>
      <c r="D6" s="241" t="e">
        <f>+S70</f>
        <v>#DIV/0!</v>
      </c>
      <c r="E6" s="242" t="e">
        <f>+L70</f>
        <v>#DIV/0!</v>
      </c>
      <c r="F6" s="243" t="e">
        <f>+T70</f>
        <v>#DIV/0!</v>
      </c>
      <c r="G6" s="241" t="e">
        <f t="shared" si="0"/>
        <v>#DIV/0!</v>
      </c>
      <c r="H6" s="242" t="e">
        <f>+M70</f>
        <v>#DIV/0!</v>
      </c>
      <c r="I6" s="243" t="e">
        <f>+U70</f>
        <v>#DIV/0!</v>
      </c>
      <c r="J6" s="241" t="e">
        <f t="shared" si="1"/>
        <v>#DIV/0!</v>
      </c>
      <c r="K6" s="244" t="e">
        <f>+N70</f>
        <v>#DIV/0!</v>
      </c>
      <c r="L6" s="243" t="e">
        <f>+V70</f>
        <v>#DIV/0!</v>
      </c>
      <c r="M6" s="245" t="e">
        <f t="shared" si="2"/>
        <v>#DIV/0!</v>
      </c>
      <c r="N6" s="241" t="e">
        <f t="shared" si="3"/>
        <v>#DIV/0!</v>
      </c>
      <c r="O6" s="222"/>
      <c r="P6" s="87"/>
      <c r="Q6" s="87"/>
      <c r="R6" s="87"/>
      <c r="S6" s="87"/>
      <c r="T6" s="87"/>
      <c r="U6" s="87"/>
      <c r="V6" s="87"/>
      <c r="W6" s="87"/>
      <c r="X6" s="87"/>
    </row>
    <row r="7" spans="1:27" s="84" customFormat="1" ht="30" customHeight="1" x14ac:dyDescent="0.25">
      <c r="A7" s="88" t="s">
        <v>676</v>
      </c>
      <c r="B7" s="191">
        <v>7</v>
      </c>
      <c r="C7" s="240" t="e">
        <f>+K90</f>
        <v>#DIV/0!</v>
      </c>
      <c r="D7" s="241" t="e">
        <f>+S90</f>
        <v>#DIV/0!</v>
      </c>
      <c r="E7" s="242" t="e">
        <f>+L90</f>
        <v>#DIV/0!</v>
      </c>
      <c r="F7" s="243" t="e">
        <f>+T90</f>
        <v>#DIV/0!</v>
      </c>
      <c r="G7" s="241" t="e">
        <f t="shared" si="0"/>
        <v>#DIV/0!</v>
      </c>
      <c r="H7" s="242" t="e">
        <f>+M90</f>
        <v>#DIV/0!</v>
      </c>
      <c r="I7" s="243" t="e">
        <f>+U90</f>
        <v>#DIV/0!</v>
      </c>
      <c r="J7" s="241" t="e">
        <f t="shared" si="1"/>
        <v>#DIV/0!</v>
      </c>
      <c r="K7" s="244" t="e">
        <f>+N90</f>
        <v>#DIV/0!</v>
      </c>
      <c r="L7" s="243" t="e">
        <f>+V90</f>
        <v>#DIV/0!</v>
      </c>
      <c r="M7" s="245" t="e">
        <f t="shared" si="2"/>
        <v>#DIV/0!</v>
      </c>
      <c r="N7" s="241" t="e">
        <f t="shared" si="3"/>
        <v>#DIV/0!</v>
      </c>
      <c r="O7" s="222"/>
      <c r="P7" s="87"/>
      <c r="Q7" s="87"/>
      <c r="R7" s="87"/>
      <c r="S7" s="87"/>
      <c r="T7" s="87"/>
      <c r="U7" s="87"/>
      <c r="V7" s="87"/>
      <c r="W7" s="87"/>
      <c r="X7" s="87"/>
    </row>
    <row r="8" spans="1:27" s="84" customFormat="1" ht="30" customHeight="1" x14ac:dyDescent="0.25">
      <c r="A8" s="88" t="s">
        <v>677</v>
      </c>
      <c r="B8" s="191">
        <v>11</v>
      </c>
      <c r="C8" s="240" t="e">
        <f>+K82</f>
        <v>#DIV/0!</v>
      </c>
      <c r="D8" s="241" t="e">
        <f>+S82</f>
        <v>#DIV/0!</v>
      </c>
      <c r="E8" s="242" t="e">
        <f>L82</f>
        <v>#DIV/0!</v>
      </c>
      <c r="F8" s="243" t="e">
        <f>+T82</f>
        <v>#DIV/0!</v>
      </c>
      <c r="G8" s="241" t="e">
        <f t="shared" si="0"/>
        <v>#DIV/0!</v>
      </c>
      <c r="H8" s="242" t="e">
        <f>M82</f>
        <v>#DIV/0!</v>
      </c>
      <c r="I8" s="243" t="e">
        <f>+U82</f>
        <v>#DIV/0!</v>
      </c>
      <c r="J8" s="241" t="e">
        <f t="shared" si="1"/>
        <v>#DIV/0!</v>
      </c>
      <c r="K8" s="244" t="e">
        <f>N82</f>
        <v>#DIV/0!</v>
      </c>
      <c r="L8" s="243" t="e">
        <f>+V82</f>
        <v>#DIV/0!</v>
      </c>
      <c r="M8" s="245" t="e">
        <f t="shared" si="2"/>
        <v>#DIV/0!</v>
      </c>
      <c r="N8" s="241" t="e">
        <f t="shared" si="3"/>
        <v>#DIV/0!</v>
      </c>
      <c r="O8" s="222"/>
      <c r="P8" s="87"/>
      <c r="Q8" s="87"/>
      <c r="R8" s="87"/>
      <c r="S8" s="87"/>
      <c r="T8" s="87"/>
      <c r="U8" s="87"/>
      <c r="V8" s="87"/>
      <c r="W8" s="87"/>
      <c r="X8" s="87"/>
    </row>
    <row r="9" spans="1:27" s="84" customFormat="1" ht="68.25" customHeight="1" thickBot="1" x14ac:dyDescent="0.3">
      <c r="A9" s="89" t="s">
        <v>678</v>
      </c>
      <c r="B9" s="90">
        <f>+SUM(B3:B8)</f>
        <v>45</v>
      </c>
      <c r="C9" s="246" t="e">
        <f>+SUM(G40:G89)/SUM($F$40:$F$89)</f>
        <v>#DIV/0!</v>
      </c>
      <c r="D9" s="247" t="e">
        <f>+SUM(O40:O89)/SUM($F$40:$F$89)</f>
        <v>#DIV/0!</v>
      </c>
      <c r="E9" s="246" t="e">
        <f>+SUM(H40:H89)/SUM($F$40:$F$89)</f>
        <v>#DIV/0!</v>
      </c>
      <c r="F9" s="247" t="e">
        <f>+SUM(P40:P89)/SUM($F$40:$F$89)</f>
        <v>#DIV/0!</v>
      </c>
      <c r="G9" s="247" t="e">
        <f>+IF(SUM(O40:P89)/SUM($F$40:$F$89)=(D9+F9),D9+F9,"ERROR")</f>
        <v>#DIV/0!</v>
      </c>
      <c r="H9" s="246" t="e">
        <f>SUM(I40:I89)/SUM($F$40:$F$89)</f>
        <v>#DIV/0!</v>
      </c>
      <c r="I9" s="248" t="e">
        <f>+SUM(Q40:Q89)/SUM($F$40:$F$89)</f>
        <v>#DIV/0!</v>
      </c>
      <c r="J9" s="247" t="e">
        <f>+IF(SUM(O40:Q89)/SUM($F$40:$F$89)=(G9+I9),G9+I9,"ERROR")</f>
        <v>#DIV/0!</v>
      </c>
      <c r="K9" s="246" t="e">
        <f>SUM(J40:J89)/SUM($F$40:$F$89)</f>
        <v>#DIV/0!</v>
      </c>
      <c r="L9" s="248" t="e">
        <f>+SUM(R40:R89)/SUM($F$40:$F$89)</f>
        <v>#DIV/0!</v>
      </c>
      <c r="M9" s="247" t="e">
        <f>+IF(SUM(O40:R89)/SUM($F$40:$F$89)=(J9+L9),J9+L9,"ERROR")</f>
        <v>#DIV/0!</v>
      </c>
      <c r="N9" s="247"/>
      <c r="O9" s="87"/>
      <c r="P9" s="87"/>
      <c r="Q9" s="87"/>
      <c r="R9" s="87"/>
      <c r="S9" s="87"/>
      <c r="T9" s="87"/>
      <c r="U9" s="87"/>
      <c r="V9" s="87"/>
      <c r="W9" s="87"/>
      <c r="X9" s="87"/>
    </row>
    <row r="10" spans="1:27" s="84" customFormat="1" ht="14.25" customHeight="1" thickBot="1" x14ac:dyDescent="0.3">
      <c r="A10" s="209"/>
      <c r="B10" s="91"/>
      <c r="C10" s="91"/>
      <c r="D10" s="91"/>
      <c r="E10" s="91"/>
      <c r="F10" s="91"/>
      <c r="G10" s="91"/>
      <c r="H10" s="92"/>
      <c r="I10" s="92"/>
      <c r="J10" s="91"/>
      <c r="K10" s="91"/>
      <c r="L10" s="91"/>
      <c r="M10" s="91"/>
      <c r="N10" s="210"/>
      <c r="O10" s="82"/>
      <c r="P10" s="87"/>
      <c r="Q10" s="82"/>
      <c r="R10" s="82"/>
      <c r="S10" s="82"/>
      <c r="T10" s="82"/>
      <c r="U10" s="82"/>
      <c r="V10" s="82"/>
      <c r="W10" s="82"/>
      <c r="X10" s="82"/>
      <c r="Y10" s="91"/>
      <c r="Z10" s="91"/>
      <c r="AA10" s="91"/>
    </row>
    <row r="11" spans="1:27" s="84" customFormat="1" ht="15" customHeight="1" thickBot="1" x14ac:dyDescent="0.3">
      <c r="A11" s="211" t="s">
        <v>679</v>
      </c>
      <c r="B11" s="158"/>
      <c r="C11" s="158"/>
      <c r="D11" s="158"/>
      <c r="E11" s="158"/>
      <c r="F11" s="158"/>
      <c r="G11" s="158"/>
      <c r="H11" s="158"/>
      <c r="I11" s="158"/>
      <c r="J11" s="158"/>
      <c r="K11" s="158"/>
      <c r="L11" s="158"/>
      <c r="M11" s="158"/>
      <c r="N11" s="212"/>
      <c r="O11" s="93"/>
      <c r="P11" s="87"/>
      <c r="Q11" s="94"/>
      <c r="R11" s="94"/>
      <c r="S11" s="94"/>
      <c r="T11" s="94"/>
      <c r="U11" s="94"/>
      <c r="V11" s="94"/>
      <c r="W11" s="94"/>
      <c r="X11" s="94"/>
      <c r="Y11" s="83"/>
      <c r="Z11" s="83"/>
      <c r="AA11" s="83"/>
    </row>
    <row r="12" spans="1:27" s="84" customFormat="1" ht="14.25" customHeight="1" x14ac:dyDescent="0.25">
      <c r="A12" s="213"/>
      <c r="B12" s="155"/>
      <c r="C12" s="155"/>
      <c r="D12" s="155"/>
      <c r="E12" s="155"/>
      <c r="F12" s="155"/>
      <c r="G12" s="155"/>
      <c r="H12" s="155"/>
      <c r="I12" s="155"/>
      <c r="J12" s="155"/>
      <c r="K12" s="155"/>
      <c r="L12" s="155"/>
      <c r="M12" s="155"/>
      <c r="N12" s="214"/>
      <c r="O12" s="95"/>
      <c r="P12" s="87"/>
      <c r="Q12" s="94"/>
      <c r="R12" s="94"/>
      <c r="S12" s="94"/>
      <c r="T12" s="94"/>
      <c r="U12" s="94"/>
      <c r="V12" s="94"/>
      <c r="W12" s="94"/>
      <c r="X12" s="94"/>
      <c r="Y12" s="83"/>
      <c r="Z12" s="83"/>
      <c r="AA12" s="83"/>
    </row>
    <row r="13" spans="1:27" s="84" customFormat="1" ht="14.25" customHeight="1" x14ac:dyDescent="0.25">
      <c r="A13" s="215"/>
      <c r="B13" s="96"/>
      <c r="C13" s="96"/>
      <c r="D13" s="96"/>
      <c r="E13" s="96"/>
      <c r="F13" s="96"/>
      <c r="G13" s="96"/>
      <c r="H13" s="96"/>
      <c r="I13" s="96"/>
      <c r="J13" s="96"/>
      <c r="K13" s="96"/>
      <c r="L13" s="96"/>
      <c r="M13" s="96"/>
      <c r="N13" s="216"/>
      <c r="O13" s="94"/>
      <c r="P13" s="87"/>
      <c r="Q13" s="97"/>
      <c r="R13" s="97"/>
      <c r="S13" s="97"/>
      <c r="T13" s="97"/>
      <c r="U13" s="97"/>
      <c r="V13" s="97"/>
      <c r="W13" s="97"/>
      <c r="X13" s="97"/>
      <c r="Y13" s="96"/>
      <c r="Z13" s="96"/>
      <c r="AA13" s="83"/>
    </row>
    <row r="14" spans="1:27" s="84" customFormat="1" ht="14.25" customHeight="1" x14ac:dyDescent="0.25">
      <c r="A14" s="215"/>
      <c r="B14" s="96"/>
      <c r="C14" s="96"/>
      <c r="D14" s="96"/>
      <c r="E14" s="96"/>
      <c r="F14" s="96"/>
      <c r="G14" s="96"/>
      <c r="H14" s="96"/>
      <c r="I14" s="96"/>
      <c r="J14" s="96"/>
      <c r="K14" s="96"/>
      <c r="L14" s="96"/>
      <c r="M14" s="96"/>
      <c r="N14" s="216"/>
      <c r="O14" s="94"/>
      <c r="P14" s="87"/>
      <c r="Q14" s="97"/>
      <c r="R14" s="97"/>
      <c r="S14" s="97"/>
      <c r="T14" s="97"/>
      <c r="U14" s="97"/>
      <c r="V14" s="97"/>
      <c r="W14" s="97"/>
      <c r="X14" s="97"/>
      <c r="Y14" s="96"/>
      <c r="Z14" s="96"/>
      <c r="AA14" s="83"/>
    </row>
    <row r="15" spans="1:27" s="84" customFormat="1" ht="14.25" customHeight="1" x14ac:dyDescent="0.25">
      <c r="A15" s="215"/>
      <c r="B15" s="96"/>
      <c r="C15" s="96"/>
      <c r="D15" s="96"/>
      <c r="E15" s="96"/>
      <c r="F15" s="96"/>
      <c r="G15" s="96"/>
      <c r="H15" s="96"/>
      <c r="I15" s="96"/>
      <c r="J15" s="96"/>
      <c r="K15" s="96"/>
      <c r="L15" s="96"/>
      <c r="M15" s="96"/>
      <c r="N15" s="216"/>
      <c r="O15" s="94"/>
      <c r="P15" s="87"/>
      <c r="Q15" s="97"/>
      <c r="R15" s="97"/>
      <c r="S15" s="97"/>
      <c r="T15" s="97"/>
      <c r="U15" s="97"/>
      <c r="V15" s="97"/>
      <c r="W15" s="97"/>
      <c r="X15" s="97"/>
      <c r="Y15" s="96"/>
      <c r="Z15" s="96"/>
      <c r="AA15" s="83"/>
    </row>
    <row r="16" spans="1:27" s="84" customFormat="1" ht="14.25" customHeight="1" x14ac:dyDescent="0.25">
      <c r="A16" s="215"/>
      <c r="B16" s="96"/>
      <c r="C16" s="96"/>
      <c r="D16" s="96"/>
      <c r="E16" s="96"/>
      <c r="F16" s="96"/>
      <c r="G16" s="96"/>
      <c r="H16" s="96"/>
      <c r="I16" s="96"/>
      <c r="J16" s="96"/>
      <c r="K16" s="96"/>
      <c r="L16" s="96"/>
      <c r="M16" s="96"/>
      <c r="N16" s="216"/>
      <c r="O16" s="94"/>
      <c r="P16" s="87"/>
      <c r="Q16" s="97"/>
      <c r="R16" s="97"/>
      <c r="S16" s="97"/>
      <c r="T16" s="97"/>
      <c r="U16" s="97"/>
      <c r="V16" s="97"/>
      <c r="W16" s="97"/>
      <c r="X16" s="97"/>
      <c r="Y16" s="96"/>
      <c r="Z16" s="96"/>
      <c r="AA16" s="83"/>
    </row>
    <row r="17" spans="1:27" s="84" customFormat="1" ht="14.25" customHeight="1" x14ac:dyDescent="0.25">
      <c r="A17" s="215"/>
      <c r="B17" s="96"/>
      <c r="C17" s="96"/>
      <c r="D17" s="96"/>
      <c r="E17" s="96"/>
      <c r="F17" s="96"/>
      <c r="G17" s="96"/>
      <c r="H17" s="96"/>
      <c r="I17" s="96"/>
      <c r="J17" s="96"/>
      <c r="K17" s="96"/>
      <c r="L17" s="96"/>
      <c r="M17" s="96"/>
      <c r="N17" s="216"/>
      <c r="O17" s="94"/>
      <c r="P17" s="87"/>
      <c r="Q17" s="97"/>
      <c r="R17" s="97"/>
      <c r="S17" s="97"/>
      <c r="T17" s="97"/>
      <c r="U17" s="97"/>
      <c r="V17" s="97"/>
      <c r="W17" s="97"/>
      <c r="X17" s="97"/>
      <c r="Y17" s="96"/>
      <c r="Z17" s="96"/>
      <c r="AA17" s="83"/>
    </row>
    <row r="18" spans="1:27" s="84" customFormat="1" ht="14.25" customHeight="1" x14ac:dyDescent="0.25">
      <c r="A18" s="215"/>
      <c r="B18" s="96"/>
      <c r="C18" s="96"/>
      <c r="D18" s="96"/>
      <c r="E18" s="96"/>
      <c r="F18" s="96"/>
      <c r="G18" s="96"/>
      <c r="H18" s="96"/>
      <c r="I18" s="96"/>
      <c r="J18" s="96"/>
      <c r="K18" s="96"/>
      <c r="L18" s="96"/>
      <c r="M18" s="96"/>
      <c r="N18" s="216"/>
      <c r="O18" s="94"/>
      <c r="P18" s="97"/>
      <c r="Q18" s="97"/>
      <c r="R18" s="97"/>
      <c r="S18" s="97"/>
      <c r="T18" s="97"/>
      <c r="U18" s="97"/>
      <c r="V18" s="97"/>
      <c r="W18" s="97"/>
      <c r="X18" s="97"/>
      <c r="Y18" s="96"/>
      <c r="Z18" s="96"/>
      <c r="AA18" s="83"/>
    </row>
    <row r="19" spans="1:27" s="84" customFormat="1" ht="14.25" customHeight="1" x14ac:dyDescent="0.25">
      <c r="A19" s="215"/>
      <c r="B19" s="96"/>
      <c r="C19" s="96"/>
      <c r="D19" s="96"/>
      <c r="E19" s="96"/>
      <c r="F19" s="96"/>
      <c r="G19" s="96"/>
      <c r="H19" s="96"/>
      <c r="I19" s="96"/>
      <c r="J19" s="96"/>
      <c r="K19" s="96"/>
      <c r="L19" s="96"/>
      <c r="M19" s="96"/>
      <c r="N19" s="216"/>
      <c r="O19" s="94"/>
      <c r="P19" s="97"/>
      <c r="Q19" s="97"/>
      <c r="R19" s="97"/>
      <c r="S19" s="97"/>
      <c r="T19" s="97"/>
      <c r="U19" s="97"/>
      <c r="V19" s="97"/>
      <c r="W19" s="97"/>
      <c r="X19" s="97"/>
      <c r="Y19" s="96"/>
      <c r="Z19" s="96"/>
      <c r="AA19" s="83"/>
    </row>
    <row r="20" spans="1:27" s="84" customFormat="1" ht="14.25" customHeight="1" x14ac:dyDescent="0.25">
      <c r="A20" s="215"/>
      <c r="B20" s="96"/>
      <c r="C20" s="96"/>
      <c r="D20" s="96"/>
      <c r="E20" s="96"/>
      <c r="F20" s="96"/>
      <c r="G20" s="96"/>
      <c r="H20" s="96"/>
      <c r="I20" s="96"/>
      <c r="J20" s="96"/>
      <c r="K20" s="96"/>
      <c r="L20" s="96"/>
      <c r="M20" s="96"/>
      <c r="N20" s="216"/>
      <c r="O20" s="94"/>
      <c r="P20" s="97"/>
      <c r="Q20" s="97"/>
      <c r="R20" s="97"/>
      <c r="S20" s="97"/>
      <c r="T20" s="97"/>
      <c r="U20" s="97"/>
      <c r="V20" s="97"/>
      <c r="W20" s="97"/>
      <c r="X20" s="97"/>
      <c r="Y20" s="96"/>
      <c r="Z20" s="96"/>
      <c r="AA20" s="83"/>
    </row>
    <row r="21" spans="1:27" s="84" customFormat="1" ht="14.25" customHeight="1" x14ac:dyDescent="0.25">
      <c r="A21" s="215"/>
      <c r="B21" s="96"/>
      <c r="C21" s="96"/>
      <c r="D21" s="96"/>
      <c r="E21" s="96"/>
      <c r="F21" s="96"/>
      <c r="G21" s="96"/>
      <c r="H21" s="96"/>
      <c r="I21" s="96"/>
      <c r="J21" s="96"/>
      <c r="K21" s="96"/>
      <c r="L21" s="96"/>
      <c r="M21" s="96"/>
      <c r="N21" s="216"/>
      <c r="O21" s="94"/>
      <c r="P21" s="97"/>
      <c r="Q21" s="97"/>
      <c r="R21" s="97"/>
      <c r="S21" s="97"/>
      <c r="T21" s="97"/>
      <c r="U21" s="97"/>
      <c r="V21" s="97"/>
      <c r="W21" s="97"/>
      <c r="X21" s="97"/>
      <c r="Y21" s="96"/>
      <c r="Z21" s="96"/>
      <c r="AA21" s="83"/>
    </row>
    <row r="22" spans="1:27" s="84" customFormat="1" ht="14.25" customHeight="1" x14ac:dyDescent="0.25">
      <c r="A22" s="215"/>
      <c r="B22" s="96"/>
      <c r="C22" s="96"/>
      <c r="D22" s="96"/>
      <c r="E22" s="96"/>
      <c r="F22" s="96"/>
      <c r="G22" s="96"/>
      <c r="H22" s="96"/>
      <c r="I22" s="96"/>
      <c r="J22" s="96"/>
      <c r="K22" s="96"/>
      <c r="L22" s="96"/>
      <c r="M22" s="96"/>
      <c r="N22" s="216"/>
      <c r="O22" s="94"/>
      <c r="P22" s="97"/>
      <c r="Q22" s="97"/>
      <c r="R22" s="97"/>
      <c r="S22" s="97"/>
      <c r="T22" s="97"/>
      <c r="U22" s="97"/>
      <c r="V22" s="97"/>
      <c r="W22" s="97"/>
      <c r="X22" s="97"/>
      <c r="Y22" s="96"/>
      <c r="Z22" s="96"/>
      <c r="AA22" s="83"/>
    </row>
    <row r="23" spans="1:27" s="84" customFormat="1" ht="14.25" customHeight="1" x14ac:dyDescent="0.25">
      <c r="A23" s="215"/>
      <c r="B23" s="96"/>
      <c r="C23" s="96"/>
      <c r="D23" s="96"/>
      <c r="E23" s="96"/>
      <c r="F23" s="96"/>
      <c r="G23" s="96"/>
      <c r="H23" s="96"/>
      <c r="I23" s="96"/>
      <c r="J23" s="96"/>
      <c r="K23" s="96"/>
      <c r="L23" s="96"/>
      <c r="M23" s="96"/>
      <c r="N23" s="216"/>
      <c r="O23" s="94"/>
      <c r="P23" s="97"/>
      <c r="Q23" s="97"/>
      <c r="R23" s="97"/>
      <c r="S23" s="97"/>
      <c r="T23" s="97"/>
      <c r="U23" s="97"/>
      <c r="V23" s="97"/>
      <c r="W23" s="97"/>
      <c r="X23" s="97"/>
      <c r="Y23" s="96"/>
      <c r="Z23" s="96"/>
      <c r="AA23" s="83"/>
    </row>
    <row r="24" spans="1:27" s="84" customFormat="1" ht="14.25" customHeight="1" x14ac:dyDescent="0.25">
      <c r="A24" s="215"/>
      <c r="B24" s="96"/>
      <c r="C24" s="96"/>
      <c r="D24" s="96"/>
      <c r="E24" s="96"/>
      <c r="F24" s="96"/>
      <c r="G24" s="96"/>
      <c r="H24" s="96"/>
      <c r="I24" s="96"/>
      <c r="J24" s="96"/>
      <c r="K24" s="96"/>
      <c r="L24" s="96"/>
      <c r="M24" s="96"/>
      <c r="N24" s="216"/>
      <c r="O24" s="94"/>
      <c r="P24" s="97"/>
      <c r="Q24" s="97"/>
      <c r="R24" s="97"/>
      <c r="S24" s="97"/>
      <c r="T24" s="97"/>
      <c r="U24" s="97"/>
      <c r="V24" s="97"/>
      <c r="W24" s="97"/>
      <c r="X24" s="97"/>
      <c r="Y24" s="96"/>
      <c r="Z24" s="96"/>
      <c r="AA24" s="83"/>
    </row>
    <row r="25" spans="1:27" s="84" customFormat="1" ht="14.25" customHeight="1" x14ac:dyDescent="0.25">
      <c r="A25" s="215"/>
      <c r="B25" s="96"/>
      <c r="C25" s="96"/>
      <c r="D25" s="96"/>
      <c r="E25" s="96"/>
      <c r="F25" s="96"/>
      <c r="G25" s="96"/>
      <c r="H25" s="96"/>
      <c r="I25" s="96"/>
      <c r="J25" s="96"/>
      <c r="K25" s="96"/>
      <c r="L25" s="96"/>
      <c r="M25" s="96"/>
      <c r="N25" s="216"/>
      <c r="O25" s="94"/>
      <c r="P25" s="97"/>
      <c r="Q25" s="97"/>
      <c r="R25" s="97"/>
      <c r="S25" s="97"/>
      <c r="T25" s="97"/>
      <c r="U25" s="97"/>
      <c r="V25" s="97"/>
      <c r="W25" s="97"/>
      <c r="X25" s="97"/>
      <c r="Y25" s="96"/>
      <c r="Z25" s="96"/>
      <c r="AA25" s="83"/>
    </row>
    <row r="26" spans="1:27" s="84" customFormat="1" ht="14.25" customHeight="1" x14ac:dyDescent="0.25">
      <c r="A26" s="215"/>
      <c r="B26" s="96"/>
      <c r="C26" s="96"/>
      <c r="D26" s="96"/>
      <c r="E26" s="96"/>
      <c r="F26" s="96"/>
      <c r="G26" s="96"/>
      <c r="H26" s="96"/>
      <c r="I26" s="96"/>
      <c r="J26" s="96"/>
      <c r="K26" s="96"/>
      <c r="L26" s="96"/>
      <c r="M26" s="96"/>
      <c r="N26" s="216"/>
      <c r="O26" s="94"/>
      <c r="P26" s="97"/>
      <c r="Q26" s="97"/>
      <c r="R26" s="97"/>
      <c r="S26" s="97"/>
      <c r="T26" s="97"/>
      <c r="U26" s="97"/>
      <c r="V26" s="97"/>
      <c r="W26" s="97"/>
      <c r="X26" s="97"/>
      <c r="Y26" s="96"/>
      <c r="Z26" s="96"/>
      <c r="AA26" s="83"/>
    </row>
    <row r="27" spans="1:27" s="84" customFormat="1" ht="14.25" customHeight="1" x14ac:dyDescent="0.25">
      <c r="A27" s="215"/>
      <c r="B27" s="96"/>
      <c r="C27" s="96"/>
      <c r="D27" s="96"/>
      <c r="E27" s="96"/>
      <c r="F27" s="96"/>
      <c r="G27" s="96"/>
      <c r="H27" s="96"/>
      <c r="I27" s="96"/>
      <c r="J27" s="96"/>
      <c r="K27" s="96"/>
      <c r="L27" s="96"/>
      <c r="M27" s="96"/>
      <c r="N27" s="216"/>
      <c r="O27" s="94"/>
      <c r="P27" s="97"/>
      <c r="Q27" s="97"/>
      <c r="R27" s="97"/>
      <c r="S27" s="97"/>
      <c r="T27" s="97"/>
      <c r="U27" s="97"/>
      <c r="V27" s="97"/>
      <c r="W27" s="97"/>
      <c r="X27" s="97"/>
      <c r="Y27" s="96"/>
      <c r="Z27" s="96"/>
      <c r="AA27" s="83"/>
    </row>
    <row r="28" spans="1:27" s="84" customFormat="1" ht="14.25" customHeight="1" x14ac:dyDescent="0.25">
      <c r="A28" s="215"/>
      <c r="B28" s="96"/>
      <c r="C28" s="96"/>
      <c r="D28" s="96"/>
      <c r="E28" s="96"/>
      <c r="F28" s="96"/>
      <c r="G28" s="96"/>
      <c r="H28" s="96"/>
      <c r="I28" s="96"/>
      <c r="J28" s="96"/>
      <c r="K28" s="96"/>
      <c r="L28" s="96"/>
      <c r="M28" s="96"/>
      <c r="N28" s="216"/>
      <c r="O28" s="94"/>
      <c r="P28" s="97"/>
      <c r="Q28" s="97"/>
      <c r="R28" s="97"/>
      <c r="S28" s="97"/>
      <c r="T28" s="97"/>
      <c r="U28" s="97"/>
      <c r="V28" s="97"/>
      <c r="W28" s="97"/>
      <c r="X28" s="97"/>
      <c r="Y28" s="96"/>
      <c r="Z28" s="96"/>
      <c r="AA28" s="83"/>
    </row>
    <row r="29" spans="1:27" s="84" customFormat="1" ht="14.25" customHeight="1" x14ac:dyDescent="0.25">
      <c r="A29" s="215"/>
      <c r="B29" s="96"/>
      <c r="C29" s="96"/>
      <c r="D29" s="96"/>
      <c r="E29" s="96"/>
      <c r="F29" s="96"/>
      <c r="G29" s="96"/>
      <c r="H29" s="96"/>
      <c r="I29" s="96"/>
      <c r="J29" s="96"/>
      <c r="K29" s="96"/>
      <c r="L29" s="96"/>
      <c r="M29" s="96"/>
      <c r="N29" s="216"/>
      <c r="O29" s="94"/>
      <c r="P29" s="97"/>
      <c r="Q29" s="97"/>
      <c r="R29" s="97"/>
      <c r="S29" s="97"/>
      <c r="T29" s="97"/>
      <c r="U29" s="97"/>
      <c r="V29" s="97"/>
      <c r="W29" s="97"/>
      <c r="X29" s="97"/>
      <c r="Y29" s="96"/>
      <c r="Z29" s="96"/>
      <c r="AA29" s="83"/>
    </row>
    <row r="30" spans="1:27" s="84" customFormat="1" ht="14.25" customHeight="1" x14ac:dyDescent="0.25">
      <c r="A30" s="215"/>
      <c r="B30" s="96"/>
      <c r="C30" s="96"/>
      <c r="D30" s="96"/>
      <c r="E30" s="96"/>
      <c r="F30" s="96"/>
      <c r="G30" s="96"/>
      <c r="H30" s="96"/>
      <c r="I30" s="96"/>
      <c r="J30" s="96"/>
      <c r="K30" s="96"/>
      <c r="L30" s="96"/>
      <c r="M30" s="96"/>
      <c r="N30" s="216"/>
      <c r="O30" s="94"/>
      <c r="P30" s="97"/>
      <c r="Q30" s="97"/>
      <c r="R30" s="97"/>
      <c r="S30" s="97"/>
      <c r="T30" s="97"/>
      <c r="U30" s="97"/>
      <c r="V30" s="97"/>
      <c r="W30" s="97"/>
      <c r="X30" s="97"/>
      <c r="Y30" s="96"/>
      <c r="Z30" s="96"/>
      <c r="AA30" s="83"/>
    </row>
    <row r="31" spans="1:27" s="84" customFormat="1" ht="14.25" customHeight="1" x14ac:dyDescent="0.25">
      <c r="A31" s="215"/>
      <c r="B31" s="96"/>
      <c r="C31" s="96"/>
      <c r="D31" s="96"/>
      <c r="E31" s="96"/>
      <c r="F31" s="96"/>
      <c r="G31" s="96"/>
      <c r="H31" s="96"/>
      <c r="I31" s="96"/>
      <c r="J31" s="96"/>
      <c r="K31" s="96"/>
      <c r="L31" s="96"/>
      <c r="M31" s="96"/>
      <c r="N31" s="216"/>
      <c r="O31" s="94"/>
      <c r="P31" s="97"/>
      <c r="Q31" s="97"/>
      <c r="R31" s="97"/>
      <c r="S31" s="97"/>
      <c r="T31" s="97"/>
      <c r="U31" s="97"/>
      <c r="V31" s="97"/>
      <c r="W31" s="97"/>
      <c r="X31" s="97"/>
      <c r="Y31" s="96"/>
      <c r="Z31" s="96"/>
      <c r="AA31" s="83"/>
    </row>
    <row r="32" spans="1:27" s="84" customFormat="1" ht="14.25" customHeight="1" x14ac:dyDescent="0.25">
      <c r="A32" s="215"/>
      <c r="B32" s="96"/>
      <c r="C32" s="96"/>
      <c r="D32" s="96"/>
      <c r="E32" s="96"/>
      <c r="F32" s="96"/>
      <c r="G32" s="96"/>
      <c r="H32" s="96"/>
      <c r="I32" s="96"/>
      <c r="J32" s="96"/>
      <c r="K32" s="96"/>
      <c r="L32" s="96"/>
      <c r="M32" s="96"/>
      <c r="N32" s="216"/>
      <c r="O32" s="94"/>
      <c r="P32" s="97"/>
      <c r="Q32" s="97"/>
      <c r="R32" s="97"/>
      <c r="S32" s="97"/>
      <c r="T32" s="97"/>
      <c r="U32" s="97"/>
      <c r="V32" s="97"/>
      <c r="W32" s="97"/>
      <c r="X32" s="97"/>
      <c r="Y32" s="96"/>
      <c r="Z32" s="96"/>
      <c r="AA32" s="83"/>
    </row>
    <row r="33" spans="1:27" s="84" customFormat="1" ht="14.25" customHeight="1" x14ac:dyDescent="0.25">
      <c r="A33" s="215"/>
      <c r="B33" s="96"/>
      <c r="C33" s="96"/>
      <c r="D33" s="96"/>
      <c r="E33" s="96"/>
      <c r="F33" s="96"/>
      <c r="G33" s="96"/>
      <c r="H33" s="96"/>
      <c r="I33" s="96"/>
      <c r="J33" s="96"/>
      <c r="K33" s="96"/>
      <c r="L33" s="96"/>
      <c r="M33" s="96"/>
      <c r="N33" s="216"/>
      <c r="O33" s="94"/>
      <c r="P33" s="97"/>
      <c r="Q33" s="97"/>
      <c r="R33" s="97"/>
      <c r="S33" s="97"/>
      <c r="T33" s="97"/>
      <c r="U33" s="97"/>
      <c r="V33" s="97"/>
      <c r="W33" s="97"/>
      <c r="X33" s="97"/>
      <c r="Y33" s="96"/>
      <c r="Z33" s="96"/>
      <c r="AA33" s="83"/>
    </row>
    <row r="34" spans="1:27" s="84" customFormat="1" ht="14.25" customHeight="1" thickBot="1" x14ac:dyDescent="0.3">
      <c r="A34" s="217"/>
      <c r="B34" s="159"/>
      <c r="C34" s="159"/>
      <c r="D34" s="159"/>
      <c r="E34" s="159"/>
      <c r="F34" s="159"/>
      <c r="G34" s="159"/>
      <c r="H34" s="159"/>
      <c r="I34" s="159"/>
      <c r="J34" s="159"/>
      <c r="K34" s="159"/>
      <c r="L34" s="159"/>
      <c r="M34" s="159"/>
      <c r="N34" s="218"/>
      <c r="O34" s="94"/>
      <c r="P34" s="94"/>
      <c r="Q34" s="94"/>
      <c r="R34" s="94"/>
      <c r="S34" s="94"/>
      <c r="T34" s="94"/>
      <c r="U34" s="94"/>
      <c r="V34" s="94"/>
      <c r="W34" s="94"/>
      <c r="X34" s="94"/>
      <c r="Y34" s="83"/>
      <c r="Z34" s="83"/>
      <c r="AA34" s="83"/>
    </row>
    <row r="35" spans="1:27" s="84" customFormat="1" ht="14.25" customHeight="1" thickBot="1" x14ac:dyDescent="0.3">
      <c r="A35" s="209"/>
      <c r="B35" s="91"/>
      <c r="C35" s="91"/>
      <c r="D35" s="91"/>
      <c r="E35" s="91"/>
      <c r="F35" s="91"/>
      <c r="G35" s="91"/>
      <c r="H35" s="91"/>
      <c r="I35" s="91"/>
      <c r="J35" s="91"/>
      <c r="K35" s="91"/>
      <c r="L35" s="91"/>
      <c r="M35" s="91"/>
      <c r="N35" s="210"/>
      <c r="O35" s="82"/>
      <c r="P35" s="82"/>
      <c r="Q35" s="82"/>
      <c r="R35" s="82"/>
      <c r="S35" s="82"/>
      <c r="T35" s="82"/>
      <c r="U35" s="82"/>
      <c r="V35" s="82"/>
      <c r="W35" s="82"/>
      <c r="X35" s="82"/>
      <c r="Y35" s="91"/>
      <c r="Z35" s="91"/>
      <c r="AA35" s="91"/>
    </row>
    <row r="36" spans="1:27" s="84" customFormat="1" ht="14.25" customHeight="1" thickBot="1" x14ac:dyDescent="0.3">
      <c r="A36" s="211" t="s">
        <v>680</v>
      </c>
      <c r="B36" s="158"/>
      <c r="C36" s="158"/>
      <c r="D36" s="158"/>
      <c r="E36" s="158"/>
      <c r="F36" s="158"/>
      <c r="G36" s="158"/>
      <c r="H36" s="158"/>
      <c r="I36" s="158"/>
      <c r="J36" s="158"/>
      <c r="K36" s="158"/>
      <c r="L36" s="158"/>
      <c r="M36" s="158"/>
      <c r="N36" s="212"/>
      <c r="O36" s="93"/>
      <c r="P36" s="94"/>
      <c r="Q36" s="94"/>
      <c r="R36" s="94"/>
      <c r="S36" s="94"/>
      <c r="T36" s="94"/>
      <c r="U36" s="94"/>
      <c r="V36" s="94"/>
      <c r="W36" s="94"/>
      <c r="X36" s="94"/>
      <c r="Y36" s="83"/>
      <c r="Z36" s="83"/>
      <c r="AA36" s="83"/>
    </row>
    <row r="37" spans="1:27" s="84" customFormat="1" ht="243" customHeight="1" thickBot="1" x14ac:dyDescent="0.3">
      <c r="A37" s="219"/>
      <c r="B37" s="220"/>
      <c r="C37" s="220"/>
      <c r="D37" s="220"/>
      <c r="E37" s="220"/>
      <c r="F37" s="220"/>
      <c r="G37" s="220"/>
      <c r="H37" s="220"/>
      <c r="I37" s="220"/>
      <c r="J37" s="220"/>
      <c r="K37" s="220"/>
      <c r="L37" s="220"/>
      <c r="M37" s="220"/>
      <c r="N37" s="221"/>
      <c r="O37" s="98"/>
      <c r="P37" s="94"/>
      <c r="Q37" s="94"/>
      <c r="R37" s="94"/>
      <c r="S37" s="94"/>
      <c r="T37" s="94"/>
      <c r="U37" s="94"/>
      <c r="V37" s="94"/>
      <c r="W37" s="94"/>
      <c r="X37" s="94"/>
      <c r="Y37" s="83"/>
      <c r="Z37" s="83"/>
      <c r="AA37" s="83"/>
    </row>
    <row r="38" spans="1:27" ht="14.25" customHeight="1" x14ac:dyDescent="0.25">
      <c r="A38" s="580" t="s">
        <v>2</v>
      </c>
      <c r="B38" s="582" t="s">
        <v>681</v>
      </c>
      <c r="C38" s="583"/>
      <c r="D38" s="583"/>
      <c r="E38" s="582"/>
      <c r="F38" s="583" t="s">
        <v>682</v>
      </c>
      <c r="G38" s="582"/>
      <c r="H38" s="583"/>
      <c r="I38" s="583"/>
      <c r="J38" s="583"/>
      <c r="K38" s="583"/>
      <c r="L38" s="583"/>
      <c r="M38" s="99"/>
      <c r="N38" s="99"/>
      <c r="O38" s="584" t="s">
        <v>683</v>
      </c>
      <c r="P38" s="585"/>
      <c r="Q38" s="585"/>
      <c r="R38" s="585"/>
      <c r="S38" s="585"/>
      <c r="T38" s="585"/>
      <c r="U38" s="585"/>
      <c r="V38" s="585"/>
      <c r="W38" s="586"/>
      <c r="X38" s="587"/>
      <c r="Y38" s="100"/>
    </row>
    <row r="39" spans="1:27" ht="78" customHeight="1" x14ac:dyDescent="0.25">
      <c r="A39" s="581"/>
      <c r="B39" s="102" t="s">
        <v>3</v>
      </c>
      <c r="C39" s="102" t="s">
        <v>684</v>
      </c>
      <c r="D39" s="102" t="s">
        <v>685</v>
      </c>
      <c r="E39" s="102" t="s">
        <v>686</v>
      </c>
      <c r="F39" s="102" t="s">
        <v>687</v>
      </c>
      <c r="G39" s="102" t="s">
        <v>16</v>
      </c>
      <c r="H39" s="102" t="s">
        <v>20</v>
      </c>
      <c r="I39" s="102" t="s">
        <v>24</v>
      </c>
      <c r="J39" s="102" t="s">
        <v>28</v>
      </c>
      <c r="K39" s="102" t="s">
        <v>688</v>
      </c>
      <c r="L39" s="103" t="s">
        <v>689</v>
      </c>
      <c r="M39" s="103" t="s">
        <v>690</v>
      </c>
      <c r="N39" s="103" t="s">
        <v>691</v>
      </c>
      <c r="O39" s="103" t="s">
        <v>692</v>
      </c>
      <c r="P39" s="104" t="s">
        <v>693</v>
      </c>
      <c r="Q39" s="104" t="s">
        <v>694</v>
      </c>
      <c r="R39" s="104" t="s">
        <v>695</v>
      </c>
      <c r="S39" s="102" t="s">
        <v>696</v>
      </c>
      <c r="T39" s="102" t="s">
        <v>697</v>
      </c>
      <c r="U39" s="102" t="s">
        <v>698</v>
      </c>
      <c r="V39" s="102" t="s">
        <v>699</v>
      </c>
      <c r="W39" s="104" t="s">
        <v>700</v>
      </c>
      <c r="X39" s="105" t="s">
        <v>701</v>
      </c>
      <c r="Y39" s="106"/>
    </row>
    <row r="40" spans="1:27" s="114" customFormat="1" ht="60" x14ac:dyDescent="0.25">
      <c r="A40" s="107">
        <v>1</v>
      </c>
      <c r="B40" s="108" t="s">
        <v>63</v>
      </c>
      <c r="C40" s="109"/>
      <c r="D40" s="109"/>
      <c r="E40" s="110"/>
      <c r="F40" s="195"/>
      <c r="G40" s="109"/>
      <c r="H40" s="111"/>
      <c r="I40" s="112"/>
      <c r="J40" s="109"/>
      <c r="K40" s="113" t="e">
        <f>+G40/$F$40</f>
        <v>#DIV/0!</v>
      </c>
      <c r="L40" s="113" t="e">
        <f>+H40/$F$40</f>
        <v>#DIV/0!</v>
      </c>
      <c r="M40" s="113" t="e">
        <f>+I40/$F$40</f>
        <v>#DIV/0!</v>
      </c>
      <c r="N40" s="113" t="e">
        <f t="shared" ref="N40" si="4">+J40/$F$40</f>
        <v>#DIV/0!</v>
      </c>
      <c r="O40" s="160">
        <v>2</v>
      </c>
      <c r="P40" s="160"/>
      <c r="Q40" s="161"/>
      <c r="R40" s="162"/>
      <c r="S40" s="163" t="e">
        <f>+O40/F40</f>
        <v>#DIV/0!</v>
      </c>
      <c r="T40" s="163"/>
      <c r="U40" s="163"/>
      <c r="V40" s="163"/>
      <c r="W40" s="164" t="s">
        <v>702</v>
      </c>
      <c r="X40" s="165" t="s">
        <v>703</v>
      </c>
    </row>
    <row r="41" spans="1:27" s="114" customFormat="1" ht="71.25" x14ac:dyDescent="0.25">
      <c r="A41" s="107">
        <v>2</v>
      </c>
      <c r="B41" s="108" t="s">
        <v>78</v>
      </c>
      <c r="C41" s="109"/>
      <c r="D41" s="109"/>
      <c r="E41" s="110"/>
      <c r="F41" s="195"/>
      <c r="G41" s="109"/>
      <c r="H41" s="111"/>
      <c r="I41" s="112"/>
      <c r="J41" s="109"/>
      <c r="K41" s="113" t="e">
        <f>+G41/$F$41</f>
        <v>#DIV/0!</v>
      </c>
      <c r="L41" s="113" t="e">
        <f>+H41/$F$41</f>
        <v>#DIV/0!</v>
      </c>
      <c r="M41" s="113" t="e">
        <f>+I41/$F$41</f>
        <v>#DIV/0!</v>
      </c>
      <c r="N41" s="113" t="e">
        <f>+J41/$F$41</f>
        <v>#DIV/0!</v>
      </c>
      <c r="O41" s="160">
        <v>2</v>
      </c>
      <c r="P41" s="160"/>
      <c r="Q41" s="161"/>
      <c r="R41" s="162"/>
      <c r="S41" s="163" t="e">
        <f t="shared" ref="S41:S47" si="5">+O41/F41</f>
        <v>#DIV/0!</v>
      </c>
      <c r="T41" s="163"/>
      <c r="U41" s="163"/>
      <c r="V41" s="163"/>
      <c r="W41" s="164" t="s">
        <v>704</v>
      </c>
      <c r="X41" s="165" t="s">
        <v>703</v>
      </c>
    </row>
    <row r="42" spans="1:27" s="114" customFormat="1" ht="14.25" x14ac:dyDescent="0.25">
      <c r="A42" s="107">
        <v>3</v>
      </c>
      <c r="B42" s="108" t="s">
        <v>84</v>
      </c>
      <c r="C42" s="109"/>
      <c r="D42" s="109"/>
      <c r="E42" s="110"/>
      <c r="F42" s="195"/>
      <c r="G42" s="109"/>
      <c r="H42" s="111"/>
      <c r="I42" s="112"/>
      <c r="J42" s="109"/>
      <c r="K42" s="113" t="e">
        <f>+G42/$F$42</f>
        <v>#DIV/0!</v>
      </c>
      <c r="L42" s="113" t="e">
        <f>+H42/$F$42</f>
        <v>#DIV/0!</v>
      </c>
      <c r="M42" s="113" t="e">
        <f>+I42/$F$42</f>
        <v>#DIV/0!</v>
      </c>
      <c r="N42" s="113" t="e">
        <f>+J42/$F$42</f>
        <v>#DIV/0!</v>
      </c>
      <c r="O42" s="160"/>
      <c r="P42" s="160"/>
      <c r="Q42" s="161"/>
      <c r="R42" s="162"/>
      <c r="S42" s="163" t="e">
        <f t="shared" si="5"/>
        <v>#DIV/0!</v>
      </c>
      <c r="T42" s="163"/>
      <c r="U42" s="163"/>
      <c r="V42" s="163"/>
      <c r="W42" s="166"/>
      <c r="X42" s="167"/>
    </row>
    <row r="43" spans="1:27" s="114" customFormat="1" ht="60" x14ac:dyDescent="0.25">
      <c r="A43" s="107">
        <v>4</v>
      </c>
      <c r="B43" s="108" t="s">
        <v>90</v>
      </c>
      <c r="C43" s="109"/>
      <c r="D43" s="109"/>
      <c r="E43" s="110"/>
      <c r="F43" s="195"/>
      <c r="G43" s="109"/>
      <c r="H43" s="111"/>
      <c r="I43" s="112"/>
      <c r="J43" s="109"/>
      <c r="K43" s="113" t="e">
        <f>+G43/$F$43</f>
        <v>#DIV/0!</v>
      </c>
      <c r="L43" s="113" t="e">
        <f>+H43/$F$43</f>
        <v>#DIV/0!</v>
      </c>
      <c r="M43" s="113" t="e">
        <f>+I43/$F$43</f>
        <v>#DIV/0!</v>
      </c>
      <c r="N43" s="113" t="e">
        <f>+J43/$F$43</f>
        <v>#DIV/0!</v>
      </c>
      <c r="O43" s="160">
        <v>1</v>
      </c>
      <c r="P43" s="160"/>
      <c r="Q43" s="161"/>
      <c r="R43" s="162"/>
      <c r="S43" s="163" t="e">
        <f t="shared" si="5"/>
        <v>#DIV/0!</v>
      </c>
      <c r="T43" s="163"/>
      <c r="U43" s="163"/>
      <c r="V43" s="163"/>
      <c r="W43" s="164" t="s">
        <v>705</v>
      </c>
      <c r="X43" s="165" t="s">
        <v>703</v>
      </c>
    </row>
    <row r="44" spans="1:27" s="114" customFormat="1" ht="14.25" x14ac:dyDescent="0.25">
      <c r="A44" s="107">
        <v>5</v>
      </c>
      <c r="B44" s="108" t="s">
        <v>100</v>
      </c>
      <c r="C44" s="109"/>
      <c r="D44" s="109"/>
      <c r="E44" s="110"/>
      <c r="F44" s="195"/>
      <c r="G44" s="109"/>
      <c r="H44" s="111"/>
      <c r="I44" s="112"/>
      <c r="J44" s="109"/>
      <c r="K44" s="113" t="e">
        <f>+G44/$F$44</f>
        <v>#DIV/0!</v>
      </c>
      <c r="L44" s="113" t="e">
        <f>+H44/$F$44</f>
        <v>#DIV/0!</v>
      </c>
      <c r="M44" s="113" t="e">
        <f>+I44/$F$44</f>
        <v>#DIV/0!</v>
      </c>
      <c r="N44" s="113" t="e">
        <f>+J44/$F$44</f>
        <v>#DIV/0!</v>
      </c>
      <c r="O44" s="161"/>
      <c r="P44" s="161"/>
      <c r="Q44" s="168"/>
      <c r="R44" s="162"/>
      <c r="S44" s="163" t="e">
        <f t="shared" si="5"/>
        <v>#DIV/0!</v>
      </c>
      <c r="T44" s="163"/>
      <c r="U44" s="163"/>
      <c r="V44" s="163"/>
      <c r="W44" s="164"/>
      <c r="X44" s="169"/>
    </row>
    <row r="45" spans="1:27" s="114" customFormat="1" ht="14.25" x14ac:dyDescent="0.25">
      <c r="A45" s="107">
        <v>6</v>
      </c>
      <c r="B45" s="108" t="s">
        <v>107</v>
      </c>
      <c r="C45" s="109"/>
      <c r="D45" s="109"/>
      <c r="E45" s="110"/>
      <c r="F45" s="195"/>
      <c r="G45" s="109"/>
      <c r="H45" s="111"/>
      <c r="I45" s="112"/>
      <c r="J45" s="109"/>
      <c r="K45" s="113" t="e">
        <f>+G45/$F$45</f>
        <v>#DIV/0!</v>
      </c>
      <c r="L45" s="113" t="e">
        <f>+H45/$F$45</f>
        <v>#DIV/0!</v>
      </c>
      <c r="M45" s="113" t="e">
        <f>+I45/$F$45</f>
        <v>#DIV/0!</v>
      </c>
      <c r="N45" s="113" t="e">
        <f>+J45/$F$45</f>
        <v>#DIV/0!</v>
      </c>
      <c r="O45" s="161"/>
      <c r="P45" s="161"/>
      <c r="Q45" s="168"/>
      <c r="R45" s="162"/>
      <c r="S45" s="163" t="e">
        <f t="shared" si="5"/>
        <v>#DIV/0!</v>
      </c>
      <c r="T45" s="163"/>
      <c r="U45" s="163"/>
      <c r="V45" s="163"/>
      <c r="W45" s="166"/>
      <c r="X45" s="167"/>
    </row>
    <row r="46" spans="1:27" s="114" customFormat="1" x14ac:dyDescent="0.25">
      <c r="A46" s="107">
        <v>7</v>
      </c>
      <c r="B46" s="108" t="s">
        <v>111</v>
      </c>
      <c r="C46" s="109"/>
      <c r="D46" s="109"/>
      <c r="E46" s="110"/>
      <c r="F46" s="195"/>
      <c r="G46" s="109"/>
      <c r="H46" s="111"/>
      <c r="I46" s="112"/>
      <c r="J46" s="109"/>
      <c r="K46" s="113" t="e">
        <f>+G46/$F$46</f>
        <v>#DIV/0!</v>
      </c>
      <c r="L46" s="113" t="e">
        <f>+H46/$F$46</f>
        <v>#DIV/0!</v>
      </c>
      <c r="M46" s="113" t="e">
        <f>+I46/$F$46</f>
        <v>#DIV/0!</v>
      </c>
      <c r="N46" s="113" t="e">
        <f>+J46/$F$46</f>
        <v>#DIV/0!</v>
      </c>
      <c r="O46" s="160"/>
      <c r="P46" s="160"/>
      <c r="Q46" s="168"/>
      <c r="R46" s="162"/>
      <c r="S46" s="163" t="e">
        <f t="shared" si="5"/>
        <v>#DIV/0!</v>
      </c>
      <c r="T46" s="170"/>
      <c r="U46" s="163"/>
      <c r="V46" s="163"/>
      <c r="W46" s="166"/>
      <c r="X46" s="171"/>
    </row>
    <row r="47" spans="1:27" s="114" customFormat="1" ht="71.25" x14ac:dyDescent="0.25">
      <c r="A47" s="107">
        <v>8</v>
      </c>
      <c r="B47" s="108" t="s">
        <v>115</v>
      </c>
      <c r="C47" s="109"/>
      <c r="D47" s="109"/>
      <c r="E47" s="110"/>
      <c r="F47" s="195"/>
      <c r="G47" s="109"/>
      <c r="H47" s="111"/>
      <c r="I47" s="112"/>
      <c r="J47" s="109"/>
      <c r="K47" s="113" t="e">
        <f>+G47/$F$47</f>
        <v>#DIV/0!</v>
      </c>
      <c r="L47" s="113" t="e">
        <f>+H47/$F$47</f>
        <v>#DIV/0!</v>
      </c>
      <c r="M47" s="113" t="e">
        <f>+I47/$F$47</f>
        <v>#DIV/0!</v>
      </c>
      <c r="N47" s="113" t="e">
        <f>+J47/$F$47</f>
        <v>#DIV/0!</v>
      </c>
      <c r="O47" s="160">
        <v>3</v>
      </c>
      <c r="P47" s="160"/>
      <c r="Q47" s="161"/>
      <c r="R47" s="162"/>
      <c r="S47" s="163" t="e">
        <f t="shared" si="5"/>
        <v>#DIV/0!</v>
      </c>
      <c r="T47" s="170"/>
      <c r="U47" s="163"/>
      <c r="V47" s="163"/>
      <c r="W47" s="166" t="s">
        <v>706</v>
      </c>
      <c r="X47" s="165" t="s">
        <v>703</v>
      </c>
    </row>
    <row r="48" spans="1:27" ht="32.25" customHeight="1" x14ac:dyDescent="0.25">
      <c r="A48" s="115"/>
      <c r="B48" s="116"/>
      <c r="C48" s="116"/>
      <c r="D48" s="117"/>
      <c r="E48" s="118"/>
      <c r="F48" s="196"/>
      <c r="G48" s="119"/>
      <c r="H48" s="119"/>
      <c r="I48" s="119"/>
      <c r="J48" s="119"/>
      <c r="K48" s="201" t="e">
        <f>+SUM(G40:G47)/SUM(_xlfn.ANCHORARRAY($F$40))</f>
        <v>#REF!</v>
      </c>
      <c r="L48" s="201" t="e">
        <f>+SUM(H40:H47)/SUM(_xlfn.ANCHORARRAY($F$40))</f>
        <v>#REF!</v>
      </c>
      <c r="M48" s="201" t="e">
        <f>+SUM(I40:I47)/SUM(_xlfn.ANCHORARRAY($F$40))</f>
        <v>#REF!</v>
      </c>
      <c r="N48" s="201" t="e">
        <f>+SUM(J40:J47)/SUM(_xlfn.ANCHORARRAY($F$40))</f>
        <v>#REF!</v>
      </c>
      <c r="O48" s="201"/>
      <c r="P48" s="201"/>
      <c r="Q48" s="120"/>
      <c r="R48" s="120"/>
      <c r="S48" s="201" t="e">
        <f>+SUM(O40:O47)/SUM(_xlfn.ANCHORARRAY($F$40))</f>
        <v>#REF!</v>
      </c>
      <c r="T48" s="201" t="e">
        <f>+SUM(P40:P47)/SUM(_xlfn.ANCHORARRAY($F$40))</f>
        <v>#REF!</v>
      </c>
      <c r="U48" s="201" t="e">
        <f>+SUM(Q40:Q47)/SUM(_xlfn.ANCHORARRAY($F$40))</f>
        <v>#REF!</v>
      </c>
      <c r="V48" s="201" t="e">
        <f>+SUM(R40:R47)/SUM(_xlfn.ANCHORARRAY($F$40))</f>
        <v>#REF!</v>
      </c>
      <c r="W48" s="120"/>
      <c r="X48" s="120"/>
    </row>
    <row r="49" spans="1:28" s="114" customFormat="1" x14ac:dyDescent="0.25">
      <c r="A49" s="107">
        <v>1</v>
      </c>
      <c r="B49" s="121" t="s">
        <v>210</v>
      </c>
      <c r="C49" s="122"/>
      <c r="D49" s="122"/>
      <c r="E49" s="123"/>
      <c r="F49" s="197"/>
      <c r="G49" s="122"/>
      <c r="H49" s="124"/>
      <c r="I49" s="125"/>
      <c r="J49" s="126"/>
      <c r="K49" s="113" t="e">
        <f>+G49/$F$49</f>
        <v>#DIV/0!</v>
      </c>
      <c r="L49" s="113" t="e">
        <f>+H49/$F$49</f>
        <v>#DIV/0!</v>
      </c>
      <c r="M49" s="113" t="e">
        <f>+I49/$F$49</f>
        <v>#DIV/0!</v>
      </c>
      <c r="N49" s="113" t="e">
        <f>+J49/$F$49</f>
        <v>#DIV/0!</v>
      </c>
      <c r="O49" s="162"/>
      <c r="P49" s="162"/>
      <c r="Q49" s="168"/>
      <c r="R49" s="162"/>
      <c r="S49" s="163" t="e">
        <f t="shared" ref="S49:S57" si="6">+O49/F49</f>
        <v>#DIV/0!</v>
      </c>
      <c r="T49" s="163"/>
      <c r="U49" s="163"/>
      <c r="V49" s="163"/>
      <c r="W49" s="166"/>
      <c r="X49" s="165"/>
    </row>
    <row r="50" spans="1:28" s="114" customFormat="1" ht="107.1" customHeight="1" x14ac:dyDescent="0.25">
      <c r="A50" s="107">
        <v>2</v>
      </c>
      <c r="B50" s="121" t="s">
        <v>225</v>
      </c>
      <c r="C50" s="122"/>
      <c r="D50" s="122"/>
      <c r="E50" s="123"/>
      <c r="F50" s="197"/>
      <c r="G50" s="122"/>
      <c r="H50" s="124"/>
      <c r="I50" s="124"/>
      <c r="J50" s="126"/>
      <c r="K50" s="113" t="e">
        <f>+G50/$F$50</f>
        <v>#DIV/0!</v>
      </c>
      <c r="L50" s="113" t="e">
        <f>+H50/$F$50</f>
        <v>#DIV/0!</v>
      </c>
      <c r="M50" s="113" t="e">
        <f>+I50/$F$50</f>
        <v>#DIV/0!</v>
      </c>
      <c r="N50" s="113" t="e">
        <f>+J50/$F$50</f>
        <v>#DIV/0!</v>
      </c>
      <c r="O50" s="162"/>
      <c r="P50" s="162"/>
      <c r="Q50" s="168"/>
      <c r="R50" s="162"/>
      <c r="S50" s="163" t="e">
        <f t="shared" si="6"/>
        <v>#DIV/0!</v>
      </c>
      <c r="T50" s="163"/>
      <c r="U50" s="163"/>
      <c r="V50" s="163"/>
      <c r="W50" s="166"/>
      <c r="X50" s="165"/>
    </row>
    <row r="51" spans="1:28" s="114" customFormat="1" x14ac:dyDescent="0.25">
      <c r="A51" s="107">
        <v>3</v>
      </c>
      <c r="B51" s="121" t="s">
        <v>232</v>
      </c>
      <c r="C51" s="122"/>
      <c r="D51" s="122"/>
      <c r="E51" s="123"/>
      <c r="F51" s="197"/>
      <c r="G51" s="122"/>
      <c r="H51" s="124"/>
      <c r="I51" s="124"/>
      <c r="J51" s="126"/>
      <c r="K51" s="113" t="e">
        <f>+G51/$F$51</f>
        <v>#DIV/0!</v>
      </c>
      <c r="L51" s="113" t="e">
        <f>+H51/$F$51</f>
        <v>#DIV/0!</v>
      </c>
      <c r="M51" s="113" t="e">
        <f>+I51/$F$51</f>
        <v>#DIV/0!</v>
      </c>
      <c r="N51" s="113" t="e">
        <f>+J51/$F$51</f>
        <v>#DIV/0!</v>
      </c>
      <c r="O51" s="173"/>
      <c r="P51" s="173"/>
      <c r="Q51" s="168"/>
      <c r="R51" s="162"/>
      <c r="S51" s="163" t="e">
        <f t="shared" si="6"/>
        <v>#DIV/0!</v>
      </c>
      <c r="T51" s="163"/>
      <c r="U51" s="163"/>
      <c r="V51" s="163"/>
      <c r="W51" s="166"/>
      <c r="X51" s="165"/>
    </row>
    <row r="52" spans="1:28" s="114" customFormat="1" ht="60" x14ac:dyDescent="0.25">
      <c r="A52" s="107">
        <v>4</v>
      </c>
      <c r="B52" s="121" t="s">
        <v>237</v>
      </c>
      <c r="C52" s="122"/>
      <c r="D52" s="122"/>
      <c r="E52" s="123"/>
      <c r="F52" s="197"/>
      <c r="G52" s="122"/>
      <c r="H52" s="125"/>
      <c r="I52" s="124"/>
      <c r="J52" s="126"/>
      <c r="K52" s="113" t="e">
        <f>+G52/$F$52</f>
        <v>#DIV/0!</v>
      </c>
      <c r="L52" s="113" t="e">
        <f>+H52/$F$52</f>
        <v>#DIV/0!</v>
      </c>
      <c r="M52" s="113" t="e">
        <f t="shared" ref="M52" si="7">+I52/$F$52</f>
        <v>#DIV/0!</v>
      </c>
      <c r="N52" s="113" t="e">
        <f>+J52/$F$52</f>
        <v>#DIV/0!</v>
      </c>
      <c r="O52" s="173">
        <v>1</v>
      </c>
      <c r="P52" s="173"/>
      <c r="Q52" s="168"/>
      <c r="R52" s="162"/>
      <c r="S52" s="163" t="e">
        <f t="shared" si="6"/>
        <v>#DIV/0!</v>
      </c>
      <c r="T52" s="163"/>
      <c r="U52" s="163"/>
      <c r="V52" s="163"/>
      <c r="W52" s="166" t="s">
        <v>707</v>
      </c>
      <c r="X52" s="165" t="s">
        <v>703</v>
      </c>
    </row>
    <row r="53" spans="1:28" s="114" customFormat="1" ht="60" x14ac:dyDescent="0.25">
      <c r="A53" s="107">
        <v>5</v>
      </c>
      <c r="B53" s="121" t="s">
        <v>241</v>
      </c>
      <c r="C53" s="122"/>
      <c r="D53" s="122"/>
      <c r="E53" s="123"/>
      <c r="F53" s="197"/>
      <c r="G53" s="122"/>
      <c r="H53" s="125"/>
      <c r="I53" s="127"/>
      <c r="J53" s="128"/>
      <c r="K53" s="113" t="e">
        <f>+G53/$F$53</f>
        <v>#DIV/0!</v>
      </c>
      <c r="L53" s="113" t="e">
        <f>+H53/$F$53</f>
        <v>#DIV/0!</v>
      </c>
      <c r="M53" s="113" t="e">
        <f>+I53/$F$53</f>
        <v>#DIV/0!</v>
      </c>
      <c r="N53" s="113" t="e">
        <f>+J53/$F$53</f>
        <v>#DIV/0!</v>
      </c>
      <c r="O53" s="174">
        <v>1</v>
      </c>
      <c r="P53" s="174"/>
      <c r="Q53" s="168"/>
      <c r="R53" s="162"/>
      <c r="S53" s="163" t="e">
        <f t="shared" si="6"/>
        <v>#DIV/0!</v>
      </c>
      <c r="T53" s="163"/>
      <c r="U53" s="163"/>
      <c r="V53" s="163"/>
      <c r="W53" s="166" t="s">
        <v>708</v>
      </c>
      <c r="X53" s="165" t="s">
        <v>703</v>
      </c>
    </row>
    <row r="54" spans="1:28" s="114" customFormat="1" x14ac:dyDescent="0.25">
      <c r="A54" s="107">
        <v>6</v>
      </c>
      <c r="B54" s="121" t="s">
        <v>709</v>
      </c>
      <c r="C54" s="122"/>
      <c r="D54" s="122"/>
      <c r="E54" s="123"/>
      <c r="F54" s="197"/>
      <c r="G54" s="122"/>
      <c r="H54" s="124"/>
      <c r="I54" s="124"/>
      <c r="J54" s="126"/>
      <c r="K54" s="113" t="e">
        <f>+G54/$F$54</f>
        <v>#DIV/0!</v>
      </c>
      <c r="L54" s="113" t="e">
        <f>+H54/$F$54</f>
        <v>#DIV/0!</v>
      </c>
      <c r="M54" s="113" t="e">
        <f>+I54/$F$54</f>
        <v>#DIV/0!</v>
      </c>
      <c r="N54" s="113" t="e">
        <f>+J54/$F$54</f>
        <v>#DIV/0!</v>
      </c>
      <c r="O54" s="173"/>
      <c r="P54" s="173"/>
      <c r="Q54" s="168"/>
      <c r="R54" s="162"/>
      <c r="S54" s="163" t="e">
        <f t="shared" si="6"/>
        <v>#DIV/0!</v>
      </c>
      <c r="T54" s="163"/>
      <c r="U54" s="163"/>
      <c r="V54" s="163"/>
      <c r="W54" s="166"/>
      <c r="X54" s="165"/>
    </row>
    <row r="55" spans="1:28" s="114" customFormat="1" x14ac:dyDescent="0.25">
      <c r="A55" s="107">
        <v>7</v>
      </c>
      <c r="B55" s="121" t="s">
        <v>710</v>
      </c>
      <c r="C55" s="122"/>
      <c r="D55" s="122"/>
      <c r="E55" s="123"/>
      <c r="F55" s="197"/>
      <c r="G55" s="122"/>
      <c r="H55" s="124"/>
      <c r="I55" s="124"/>
      <c r="J55" s="126"/>
      <c r="K55" s="113" t="e">
        <f>+G55/$F$55</f>
        <v>#DIV/0!</v>
      </c>
      <c r="L55" s="113" t="e">
        <f>+H55/$F$55</f>
        <v>#DIV/0!</v>
      </c>
      <c r="M55" s="113" t="e">
        <f>+I55/$F$55</f>
        <v>#DIV/0!</v>
      </c>
      <c r="N55" s="113" t="e">
        <f>+J55/$F$55</f>
        <v>#DIV/0!</v>
      </c>
      <c r="O55" s="173"/>
      <c r="P55" s="173"/>
      <c r="Q55" s="168"/>
      <c r="R55" s="162"/>
      <c r="S55" s="163" t="e">
        <f t="shared" si="6"/>
        <v>#DIV/0!</v>
      </c>
      <c r="T55" s="163"/>
      <c r="U55" s="163"/>
      <c r="V55" s="163"/>
      <c r="W55" s="166"/>
      <c r="X55" s="165"/>
    </row>
    <row r="56" spans="1:28" s="114" customFormat="1" x14ac:dyDescent="0.25">
      <c r="A56" s="107">
        <v>8</v>
      </c>
      <c r="B56" s="121" t="s">
        <v>711</v>
      </c>
      <c r="C56" s="122"/>
      <c r="D56" s="122"/>
      <c r="E56" s="123"/>
      <c r="F56" s="197"/>
      <c r="G56" s="122"/>
      <c r="H56" s="124"/>
      <c r="I56" s="124"/>
      <c r="J56" s="126"/>
      <c r="K56" s="113" t="e">
        <f>+G56/$F$56</f>
        <v>#DIV/0!</v>
      </c>
      <c r="L56" s="113" t="e">
        <f>+H56/$F$56</f>
        <v>#DIV/0!</v>
      </c>
      <c r="M56" s="113" t="e">
        <f>+I56/$F$56</f>
        <v>#DIV/0!</v>
      </c>
      <c r="N56" s="113" t="e">
        <f>+J56/$F$56</f>
        <v>#DIV/0!</v>
      </c>
      <c r="O56" s="173"/>
      <c r="P56" s="173"/>
      <c r="Q56" s="175"/>
      <c r="R56" s="162"/>
      <c r="S56" s="163" t="e">
        <f t="shared" si="6"/>
        <v>#DIV/0!</v>
      </c>
      <c r="T56" s="163"/>
      <c r="U56" s="163"/>
      <c r="V56" s="163"/>
      <c r="W56" s="164"/>
      <c r="X56" s="165"/>
    </row>
    <row r="57" spans="1:28" s="114" customFormat="1" ht="67.5" customHeight="1" x14ac:dyDescent="0.25">
      <c r="A57" s="107">
        <v>9</v>
      </c>
      <c r="B57" s="121" t="s">
        <v>712</v>
      </c>
      <c r="C57" s="122"/>
      <c r="D57" s="122"/>
      <c r="E57" s="123"/>
      <c r="F57" s="197"/>
      <c r="G57" s="122"/>
      <c r="H57" s="124"/>
      <c r="I57" s="124"/>
      <c r="J57" s="126"/>
      <c r="K57" s="113" t="e">
        <f>+G57/$F$57</f>
        <v>#DIV/0!</v>
      </c>
      <c r="L57" s="113" t="e">
        <f>+H57/$F$57</f>
        <v>#DIV/0!</v>
      </c>
      <c r="M57" s="113" t="e">
        <f>+I57/$F$57</f>
        <v>#DIV/0!</v>
      </c>
      <c r="N57" s="113" t="e">
        <f>+J57/$F$57</f>
        <v>#DIV/0!</v>
      </c>
      <c r="O57" s="173"/>
      <c r="P57" s="173"/>
      <c r="Q57" s="162"/>
      <c r="R57" s="162"/>
      <c r="S57" s="163" t="e">
        <f t="shared" si="6"/>
        <v>#DIV/0!</v>
      </c>
      <c r="T57" s="163"/>
      <c r="U57" s="163"/>
      <c r="V57" s="163"/>
      <c r="W57" s="164"/>
      <c r="X57" s="165"/>
    </row>
    <row r="58" spans="1:28" s="132" customFormat="1" ht="46.5" customHeight="1" x14ac:dyDescent="0.25">
      <c r="A58" s="129"/>
      <c r="B58" s="130"/>
      <c r="C58" s="116"/>
      <c r="D58" s="130"/>
      <c r="E58" s="131"/>
      <c r="F58" s="198"/>
      <c r="G58" s="130"/>
      <c r="H58" s="130"/>
      <c r="I58" s="130"/>
      <c r="J58" s="130"/>
      <c r="K58" s="201" t="e">
        <f>+SUM(G49:G57)/SUM($F$49:$F$57)</f>
        <v>#DIV/0!</v>
      </c>
      <c r="L58" s="201" t="e">
        <f>+SUM(H49:H57)/SUM($F$49:$F$57)</f>
        <v>#DIV/0!</v>
      </c>
      <c r="M58" s="201" t="e">
        <f>+SUM(I49:I57)/SUM($F$49:$F$57)</f>
        <v>#DIV/0!</v>
      </c>
      <c r="N58" s="201" t="e">
        <f>+SUM(J49:J57)/SUM($F$49:$F$57)</f>
        <v>#DIV/0!</v>
      </c>
      <c r="O58" s="201"/>
      <c r="P58" s="201"/>
      <c r="Q58" s="120"/>
      <c r="R58" s="120"/>
      <c r="S58" s="201" t="e">
        <f>+SUM(O49:O57)/SUM($F$49:$F$57)</f>
        <v>#DIV/0!</v>
      </c>
      <c r="T58" s="201" t="e">
        <f>+SUM(P49:P57)/SUM($F$49:$F$57)</f>
        <v>#DIV/0!</v>
      </c>
      <c r="U58" s="201" t="e">
        <f>+SUM(Q49:Q57)/SUM($F$49:$F$57)</f>
        <v>#DIV/0!</v>
      </c>
      <c r="V58" s="201" t="e">
        <f>+SUM(R49:R57)/SUM($F$49:$F$57)</f>
        <v>#DIV/0!</v>
      </c>
      <c r="W58" s="150"/>
      <c r="X58" s="152"/>
      <c r="Z58" s="133"/>
      <c r="AA58" s="133"/>
      <c r="AB58" s="133"/>
    </row>
    <row r="59" spans="1:28" s="114" customFormat="1" ht="14.25" x14ac:dyDescent="0.25">
      <c r="A59" s="107">
        <v>1</v>
      </c>
      <c r="B59" s="134" t="s">
        <v>248</v>
      </c>
      <c r="C59" s="135"/>
      <c r="D59" s="135"/>
      <c r="E59" s="136"/>
      <c r="F59" s="199"/>
      <c r="G59" s="135"/>
      <c r="H59" s="124"/>
      <c r="I59" s="127"/>
      <c r="J59" s="128"/>
      <c r="K59" s="113" t="e">
        <f>+G59/$F$59</f>
        <v>#DIV/0!</v>
      </c>
      <c r="L59" s="113" t="e">
        <f>+H59/$F$59</f>
        <v>#DIV/0!</v>
      </c>
      <c r="M59" s="113" t="e">
        <f>+I59/$F$59</f>
        <v>#DIV/0!</v>
      </c>
      <c r="N59" s="113" t="e">
        <f>+J59/$F$59</f>
        <v>#DIV/0!</v>
      </c>
      <c r="O59" s="176"/>
      <c r="P59" s="176"/>
      <c r="Q59" s="168"/>
      <c r="R59" s="177"/>
      <c r="S59" s="163" t="e">
        <f t="shared" ref="S59:S64" si="8">+O59/F59</f>
        <v>#DIV/0!</v>
      </c>
      <c r="T59" s="163"/>
      <c r="U59" s="163"/>
      <c r="V59" s="163"/>
      <c r="W59" s="178"/>
      <c r="X59" s="167"/>
    </row>
    <row r="60" spans="1:28" s="114" customFormat="1" ht="85.5" x14ac:dyDescent="0.25">
      <c r="A60" s="107">
        <v>2</v>
      </c>
      <c r="B60" s="134" t="s">
        <v>258</v>
      </c>
      <c r="C60" s="135"/>
      <c r="D60" s="135"/>
      <c r="E60" s="136"/>
      <c r="F60" s="199"/>
      <c r="G60" s="135"/>
      <c r="H60" s="125"/>
      <c r="I60" s="124"/>
      <c r="J60" s="126"/>
      <c r="K60" s="113" t="e">
        <f>+G60/$F$60</f>
        <v>#DIV/0!</v>
      </c>
      <c r="L60" s="113" t="e">
        <f>+H60/$F$60</f>
        <v>#DIV/0!</v>
      </c>
      <c r="M60" s="113" t="e">
        <f>+I60/$F$60</f>
        <v>#DIV/0!</v>
      </c>
      <c r="N60" s="113" t="e">
        <f>+J60/$F$60</f>
        <v>#DIV/0!</v>
      </c>
      <c r="O60" s="176">
        <v>3</v>
      </c>
      <c r="P60" s="176"/>
      <c r="Q60" s="168"/>
      <c r="R60" s="177"/>
      <c r="S60" s="163" t="e">
        <f t="shared" si="8"/>
        <v>#DIV/0!</v>
      </c>
      <c r="T60" s="163"/>
      <c r="U60" s="163"/>
      <c r="V60" s="163"/>
      <c r="W60" s="166" t="s">
        <v>713</v>
      </c>
      <c r="X60" s="165" t="s">
        <v>703</v>
      </c>
    </row>
    <row r="61" spans="1:28" s="114" customFormat="1" x14ac:dyDescent="0.25">
      <c r="A61" s="107">
        <v>3</v>
      </c>
      <c r="B61" s="134" t="s">
        <v>262</v>
      </c>
      <c r="C61" s="135"/>
      <c r="D61" s="135"/>
      <c r="E61" s="136"/>
      <c r="F61" s="199"/>
      <c r="G61" s="135"/>
      <c r="H61" s="124"/>
      <c r="I61" s="124"/>
      <c r="J61" s="124"/>
      <c r="K61" s="113" t="e">
        <f>+G61/$F$61</f>
        <v>#DIV/0!</v>
      </c>
      <c r="L61" s="113" t="e">
        <f>+H61/$F$61</f>
        <v>#DIV/0!</v>
      </c>
      <c r="M61" s="113" t="e">
        <f>+I61/$F$61</f>
        <v>#DIV/0!</v>
      </c>
      <c r="N61" s="113" t="e">
        <f>+J61/$F$61</f>
        <v>#DIV/0!</v>
      </c>
      <c r="O61" s="176"/>
      <c r="P61" s="176"/>
      <c r="Q61" s="179"/>
      <c r="R61" s="177"/>
      <c r="S61" s="163" t="e">
        <f t="shared" si="8"/>
        <v>#DIV/0!</v>
      </c>
      <c r="T61" s="163"/>
      <c r="U61" s="163"/>
      <c r="V61" s="163"/>
      <c r="W61" s="166"/>
      <c r="X61" s="165"/>
    </row>
    <row r="62" spans="1:28" s="114" customFormat="1" ht="14.25" x14ac:dyDescent="0.25">
      <c r="A62" s="107">
        <v>4</v>
      </c>
      <c r="B62" s="134" t="s">
        <v>266</v>
      </c>
      <c r="C62" s="135"/>
      <c r="D62" s="135"/>
      <c r="E62" s="136"/>
      <c r="F62" s="199"/>
      <c r="G62" s="135"/>
      <c r="H62" s="124"/>
      <c r="I62" s="124"/>
      <c r="J62" s="124"/>
      <c r="K62" s="113" t="e">
        <f>+G62/$F$62</f>
        <v>#DIV/0!</v>
      </c>
      <c r="L62" s="113" t="e">
        <f>+H62/$F$62</f>
        <v>#DIV/0!</v>
      </c>
      <c r="M62" s="113" t="e">
        <f>+I62/$F$62</f>
        <v>#DIV/0!</v>
      </c>
      <c r="N62" s="113" t="e">
        <f>+J62/$F$62</f>
        <v>#DIV/0!</v>
      </c>
      <c r="O62" s="176"/>
      <c r="P62" s="176"/>
      <c r="Q62" s="179"/>
      <c r="R62" s="177"/>
      <c r="S62" s="163" t="e">
        <f t="shared" si="8"/>
        <v>#DIV/0!</v>
      </c>
      <c r="T62" s="163"/>
      <c r="U62" s="163"/>
      <c r="V62" s="163"/>
      <c r="W62" s="166"/>
      <c r="X62" s="167"/>
    </row>
    <row r="63" spans="1:28" s="114" customFormat="1" ht="14.25" x14ac:dyDescent="0.25">
      <c r="A63" s="107">
        <v>5</v>
      </c>
      <c r="B63" s="134" t="s">
        <v>271</v>
      </c>
      <c r="C63" s="135"/>
      <c r="D63" s="135"/>
      <c r="E63" s="136"/>
      <c r="F63" s="199"/>
      <c r="G63" s="135"/>
      <c r="H63" s="124"/>
      <c r="I63" s="124"/>
      <c r="J63" s="124"/>
      <c r="K63" s="113" t="e">
        <f>+G63/$F$63</f>
        <v>#DIV/0!</v>
      </c>
      <c r="L63" s="113" t="e">
        <f>+H63/$F$63</f>
        <v>#DIV/0!</v>
      </c>
      <c r="M63" s="113" t="e">
        <f>+I63/$F$63</f>
        <v>#DIV/0!</v>
      </c>
      <c r="N63" s="113" t="e">
        <f>+J63/$F$63</f>
        <v>#DIV/0!</v>
      </c>
      <c r="O63" s="176"/>
      <c r="P63" s="176"/>
      <c r="Q63" s="162"/>
      <c r="R63" s="162"/>
      <c r="S63" s="163" t="e">
        <f t="shared" si="8"/>
        <v>#DIV/0!</v>
      </c>
      <c r="T63" s="163"/>
      <c r="U63" s="162"/>
      <c r="V63" s="162"/>
      <c r="W63" s="180"/>
      <c r="X63" s="181"/>
    </row>
    <row r="64" spans="1:28" s="114" customFormat="1" ht="14.25" x14ac:dyDescent="0.25">
      <c r="A64" s="107">
        <v>6</v>
      </c>
      <c r="B64" s="134" t="s">
        <v>275</v>
      </c>
      <c r="C64" s="135"/>
      <c r="D64" s="135"/>
      <c r="E64" s="136"/>
      <c r="F64" s="199"/>
      <c r="G64" s="135"/>
      <c r="H64" s="124"/>
      <c r="I64" s="124"/>
      <c r="J64" s="124"/>
      <c r="K64" s="113" t="e">
        <f>+G64/$F$64</f>
        <v>#DIV/0!</v>
      </c>
      <c r="L64" s="113" t="e">
        <f>+H64/$F$64</f>
        <v>#DIV/0!</v>
      </c>
      <c r="M64" s="113" t="e">
        <f>+I64/$F$64</f>
        <v>#DIV/0!</v>
      </c>
      <c r="N64" s="113" t="e">
        <f>+J64/$F$64</f>
        <v>#DIV/0!</v>
      </c>
      <c r="O64" s="176"/>
      <c r="P64" s="176"/>
      <c r="Q64" s="162"/>
      <c r="R64" s="162"/>
      <c r="S64" s="163" t="e">
        <f t="shared" si="8"/>
        <v>#DIV/0!</v>
      </c>
      <c r="T64" s="163"/>
      <c r="U64" s="162"/>
      <c r="V64" s="162"/>
      <c r="W64" s="180"/>
      <c r="X64" s="181"/>
    </row>
    <row r="65" spans="1:28" s="132" customFormat="1" ht="33.75" customHeight="1" x14ac:dyDescent="0.25">
      <c r="A65" s="115"/>
      <c r="B65" s="116"/>
      <c r="C65" s="116"/>
      <c r="D65" s="130"/>
      <c r="E65" s="131"/>
      <c r="F65" s="198"/>
      <c r="G65" s="130"/>
      <c r="H65" s="130"/>
      <c r="I65" s="130"/>
      <c r="J65" s="130"/>
      <c r="K65" s="201" t="e">
        <f>+SUM(G59:G64)/SUM($F$59:$F$64)</f>
        <v>#DIV/0!</v>
      </c>
      <c r="L65" s="201" t="e">
        <f>+SUM(H59:H64)/SUM($F$59:$F$64)</f>
        <v>#DIV/0!</v>
      </c>
      <c r="M65" s="201" t="e">
        <f>+SUM(I59:I64)/SUM($F$59:$F$64)</f>
        <v>#DIV/0!</v>
      </c>
      <c r="N65" s="201" t="e">
        <f>+SUM(J59:J64)/SUM($F$59:$F$64)</f>
        <v>#DIV/0!</v>
      </c>
      <c r="O65" s="201"/>
      <c r="P65" s="201"/>
      <c r="Q65" s="120"/>
      <c r="R65" s="120"/>
      <c r="S65" s="201" t="e">
        <f>+SUM(O59:O64)/SUM($F$59:$F$64)</f>
        <v>#DIV/0!</v>
      </c>
      <c r="T65" s="201" t="e">
        <f>+SUM(P59:P64)/SUM($F$59:$F$64)</f>
        <v>#DIV/0!</v>
      </c>
      <c r="U65" s="201" t="e">
        <f>+SUM(Q59:Q64)/SUM($F$59:$F$64)</f>
        <v>#DIV/0!</v>
      </c>
      <c r="V65" s="201" t="e">
        <f>+SUM(R59:R64)/SUM($F$59:$F$64)</f>
        <v>#DIV/0!</v>
      </c>
      <c r="W65" s="151"/>
      <c r="X65" s="152"/>
      <c r="Z65" s="133"/>
      <c r="AA65" s="133"/>
      <c r="AB65" s="133"/>
    </row>
    <row r="66" spans="1:28" s="114" customFormat="1" ht="14.25" x14ac:dyDescent="0.25">
      <c r="A66" s="107">
        <v>1</v>
      </c>
      <c r="B66" s="137" t="s">
        <v>280</v>
      </c>
      <c r="C66" s="138"/>
      <c r="D66" s="138"/>
      <c r="E66" s="139"/>
      <c r="F66" s="200"/>
      <c r="G66" s="135"/>
      <c r="H66" s="140"/>
      <c r="I66" s="140"/>
      <c r="J66" s="140"/>
      <c r="K66" s="113" t="e">
        <f>+G66/$F$66</f>
        <v>#DIV/0!</v>
      </c>
      <c r="L66" s="113" t="e">
        <f>+H66/$F$66</f>
        <v>#DIV/0!</v>
      </c>
      <c r="M66" s="113" t="e">
        <f>+I66/$F$66</f>
        <v>#DIV/0!</v>
      </c>
      <c r="N66" s="113" t="e">
        <f>+J66/$F$66</f>
        <v>#DIV/0!</v>
      </c>
      <c r="O66" s="172"/>
      <c r="P66" s="172"/>
      <c r="Q66" s="172"/>
      <c r="R66" s="182"/>
      <c r="S66" s="163" t="e">
        <f>+O66/F66</f>
        <v>#DIV/0!</v>
      </c>
      <c r="T66" s="163"/>
      <c r="U66" s="163"/>
      <c r="V66" s="163"/>
      <c r="W66" s="166"/>
      <c r="X66" s="167"/>
    </row>
    <row r="67" spans="1:28" s="114" customFormat="1" ht="14.25" x14ac:dyDescent="0.25">
      <c r="A67" s="107">
        <v>2</v>
      </c>
      <c r="B67" s="137" t="s">
        <v>294</v>
      </c>
      <c r="C67" s="138"/>
      <c r="D67" s="138"/>
      <c r="E67" s="139"/>
      <c r="F67" s="200"/>
      <c r="G67" s="135"/>
      <c r="H67" s="141"/>
      <c r="I67" s="141"/>
      <c r="J67" s="141"/>
      <c r="K67" s="113" t="e">
        <f>+G67/$F$67</f>
        <v>#DIV/0!</v>
      </c>
      <c r="L67" s="113" t="e">
        <f>+H67/$F$67</f>
        <v>#DIV/0!</v>
      </c>
      <c r="M67" s="113" t="e">
        <f>+I67/$F$67</f>
        <v>#DIV/0!</v>
      </c>
      <c r="N67" s="113" t="e">
        <f>+J67/$F$67</f>
        <v>#DIV/0!</v>
      </c>
      <c r="O67" s="172"/>
      <c r="P67" s="172"/>
      <c r="Q67" s="172"/>
      <c r="R67" s="182"/>
      <c r="S67" s="163" t="e">
        <f>+O67/F67</f>
        <v>#DIV/0!</v>
      </c>
      <c r="T67" s="163"/>
      <c r="U67" s="163"/>
      <c r="V67" s="163"/>
      <c r="W67" s="163"/>
      <c r="X67" s="183"/>
    </row>
    <row r="68" spans="1:28" s="114" customFormat="1" ht="111.95" customHeight="1" x14ac:dyDescent="0.25">
      <c r="A68" s="107">
        <v>3</v>
      </c>
      <c r="B68" s="137" t="s">
        <v>302</v>
      </c>
      <c r="C68" s="138"/>
      <c r="D68" s="138"/>
      <c r="E68" s="139"/>
      <c r="F68" s="200"/>
      <c r="G68" s="135"/>
      <c r="H68" s="141"/>
      <c r="I68" s="141"/>
      <c r="J68" s="141"/>
      <c r="K68" s="113" t="e">
        <f>+G68/$F$68</f>
        <v>#DIV/0!</v>
      </c>
      <c r="L68" s="113" t="e">
        <f>+H68/$F$68</f>
        <v>#DIV/0!</v>
      </c>
      <c r="M68" s="113" t="e">
        <f>+I68/$F$68</f>
        <v>#DIV/0!</v>
      </c>
      <c r="N68" s="113" t="e">
        <f>+J68/$F$68</f>
        <v>#DIV/0!</v>
      </c>
      <c r="O68" s="172"/>
      <c r="P68" s="172"/>
      <c r="Q68" s="172"/>
      <c r="R68" s="182"/>
      <c r="S68" s="163" t="e">
        <f>+O68/F68</f>
        <v>#DIV/0!</v>
      </c>
      <c r="T68" s="170"/>
      <c r="U68" s="163"/>
      <c r="V68" s="163"/>
      <c r="W68" s="164"/>
      <c r="X68" s="165"/>
    </row>
    <row r="69" spans="1:28" s="114" customFormat="1" x14ac:dyDescent="0.25">
      <c r="A69" s="107">
        <v>4</v>
      </c>
      <c r="B69" s="137" t="s">
        <v>308</v>
      </c>
      <c r="C69" s="138"/>
      <c r="D69" s="138"/>
      <c r="E69" s="139"/>
      <c r="F69" s="200"/>
      <c r="G69" s="135"/>
      <c r="H69" s="140"/>
      <c r="I69" s="140"/>
      <c r="J69" s="140"/>
      <c r="K69" s="113" t="e">
        <f>+G69/$F$69</f>
        <v>#DIV/0!</v>
      </c>
      <c r="L69" s="113" t="e">
        <f>+H69/$F$69</f>
        <v>#DIV/0!</v>
      </c>
      <c r="M69" s="113" t="e">
        <f>+I69/$F$69</f>
        <v>#DIV/0!</v>
      </c>
      <c r="N69" s="113" t="e">
        <f>+J69/$F$69</f>
        <v>#DIV/0!</v>
      </c>
      <c r="O69" s="172"/>
      <c r="P69" s="172"/>
      <c r="Q69" s="172"/>
      <c r="R69" s="182"/>
      <c r="S69" s="163" t="e">
        <f>+O69/F69</f>
        <v>#DIV/0!</v>
      </c>
      <c r="T69" s="170"/>
      <c r="U69" s="163"/>
      <c r="V69" s="163"/>
      <c r="W69" s="164"/>
      <c r="X69" s="165"/>
    </row>
    <row r="70" spans="1:28" s="132" customFormat="1" ht="33.75" customHeight="1" x14ac:dyDescent="0.25">
      <c r="A70" s="115"/>
      <c r="B70" s="116"/>
      <c r="C70" s="116"/>
      <c r="D70" s="130"/>
      <c r="E70" s="131"/>
      <c r="F70" s="198"/>
      <c r="G70" s="130"/>
      <c r="H70" s="130"/>
      <c r="I70" s="130"/>
      <c r="J70" s="130"/>
      <c r="K70" s="201" t="e">
        <f>+SUM(G66:G69)/SUM($F$66:$F$69)</f>
        <v>#DIV/0!</v>
      </c>
      <c r="L70" s="201" t="e">
        <f>+SUM(H66:H69)/SUM($F$66:$F$69)</f>
        <v>#DIV/0!</v>
      </c>
      <c r="M70" s="201" t="e">
        <f>+SUM(I66:I69)/SUM($F$66:$F$69)</f>
        <v>#DIV/0!</v>
      </c>
      <c r="N70" s="201" t="e">
        <f>+SUM(J66:J69)/SUM($F$66:$F$69)</f>
        <v>#DIV/0!</v>
      </c>
      <c r="O70" s="201"/>
      <c r="P70" s="201"/>
      <c r="Q70" s="120"/>
      <c r="R70" s="120"/>
      <c r="S70" s="201" t="e">
        <f>+SUM(O66:O69)/SUM($F$66:$F$69)</f>
        <v>#DIV/0!</v>
      </c>
      <c r="T70" s="201" t="e">
        <f>+SUM(P66:P69)/SUM($F$66:$F$69)</f>
        <v>#DIV/0!</v>
      </c>
      <c r="U70" s="201" t="e">
        <f>+SUM(Q66:Q69)/SUM($F$66:$F$69)</f>
        <v>#DIV/0!</v>
      </c>
      <c r="V70" s="201" t="e">
        <f>+SUM(R66:R69)/SUM($F$66:$F$69)</f>
        <v>#DIV/0!</v>
      </c>
      <c r="W70" s="151"/>
      <c r="X70" s="152"/>
      <c r="Z70" s="133"/>
      <c r="AA70" s="133"/>
      <c r="AB70" s="133"/>
    </row>
    <row r="71" spans="1:28" s="114" customFormat="1" x14ac:dyDescent="0.25">
      <c r="A71" s="107">
        <v>1</v>
      </c>
      <c r="B71" s="142" t="s">
        <v>410</v>
      </c>
      <c r="C71" s="122"/>
      <c r="D71" s="122"/>
      <c r="E71" s="123"/>
      <c r="F71" s="197"/>
      <c r="G71" s="122"/>
      <c r="H71" s="141"/>
      <c r="I71" s="141"/>
      <c r="J71" s="143"/>
      <c r="K71" s="113" t="e">
        <f>+G71/$F$71</f>
        <v>#DIV/0!</v>
      </c>
      <c r="L71" s="113" t="e">
        <f>+H71/$F$71</f>
        <v>#DIV/0!</v>
      </c>
      <c r="M71" s="113" t="e">
        <f>+I71/$F$71</f>
        <v>#DIV/0!</v>
      </c>
      <c r="N71" s="113" t="e">
        <f>+J71/$F$71</f>
        <v>#DIV/0!</v>
      </c>
      <c r="O71" s="172"/>
      <c r="P71" s="172"/>
      <c r="Q71" s="182"/>
      <c r="R71" s="162"/>
      <c r="S71" s="163" t="e">
        <f t="shared" ref="S71:S81" si="9">+O71/F71</f>
        <v>#DIV/0!</v>
      </c>
      <c r="T71" s="163"/>
      <c r="U71" s="163"/>
      <c r="V71" s="163"/>
      <c r="W71" s="166"/>
      <c r="X71" s="165"/>
    </row>
    <row r="72" spans="1:28" s="114" customFormat="1" ht="60" x14ac:dyDescent="0.25">
      <c r="A72" s="107">
        <v>2</v>
      </c>
      <c r="B72" s="142" t="s">
        <v>422</v>
      </c>
      <c r="C72" s="122"/>
      <c r="D72" s="122"/>
      <c r="E72" s="123"/>
      <c r="F72" s="197"/>
      <c r="G72" s="122"/>
      <c r="H72" s="111"/>
      <c r="I72" s="111"/>
      <c r="J72" s="111"/>
      <c r="K72" s="113" t="e">
        <f>+G72/$F$72</f>
        <v>#DIV/0!</v>
      </c>
      <c r="L72" s="113" t="e">
        <f>+H72/$F$72</f>
        <v>#DIV/0!</v>
      </c>
      <c r="M72" s="113" t="e">
        <f>+I72/$F$72</f>
        <v>#DIV/0!</v>
      </c>
      <c r="N72" s="113" t="e">
        <f>+J72/$F$72</f>
        <v>#DIV/0!</v>
      </c>
      <c r="O72" s="172">
        <v>1</v>
      </c>
      <c r="P72" s="172"/>
      <c r="Q72" s="182"/>
      <c r="R72" s="162"/>
      <c r="S72" s="163" t="e">
        <f t="shared" si="9"/>
        <v>#DIV/0!</v>
      </c>
      <c r="T72" s="163"/>
      <c r="U72" s="163"/>
      <c r="V72" s="163"/>
      <c r="W72" s="166" t="s">
        <v>714</v>
      </c>
      <c r="X72" s="165" t="s">
        <v>703</v>
      </c>
    </row>
    <row r="73" spans="1:28" s="114" customFormat="1" ht="60" x14ac:dyDescent="0.25">
      <c r="A73" s="107">
        <v>3</v>
      </c>
      <c r="B73" s="142" t="s">
        <v>427</v>
      </c>
      <c r="C73" s="122"/>
      <c r="D73" s="122"/>
      <c r="E73" s="123"/>
      <c r="F73" s="197"/>
      <c r="G73" s="122"/>
      <c r="H73" s="111"/>
      <c r="I73" s="140"/>
      <c r="J73" s="140"/>
      <c r="K73" s="113" t="e">
        <f>+G73/$F$73</f>
        <v>#DIV/0!</v>
      </c>
      <c r="L73" s="113" t="e">
        <f>+H73/$F$73</f>
        <v>#DIV/0!</v>
      </c>
      <c r="M73" s="113" t="e">
        <f>+I73/$F$73</f>
        <v>#DIV/0!</v>
      </c>
      <c r="N73" s="113" t="e">
        <f>+J73/$F$73</f>
        <v>#DIV/0!</v>
      </c>
      <c r="O73" s="172">
        <v>1</v>
      </c>
      <c r="P73" s="172"/>
      <c r="Q73" s="182"/>
      <c r="R73" s="162"/>
      <c r="S73" s="163" t="e">
        <f t="shared" si="9"/>
        <v>#DIV/0!</v>
      </c>
      <c r="T73" s="163"/>
      <c r="U73" s="163"/>
      <c r="V73" s="163"/>
      <c r="W73" s="166" t="s">
        <v>715</v>
      </c>
      <c r="X73" s="165" t="s">
        <v>703</v>
      </c>
    </row>
    <row r="74" spans="1:28" s="114" customFormat="1" ht="60" x14ac:dyDescent="0.25">
      <c r="A74" s="107">
        <v>4</v>
      </c>
      <c r="B74" s="142" t="s">
        <v>433</v>
      </c>
      <c r="C74" s="122"/>
      <c r="D74" s="122"/>
      <c r="E74" s="123"/>
      <c r="F74" s="197"/>
      <c r="G74" s="122"/>
      <c r="H74" s="111"/>
      <c r="I74" s="111"/>
      <c r="J74" s="111"/>
      <c r="K74" s="113" t="e">
        <f>+G74/$F$74</f>
        <v>#DIV/0!</v>
      </c>
      <c r="L74" s="113" t="e">
        <f>+H74/$F$74</f>
        <v>#DIV/0!</v>
      </c>
      <c r="M74" s="113" t="e">
        <f>+I74/$F$74</f>
        <v>#DIV/0!</v>
      </c>
      <c r="N74" s="113" t="e">
        <f>+J74/$F$74</f>
        <v>#DIV/0!</v>
      </c>
      <c r="O74" s="172">
        <v>1</v>
      </c>
      <c r="P74" s="172"/>
      <c r="Q74" s="182"/>
      <c r="R74" s="162"/>
      <c r="S74" s="163" t="e">
        <f t="shared" si="9"/>
        <v>#DIV/0!</v>
      </c>
      <c r="T74" s="163"/>
      <c r="U74" s="163"/>
      <c r="V74" s="163"/>
      <c r="W74" s="166" t="s">
        <v>716</v>
      </c>
      <c r="X74" s="165" t="s">
        <v>703</v>
      </c>
    </row>
    <row r="75" spans="1:28" s="114" customFormat="1" ht="60" x14ac:dyDescent="0.25">
      <c r="A75" s="107">
        <v>5</v>
      </c>
      <c r="B75" s="142" t="s">
        <v>438</v>
      </c>
      <c r="C75" s="122"/>
      <c r="D75" s="122"/>
      <c r="E75" s="123"/>
      <c r="F75" s="197"/>
      <c r="G75" s="122"/>
      <c r="H75" s="111"/>
      <c r="I75" s="140"/>
      <c r="J75" s="144"/>
      <c r="K75" s="113" t="e">
        <f>+G75/$F$75</f>
        <v>#DIV/0!</v>
      </c>
      <c r="L75" s="113" t="e">
        <f>+H75/$F$75</f>
        <v>#DIV/0!</v>
      </c>
      <c r="M75" s="113" t="e">
        <f>+I75/$F$75</f>
        <v>#DIV/0!</v>
      </c>
      <c r="N75" s="113" t="e">
        <f>+J75/$F$75</f>
        <v>#DIV/0!</v>
      </c>
      <c r="O75" s="172">
        <v>1</v>
      </c>
      <c r="P75" s="172"/>
      <c r="Q75" s="182"/>
      <c r="R75" s="162"/>
      <c r="S75" s="163" t="e">
        <f t="shared" si="9"/>
        <v>#DIV/0!</v>
      </c>
      <c r="T75" s="170"/>
      <c r="U75" s="163"/>
      <c r="V75" s="163"/>
      <c r="W75" s="185" t="s">
        <v>717</v>
      </c>
      <c r="X75" s="165" t="s">
        <v>703</v>
      </c>
    </row>
    <row r="76" spans="1:28" s="114" customFormat="1" ht="60" x14ac:dyDescent="0.25">
      <c r="A76" s="107">
        <v>6</v>
      </c>
      <c r="B76" s="142" t="s">
        <v>442</v>
      </c>
      <c r="C76" s="122"/>
      <c r="D76" s="122"/>
      <c r="E76" s="123"/>
      <c r="F76" s="197"/>
      <c r="G76" s="122"/>
      <c r="H76" s="111"/>
      <c r="I76" s="140"/>
      <c r="J76" s="140"/>
      <c r="K76" s="113" t="e">
        <f>+G76/$F$76</f>
        <v>#DIV/0!</v>
      </c>
      <c r="L76" s="113" t="e">
        <f>+H76/$F$76</f>
        <v>#DIV/0!</v>
      </c>
      <c r="M76" s="113" t="e">
        <f>+I76/$F$76</f>
        <v>#DIV/0!</v>
      </c>
      <c r="N76" s="113" t="e">
        <f>+J76/$F$76</f>
        <v>#DIV/0!</v>
      </c>
      <c r="O76" s="172">
        <v>1</v>
      </c>
      <c r="P76" s="172"/>
      <c r="Q76" s="182"/>
      <c r="R76" s="162"/>
      <c r="S76" s="163" t="e">
        <f t="shared" si="9"/>
        <v>#DIV/0!</v>
      </c>
      <c r="T76" s="170"/>
      <c r="U76" s="163"/>
      <c r="V76" s="163"/>
      <c r="W76" s="166" t="s">
        <v>718</v>
      </c>
      <c r="X76" s="165" t="s">
        <v>703</v>
      </c>
    </row>
    <row r="77" spans="1:28" s="114" customFormat="1" ht="60" x14ac:dyDescent="0.25">
      <c r="A77" s="107">
        <v>7</v>
      </c>
      <c r="B77" s="142" t="s">
        <v>452</v>
      </c>
      <c r="C77" s="122"/>
      <c r="D77" s="122"/>
      <c r="E77" s="123"/>
      <c r="F77" s="197"/>
      <c r="G77" s="122"/>
      <c r="H77" s="111"/>
      <c r="I77" s="140"/>
      <c r="J77" s="144"/>
      <c r="K77" s="113" t="e">
        <f>+G77/$F$77</f>
        <v>#DIV/0!</v>
      </c>
      <c r="L77" s="113" t="e">
        <f>+H77/$F$77</f>
        <v>#DIV/0!</v>
      </c>
      <c r="M77" s="113" t="e">
        <f>+I77/$F$77</f>
        <v>#DIV/0!</v>
      </c>
      <c r="N77" s="113" t="e">
        <f>+J77/$F$77</f>
        <v>#DIV/0!</v>
      </c>
      <c r="O77" s="172">
        <v>1</v>
      </c>
      <c r="P77" s="172"/>
      <c r="Q77" s="182"/>
      <c r="R77" s="162"/>
      <c r="S77" s="163" t="e">
        <f t="shared" si="9"/>
        <v>#DIV/0!</v>
      </c>
      <c r="T77" s="170"/>
      <c r="U77" s="163"/>
      <c r="V77" s="163"/>
      <c r="W77" s="166" t="s">
        <v>719</v>
      </c>
      <c r="X77" s="165" t="s">
        <v>703</v>
      </c>
    </row>
    <row r="78" spans="1:28" s="114" customFormat="1" ht="60" x14ac:dyDescent="0.25">
      <c r="A78" s="107">
        <v>8</v>
      </c>
      <c r="B78" s="142" t="s">
        <v>461</v>
      </c>
      <c r="C78" s="122"/>
      <c r="D78" s="122"/>
      <c r="E78" s="123"/>
      <c r="F78" s="197"/>
      <c r="G78" s="122"/>
      <c r="H78" s="111"/>
      <c r="I78" s="141"/>
      <c r="J78" s="141"/>
      <c r="K78" s="113" t="e">
        <f>+G78/$F$78</f>
        <v>#DIV/0!</v>
      </c>
      <c r="L78" s="113" t="e">
        <f>+H78/$F$78</f>
        <v>#DIV/0!</v>
      </c>
      <c r="M78" s="113" t="e">
        <f>+I78/$F$78</f>
        <v>#DIV/0!</v>
      </c>
      <c r="N78" s="113" t="e">
        <f>+J78/$F$78</f>
        <v>#DIV/0!</v>
      </c>
      <c r="O78" s="172">
        <v>1</v>
      </c>
      <c r="P78" s="172"/>
      <c r="Q78" s="182"/>
      <c r="R78" s="162"/>
      <c r="S78" s="163" t="e">
        <f t="shared" si="9"/>
        <v>#DIV/0!</v>
      </c>
      <c r="T78" s="170"/>
      <c r="U78" s="163"/>
      <c r="V78" s="163"/>
      <c r="W78" s="166" t="s">
        <v>720</v>
      </c>
      <c r="X78" s="165" t="s">
        <v>703</v>
      </c>
    </row>
    <row r="79" spans="1:28" s="114" customFormat="1" ht="60" x14ac:dyDescent="0.25">
      <c r="A79" s="107">
        <v>9</v>
      </c>
      <c r="B79" s="142" t="s">
        <v>471</v>
      </c>
      <c r="C79" s="122"/>
      <c r="D79" s="122"/>
      <c r="E79" s="123"/>
      <c r="F79" s="197"/>
      <c r="G79" s="122"/>
      <c r="H79" s="111"/>
      <c r="I79" s="141"/>
      <c r="J79" s="141"/>
      <c r="K79" s="113" t="e">
        <f>+G79/$F$79</f>
        <v>#DIV/0!</v>
      </c>
      <c r="L79" s="113" t="e">
        <f>+H79/$F$79</f>
        <v>#DIV/0!</v>
      </c>
      <c r="M79" s="113" t="e">
        <f>+I79/$F$79</f>
        <v>#DIV/0!</v>
      </c>
      <c r="N79" s="113" t="e">
        <f>+J79/$F$79</f>
        <v>#DIV/0!</v>
      </c>
      <c r="O79" s="172">
        <v>1</v>
      </c>
      <c r="P79" s="172"/>
      <c r="Q79" s="182"/>
      <c r="R79" s="162"/>
      <c r="S79" s="163" t="e">
        <f t="shared" si="9"/>
        <v>#DIV/0!</v>
      </c>
      <c r="T79" s="170"/>
      <c r="U79" s="163"/>
      <c r="V79" s="163"/>
      <c r="W79" s="166" t="s">
        <v>721</v>
      </c>
      <c r="X79" s="165" t="s">
        <v>703</v>
      </c>
    </row>
    <row r="80" spans="1:28" s="114" customFormat="1" x14ac:dyDescent="0.25">
      <c r="A80" s="107">
        <v>10</v>
      </c>
      <c r="B80" s="142" t="s">
        <v>480</v>
      </c>
      <c r="C80" s="122"/>
      <c r="D80" s="122"/>
      <c r="E80" s="123"/>
      <c r="F80" s="197"/>
      <c r="G80" s="122"/>
      <c r="H80" s="111"/>
      <c r="I80" s="141"/>
      <c r="J80" s="141"/>
      <c r="K80" s="113" t="e">
        <f>+G80/$F$80</f>
        <v>#DIV/0!</v>
      </c>
      <c r="L80" s="113" t="e">
        <f>+H80/$F$80</f>
        <v>#DIV/0!</v>
      </c>
      <c r="M80" s="113" t="e">
        <f>+I80/$F$80</f>
        <v>#DIV/0!</v>
      </c>
      <c r="N80" s="113" t="e">
        <f t="shared" ref="N80" si="10">+J80/$F$80</f>
        <v>#DIV/0!</v>
      </c>
      <c r="O80" s="172"/>
      <c r="P80" s="172"/>
      <c r="Q80" s="182"/>
      <c r="R80" s="162"/>
      <c r="S80" s="163" t="e">
        <f t="shared" si="9"/>
        <v>#DIV/0!</v>
      </c>
      <c r="T80" s="170"/>
      <c r="U80" s="163"/>
      <c r="V80" s="163"/>
      <c r="W80" s="166"/>
      <c r="X80" s="165"/>
    </row>
    <row r="81" spans="1:28" s="114" customFormat="1" ht="60" x14ac:dyDescent="0.25">
      <c r="A81" s="107">
        <v>11</v>
      </c>
      <c r="B81" s="142" t="s">
        <v>490</v>
      </c>
      <c r="C81" s="122"/>
      <c r="D81" s="122"/>
      <c r="E81" s="123"/>
      <c r="F81" s="197"/>
      <c r="G81" s="122"/>
      <c r="H81" s="111"/>
      <c r="I81" s="141"/>
      <c r="J81" s="141"/>
      <c r="K81" s="113" t="e">
        <f>+G81/$F$81</f>
        <v>#DIV/0!</v>
      </c>
      <c r="L81" s="113" t="e">
        <f>+H81/$F$81</f>
        <v>#DIV/0!</v>
      </c>
      <c r="M81" s="113" t="e">
        <f>+I81/$F$81</f>
        <v>#DIV/0!</v>
      </c>
      <c r="N81" s="113" t="e">
        <f>+J81/$F$81</f>
        <v>#DIV/0!</v>
      </c>
      <c r="O81" s="172">
        <v>1</v>
      </c>
      <c r="P81" s="172"/>
      <c r="Q81" s="182"/>
      <c r="R81" s="162"/>
      <c r="S81" s="163" t="e">
        <f t="shared" si="9"/>
        <v>#DIV/0!</v>
      </c>
      <c r="T81" s="170"/>
      <c r="U81" s="163"/>
      <c r="V81" s="163"/>
      <c r="W81" s="166" t="s">
        <v>722</v>
      </c>
      <c r="X81" s="165" t="s">
        <v>703</v>
      </c>
    </row>
    <row r="82" spans="1:28" s="132" customFormat="1" ht="36.75" customHeight="1" x14ac:dyDescent="0.25">
      <c r="A82" s="115"/>
      <c r="B82" s="116"/>
      <c r="C82" s="116"/>
      <c r="D82" s="130"/>
      <c r="E82" s="131"/>
      <c r="F82" s="198"/>
      <c r="G82" s="130"/>
      <c r="H82" s="130"/>
      <c r="I82" s="130"/>
      <c r="J82" s="130"/>
      <c r="K82" s="201" t="e">
        <f>+SUM(G71:G81)/SUM($F$71:$F$81)</f>
        <v>#DIV/0!</v>
      </c>
      <c r="L82" s="201" t="e">
        <f>+SUM(H71:H81)/SUM($F$71:$F$81)</f>
        <v>#DIV/0!</v>
      </c>
      <c r="M82" s="201" t="e">
        <f>+SUM(I71:I81)/SUM($F$71:$F$81)</f>
        <v>#DIV/0!</v>
      </c>
      <c r="N82" s="201" t="e">
        <f>+SUM(J71:J81)/SUM($F$71:$F$81)</f>
        <v>#DIV/0!</v>
      </c>
      <c r="O82" s="201"/>
      <c r="P82" s="201"/>
      <c r="Q82" s="120"/>
      <c r="R82" s="120"/>
      <c r="S82" s="201" t="e">
        <f>+SUM(O71:O81)/SUM($F$71:$F$81)</f>
        <v>#DIV/0!</v>
      </c>
      <c r="T82" s="201" t="e">
        <f>+SUM(P71:P81)/SUM($F$71:$F$81)</f>
        <v>#DIV/0!</v>
      </c>
      <c r="U82" s="201" t="e">
        <f>+SUM(Q71:Q81)/SUM($F$71:$F$81)</f>
        <v>#DIV/0!</v>
      </c>
      <c r="V82" s="201" t="e">
        <f>+SUM(R71:R81)/SUM($F$71:$F$81)</f>
        <v>#DIV/0!</v>
      </c>
      <c r="W82" s="151"/>
      <c r="X82" s="152"/>
      <c r="Z82" s="133"/>
      <c r="AA82" s="133"/>
      <c r="AB82" s="133"/>
    </row>
    <row r="83" spans="1:28" s="114" customFormat="1" x14ac:dyDescent="0.25">
      <c r="A83" s="107">
        <v>1</v>
      </c>
      <c r="B83" s="137" t="s">
        <v>341</v>
      </c>
      <c r="C83" s="137"/>
      <c r="D83" s="137"/>
      <c r="E83" s="123"/>
      <c r="F83" s="197"/>
      <c r="G83" s="122"/>
      <c r="H83" s="124"/>
      <c r="I83" s="124"/>
      <c r="J83" s="126"/>
      <c r="K83" s="113" t="e">
        <f>+G83/$F$83</f>
        <v>#DIV/0!</v>
      </c>
      <c r="L83" s="113" t="e">
        <f>+H83/$F$83</f>
        <v>#DIV/0!</v>
      </c>
      <c r="M83" s="113" t="e">
        <f>+I83/$F$83</f>
        <v>#DIV/0!</v>
      </c>
      <c r="N83" s="113" t="e">
        <f t="shared" ref="N83" si="11">+J83/$F$83</f>
        <v>#DIV/0!</v>
      </c>
      <c r="O83" s="172"/>
      <c r="P83" s="172"/>
      <c r="Q83" s="182"/>
      <c r="R83" s="182"/>
      <c r="S83" s="163" t="e">
        <f>+O83/F83</f>
        <v>#DIV/0!</v>
      </c>
      <c r="T83" s="170"/>
      <c r="U83" s="163"/>
      <c r="V83" s="163"/>
      <c r="W83" s="166"/>
      <c r="X83" s="165"/>
    </row>
    <row r="84" spans="1:28" s="114" customFormat="1" ht="14.25" x14ac:dyDescent="0.25">
      <c r="A84" s="107">
        <v>2</v>
      </c>
      <c r="B84" s="137" t="s">
        <v>355</v>
      </c>
      <c r="C84" s="137"/>
      <c r="D84" s="137"/>
      <c r="E84" s="123"/>
      <c r="F84" s="197"/>
      <c r="G84" s="122"/>
      <c r="H84" s="124"/>
      <c r="I84" s="124"/>
      <c r="J84" s="126"/>
      <c r="K84" s="113" t="e">
        <f>+G84/$F$84</f>
        <v>#DIV/0!</v>
      </c>
      <c r="L84" s="113" t="e">
        <f>+H84/$F$84</f>
        <v>#DIV/0!</v>
      </c>
      <c r="M84" s="113" t="e">
        <f>+I84/$F$84</f>
        <v>#DIV/0!</v>
      </c>
      <c r="N84" s="113" t="e">
        <f t="shared" ref="N84" si="12">+J84/$F$84</f>
        <v>#DIV/0!</v>
      </c>
      <c r="O84" s="172"/>
      <c r="P84" s="172"/>
      <c r="Q84" s="182"/>
      <c r="R84" s="182"/>
      <c r="S84" s="163" t="e">
        <f t="shared" ref="S84:S89" si="13">+O84/F84</f>
        <v>#DIV/0!</v>
      </c>
      <c r="T84" s="163"/>
      <c r="U84" s="163"/>
      <c r="V84" s="163"/>
      <c r="W84" s="186"/>
      <c r="X84" s="187"/>
    </row>
    <row r="85" spans="1:28" s="114" customFormat="1" x14ac:dyDescent="0.25">
      <c r="A85" s="107">
        <v>3</v>
      </c>
      <c r="B85" s="137" t="s">
        <v>363</v>
      </c>
      <c r="C85" s="137"/>
      <c r="D85" s="137"/>
      <c r="E85" s="123"/>
      <c r="F85" s="197"/>
      <c r="G85" s="122"/>
      <c r="H85" s="124"/>
      <c r="I85" s="124"/>
      <c r="J85" s="126"/>
      <c r="K85" s="113" t="e">
        <f>+G85/$F$85</f>
        <v>#DIV/0!</v>
      </c>
      <c r="L85" s="113" t="e">
        <f>+H85/$F$85</f>
        <v>#DIV/0!</v>
      </c>
      <c r="M85" s="113" t="e">
        <f>+I85/$F$85</f>
        <v>#DIV/0!</v>
      </c>
      <c r="N85" s="113" t="e">
        <f t="shared" ref="N85" si="14">+J85/$F$85</f>
        <v>#DIV/0!</v>
      </c>
      <c r="O85" s="172"/>
      <c r="P85" s="172"/>
      <c r="Q85" s="182"/>
      <c r="R85" s="182"/>
      <c r="S85" s="163" t="e">
        <f t="shared" si="13"/>
        <v>#DIV/0!</v>
      </c>
      <c r="T85" s="170"/>
      <c r="U85" s="163"/>
      <c r="V85" s="163"/>
      <c r="W85" s="166"/>
      <c r="X85" s="165"/>
    </row>
    <row r="86" spans="1:28" s="114" customFormat="1" ht="71.25" x14ac:dyDescent="0.25">
      <c r="A86" s="107">
        <v>4</v>
      </c>
      <c r="B86" s="137" t="s">
        <v>371</v>
      </c>
      <c r="C86" s="137"/>
      <c r="D86" s="137"/>
      <c r="E86" s="123"/>
      <c r="F86" s="197"/>
      <c r="G86" s="122"/>
      <c r="H86" s="125"/>
      <c r="I86" s="124"/>
      <c r="J86" s="126"/>
      <c r="K86" s="113" t="e">
        <f>+G86/$F$86</f>
        <v>#DIV/0!</v>
      </c>
      <c r="L86" s="113" t="e">
        <f>+H86/$F$86</f>
        <v>#DIV/0!</v>
      </c>
      <c r="M86" s="113" t="e">
        <f>+I86/$F$86</f>
        <v>#DIV/0!</v>
      </c>
      <c r="N86" s="113" t="e">
        <f t="shared" ref="N86" si="15">+J86/$F$86</f>
        <v>#DIV/0!</v>
      </c>
      <c r="O86" s="172">
        <v>1</v>
      </c>
      <c r="P86" s="172"/>
      <c r="Q86" s="182"/>
      <c r="R86" s="182"/>
      <c r="S86" s="163" t="e">
        <f t="shared" si="13"/>
        <v>#DIV/0!</v>
      </c>
      <c r="T86" s="170"/>
      <c r="U86" s="163"/>
      <c r="V86" s="163"/>
      <c r="W86" s="178" t="s">
        <v>723</v>
      </c>
      <c r="X86" s="165" t="s">
        <v>703</v>
      </c>
    </row>
    <row r="87" spans="1:28" s="114" customFormat="1" ht="60" x14ac:dyDescent="0.25">
      <c r="A87" s="107">
        <v>5</v>
      </c>
      <c r="B87" s="137" t="s">
        <v>378</v>
      </c>
      <c r="C87" s="137"/>
      <c r="D87" s="137"/>
      <c r="E87" s="123"/>
      <c r="F87" s="197"/>
      <c r="G87" s="122"/>
      <c r="H87" s="125"/>
      <c r="I87" s="124"/>
      <c r="J87" s="126"/>
      <c r="K87" s="113" t="e">
        <f>+G87/$F$87</f>
        <v>#DIV/0!</v>
      </c>
      <c r="L87" s="113" t="e">
        <f>+H87/$F$87</f>
        <v>#DIV/0!</v>
      </c>
      <c r="M87" s="113" t="e">
        <f>+I87/$F$87</f>
        <v>#DIV/0!</v>
      </c>
      <c r="N87" s="113" t="e">
        <f t="shared" ref="N87" si="16">+J87/$F$87</f>
        <v>#DIV/0!</v>
      </c>
      <c r="O87" s="172">
        <v>1</v>
      </c>
      <c r="P87" s="172"/>
      <c r="Q87" s="182"/>
      <c r="R87" s="182"/>
      <c r="S87" s="163" t="e">
        <f t="shared" si="13"/>
        <v>#DIV/0!</v>
      </c>
      <c r="T87" s="170"/>
      <c r="U87" s="163"/>
      <c r="V87" s="163"/>
      <c r="W87" s="178" t="s">
        <v>724</v>
      </c>
      <c r="X87" s="165" t="s">
        <v>703</v>
      </c>
    </row>
    <row r="88" spans="1:28" s="114" customFormat="1" ht="60" x14ac:dyDescent="0.25">
      <c r="A88" s="107">
        <v>6</v>
      </c>
      <c r="B88" s="137" t="s">
        <v>385</v>
      </c>
      <c r="C88" s="137"/>
      <c r="D88" s="137"/>
      <c r="E88" s="123"/>
      <c r="F88" s="197"/>
      <c r="G88" s="122"/>
      <c r="H88" s="125"/>
      <c r="I88" s="124"/>
      <c r="J88" s="126"/>
      <c r="K88" s="113" t="e">
        <f>+G88/$F$88</f>
        <v>#DIV/0!</v>
      </c>
      <c r="L88" s="113" t="e">
        <f>+H88/$F$88</f>
        <v>#DIV/0!</v>
      </c>
      <c r="M88" s="113" t="e">
        <f>+I88/$F$88</f>
        <v>#DIV/0!</v>
      </c>
      <c r="N88" s="113" t="e">
        <f t="shared" ref="N88" si="17">+J88/$F$88</f>
        <v>#DIV/0!</v>
      </c>
      <c r="O88" s="172">
        <v>1</v>
      </c>
      <c r="P88" s="172"/>
      <c r="Q88" s="182"/>
      <c r="R88" s="182"/>
      <c r="S88" s="163" t="e">
        <f t="shared" si="13"/>
        <v>#DIV/0!</v>
      </c>
      <c r="T88" s="170"/>
      <c r="U88" s="163"/>
      <c r="V88" s="163"/>
      <c r="W88" s="178" t="s">
        <v>725</v>
      </c>
      <c r="X88" s="165" t="s">
        <v>703</v>
      </c>
    </row>
    <row r="89" spans="1:28" s="114" customFormat="1" ht="60" x14ac:dyDescent="0.25">
      <c r="A89" s="107">
        <v>7</v>
      </c>
      <c r="B89" s="137" t="s">
        <v>392</v>
      </c>
      <c r="C89" s="137"/>
      <c r="D89" s="137"/>
      <c r="E89" s="123"/>
      <c r="F89" s="197"/>
      <c r="G89" s="122"/>
      <c r="H89" s="125"/>
      <c r="I89" s="124"/>
      <c r="J89" s="126"/>
      <c r="K89" s="113" t="e">
        <f>+G89/$F$89</f>
        <v>#DIV/0!</v>
      </c>
      <c r="L89" s="113" t="e">
        <f>+H89/$F$89</f>
        <v>#DIV/0!</v>
      </c>
      <c r="M89" s="113" t="e">
        <f>+I89/$F$89</f>
        <v>#DIV/0!</v>
      </c>
      <c r="N89" s="113" t="e">
        <f t="shared" ref="N89" si="18">+J89/$F$89</f>
        <v>#DIV/0!</v>
      </c>
      <c r="O89" s="172">
        <v>1</v>
      </c>
      <c r="P89" s="172"/>
      <c r="Q89" s="182"/>
      <c r="R89" s="182"/>
      <c r="S89" s="163" t="e">
        <f t="shared" si="13"/>
        <v>#DIV/0!</v>
      </c>
      <c r="T89" s="170"/>
      <c r="U89" s="163"/>
      <c r="V89" s="163"/>
      <c r="W89" s="178" t="s">
        <v>726</v>
      </c>
      <c r="X89" s="165" t="s">
        <v>703</v>
      </c>
    </row>
    <row r="90" spans="1:28" s="114" customFormat="1" ht="40.5" customHeight="1" thickBot="1" x14ac:dyDescent="0.3">
      <c r="A90" s="145"/>
      <c r="B90" s="146"/>
      <c r="C90" s="146"/>
      <c r="D90" s="147"/>
      <c r="E90" s="148"/>
      <c r="F90" s="250"/>
      <c r="G90" s="250"/>
      <c r="H90" s="250"/>
      <c r="I90" s="250"/>
      <c r="J90" s="250"/>
      <c r="K90" s="201" t="e">
        <f>+SUM(G83:G89)/SUM($F$83:$F$89)</f>
        <v>#DIV/0!</v>
      </c>
      <c r="L90" s="201" t="e">
        <f t="shared" ref="L90" si="19">+SUM(H83:H89)/SUM($F$83:$F$89)</f>
        <v>#DIV/0!</v>
      </c>
      <c r="M90" s="201" t="e">
        <f>+SUM(I83:I89)/SUM($F$83:$F$89)</f>
        <v>#DIV/0!</v>
      </c>
      <c r="N90" s="201" t="e">
        <f>+SUM(J83:J89)/SUM($F$83:$F$89)</f>
        <v>#DIV/0!</v>
      </c>
      <c r="O90" s="201"/>
      <c r="P90" s="201"/>
      <c r="Q90" s="120"/>
      <c r="R90" s="120"/>
      <c r="S90" s="201" t="e">
        <f>+SUM(O83:O89)/SUM($F$83:$F$89)</f>
        <v>#DIV/0!</v>
      </c>
      <c r="T90" s="201" t="e">
        <f>+SUM(P83:P89)/SUM($F$83:$F$89)</f>
        <v>#DIV/0!</v>
      </c>
      <c r="U90" s="201" t="e">
        <f>+SUM(Q83:Q89)/SUM($F$83:$F$89)</f>
        <v>#DIV/0!</v>
      </c>
      <c r="V90" s="201" t="e">
        <f>+SUM(R83:R89)/SUM($F$83:$F$89)</f>
        <v>#DIV/0!</v>
      </c>
      <c r="W90" s="153"/>
      <c r="X90" s="154"/>
      <c r="Z90" s="101"/>
      <c r="AA90" s="101"/>
      <c r="AB90" s="101"/>
    </row>
    <row r="91" spans="1:28" s="114" customFormat="1" ht="14.25" x14ac:dyDescent="0.25">
      <c r="A91" s="101"/>
      <c r="B91" s="101"/>
      <c r="C91" s="101"/>
      <c r="D91" s="101"/>
      <c r="E91" s="101"/>
      <c r="F91" s="101"/>
      <c r="G91" s="249" t="s">
        <v>727</v>
      </c>
      <c r="H91" s="249" t="s">
        <v>728</v>
      </c>
      <c r="I91" s="249" t="s">
        <v>729</v>
      </c>
      <c r="J91" s="249" t="s">
        <v>730</v>
      </c>
      <c r="K91" s="101"/>
      <c r="L91" s="101"/>
      <c r="M91" s="101"/>
      <c r="N91" s="101"/>
      <c r="Z91" s="101"/>
      <c r="AA91" s="101"/>
      <c r="AB91" s="101"/>
    </row>
    <row r="92" spans="1:28" ht="39.6" customHeight="1" x14ac:dyDescent="0.25">
      <c r="A92" s="588" t="s">
        <v>731</v>
      </c>
      <c r="B92" s="589"/>
      <c r="C92" s="589"/>
      <c r="D92" s="589"/>
      <c r="E92" s="590"/>
      <c r="F92" s="192">
        <f>+COUNT($F$40:$F$89)</f>
        <v>0</v>
      </c>
      <c r="G92" s="192">
        <f>+COUNT($G$40:$G$89)</f>
        <v>0</v>
      </c>
      <c r="H92" s="193">
        <f>+COUNT($H$40:$H$89)</f>
        <v>0</v>
      </c>
      <c r="I92" s="194">
        <f>+COUNT($I$40:$I$89)</f>
        <v>0</v>
      </c>
      <c r="J92" s="194">
        <f>+COUNT($J$40:$J$89)</f>
        <v>0</v>
      </c>
      <c r="S92" s="188"/>
    </row>
    <row r="93" spans="1:28" ht="47.45" customHeight="1" x14ac:dyDescent="0.25">
      <c r="A93" s="588" t="s">
        <v>732</v>
      </c>
      <c r="B93" s="589"/>
      <c r="C93" s="589"/>
      <c r="D93" s="589"/>
      <c r="E93" s="590"/>
      <c r="F93" s="192">
        <f>+SUM($F$40:$F$89)</f>
        <v>0</v>
      </c>
      <c r="G93" s="192">
        <f>+SUM($G$40:$G$89)</f>
        <v>0</v>
      </c>
      <c r="H93" s="193">
        <f>+SUM($H$40:$H$89)</f>
        <v>0</v>
      </c>
      <c r="I93" s="194">
        <f>+SUM($I$40:$I$89)</f>
        <v>0</v>
      </c>
      <c r="J93" s="194">
        <f>+SUM($J$40:$J$89)</f>
        <v>0</v>
      </c>
    </row>
    <row r="94" spans="1:28" ht="47.45" customHeight="1" x14ac:dyDescent="0.25">
      <c r="A94" s="588" t="s">
        <v>733</v>
      </c>
      <c r="B94" s="589"/>
      <c r="C94" s="589"/>
      <c r="D94" s="589"/>
      <c r="E94" s="589"/>
      <c r="F94" s="590"/>
      <c r="G94" s="202" t="e">
        <f>+G93/$F$93</f>
        <v>#DIV/0!</v>
      </c>
      <c r="H94" s="203" t="e">
        <f>+H93/$F$93</f>
        <v>#DIV/0!</v>
      </c>
      <c r="I94" s="204" t="e">
        <f>+I93/$F$93</f>
        <v>#DIV/0!</v>
      </c>
      <c r="J94" s="204" t="e">
        <f>+J93/$F$93</f>
        <v>#DIV/0!</v>
      </c>
    </row>
    <row r="95" spans="1:28" ht="39.6" customHeight="1" x14ac:dyDescent="0.25">
      <c r="A95" s="575" t="s">
        <v>734</v>
      </c>
      <c r="B95" s="576"/>
      <c r="C95" s="576"/>
      <c r="D95" s="576"/>
      <c r="E95" s="576"/>
      <c r="F95" s="577"/>
      <c r="G95" s="184">
        <f>+COUNT($O$40:$O$89)</f>
        <v>20</v>
      </c>
      <c r="H95" s="178">
        <f>+COUNT($P$40:$P$89)</f>
        <v>0</v>
      </c>
      <c r="I95" s="173">
        <f>+COUNT($Q$40:$Q$89)</f>
        <v>0</v>
      </c>
      <c r="J95" s="173">
        <f>+COUNT($R$40:$R$89)</f>
        <v>0</v>
      </c>
      <c r="S95" s="188"/>
    </row>
    <row r="96" spans="1:28" ht="47.45" customHeight="1" x14ac:dyDescent="0.25">
      <c r="A96" s="575" t="s">
        <v>735</v>
      </c>
      <c r="B96" s="576"/>
      <c r="C96" s="576"/>
      <c r="D96" s="576"/>
      <c r="E96" s="576"/>
      <c r="F96" s="577"/>
      <c r="G96" s="184">
        <f>+SUM($O$40:$O$89)</f>
        <v>26</v>
      </c>
      <c r="H96" s="178">
        <f>+SUM($P$40:$P$89)</f>
        <v>0</v>
      </c>
      <c r="I96" s="173">
        <f>+COUNT($Q$40:$Q$89)</f>
        <v>0</v>
      </c>
      <c r="J96" s="173">
        <f>+COUNT($R$40:$R$89)</f>
        <v>0</v>
      </c>
    </row>
    <row r="97" spans="1:25" ht="47.45" customHeight="1" x14ac:dyDescent="0.25">
      <c r="A97" s="575" t="s">
        <v>736</v>
      </c>
      <c r="B97" s="576"/>
      <c r="C97" s="576"/>
      <c r="D97" s="576"/>
      <c r="E97" s="576"/>
      <c r="F97" s="577"/>
      <c r="G97" s="205" t="e">
        <f>+G96/$F$93</f>
        <v>#DIV/0!</v>
      </c>
      <c r="H97" s="206" t="e">
        <f>+H96/$F$93</f>
        <v>#DIV/0!</v>
      </c>
      <c r="I97" s="207" t="e">
        <f t="shared" ref="I97:J97" si="20">+I96/$F$93</f>
        <v>#DIV/0!</v>
      </c>
      <c r="J97" s="207" t="e">
        <f t="shared" si="20"/>
        <v>#DIV/0!</v>
      </c>
    </row>
    <row r="100" spans="1:25" s="226" customFormat="1" ht="42.6" customHeight="1" x14ac:dyDescent="0.25">
      <c r="A100" s="592" t="s">
        <v>4</v>
      </c>
      <c r="B100" s="593"/>
      <c r="C100" s="228" t="s">
        <v>737</v>
      </c>
      <c r="D100" s="229" t="s">
        <v>738</v>
      </c>
      <c r="E100" s="230" t="s">
        <v>739</v>
      </c>
      <c r="F100" s="231" t="s">
        <v>740</v>
      </c>
      <c r="G100" s="232" t="s">
        <v>741</v>
      </c>
      <c r="H100" s="229" t="s">
        <v>742</v>
      </c>
      <c r="I100" s="230" t="s">
        <v>743</v>
      </c>
      <c r="J100" s="231" t="s">
        <v>744</v>
      </c>
      <c r="K100" s="232" t="s">
        <v>745</v>
      </c>
      <c r="L100" s="233" t="s">
        <v>746</v>
      </c>
      <c r="M100" s="235" t="s">
        <v>747</v>
      </c>
      <c r="N100" s="235" t="s">
        <v>748</v>
      </c>
      <c r="O100" s="235" t="s">
        <v>749</v>
      </c>
      <c r="P100" s="235" t="s">
        <v>750</v>
      </c>
      <c r="Q100" s="235" t="s">
        <v>751</v>
      </c>
      <c r="R100" s="235" t="s">
        <v>752</v>
      </c>
      <c r="S100" s="235" t="s">
        <v>753</v>
      </c>
      <c r="T100" s="235" t="s">
        <v>754</v>
      </c>
      <c r="U100" s="227"/>
      <c r="V100" s="227"/>
      <c r="W100" s="227"/>
      <c r="X100" s="227"/>
      <c r="Y100" s="227"/>
    </row>
    <row r="101" spans="1:25" ht="30" customHeight="1" x14ac:dyDescent="0.25">
      <c r="A101" s="594" t="s">
        <v>755</v>
      </c>
      <c r="B101" s="595"/>
      <c r="C101" s="236" t="e">
        <f>+SUM(_xlfn.ANCHORARRAY(F40))</f>
        <v>#REF!</v>
      </c>
      <c r="D101" s="237">
        <f>+SUM(G40:G47)</f>
        <v>0</v>
      </c>
      <c r="E101" s="237">
        <f>+SUM(O40:O47)</f>
        <v>8</v>
      </c>
      <c r="F101" s="238">
        <f>+SUM(H40:H47)</f>
        <v>0</v>
      </c>
      <c r="G101" s="238">
        <f>+SUM(P40:P47)</f>
        <v>0</v>
      </c>
      <c r="H101" s="237">
        <f>+SUM(I40:I47)</f>
        <v>0</v>
      </c>
      <c r="I101" s="237">
        <f>+SUM(Q40:Q47)</f>
        <v>0</v>
      </c>
      <c r="J101" s="238">
        <f>+SUM(J40:J47)</f>
        <v>0</v>
      </c>
      <c r="K101" s="238">
        <f>+SUM(R40:R47)</f>
        <v>0</v>
      </c>
      <c r="L101" s="239">
        <f>+B3</f>
        <v>8</v>
      </c>
      <c r="M101" s="237">
        <f>+COUNT(G40:G47)</f>
        <v>0</v>
      </c>
      <c r="N101" s="237">
        <f>+COUNT(O40:O47)</f>
        <v>4</v>
      </c>
      <c r="O101" s="237">
        <f>+COUNT(H40:H47)</f>
        <v>0</v>
      </c>
      <c r="P101" s="237">
        <f>+COUNT(P40:P47)</f>
        <v>0</v>
      </c>
      <c r="Q101" s="237">
        <f>+COUNT(I40:I47)</f>
        <v>0</v>
      </c>
      <c r="R101" s="237">
        <f>+COUNT(Q40:Q47)</f>
        <v>0</v>
      </c>
      <c r="S101" s="237">
        <f>+COUNT(J40:J47)</f>
        <v>0</v>
      </c>
      <c r="T101" s="237">
        <f>+COUNT(R40:R47)</f>
        <v>0</v>
      </c>
    </row>
    <row r="102" spans="1:25" ht="30" customHeight="1" x14ac:dyDescent="0.25">
      <c r="A102" s="594" t="s">
        <v>756</v>
      </c>
      <c r="B102" s="595"/>
      <c r="C102" s="236">
        <f>+SUM(F49:F57)</f>
        <v>0</v>
      </c>
      <c r="D102" s="237">
        <f>+SUM(G49:G57)</f>
        <v>0</v>
      </c>
      <c r="E102" s="237">
        <f>+SUM(O49:O57)</f>
        <v>2</v>
      </c>
      <c r="F102" s="238">
        <f>+SUM(H49:H57)</f>
        <v>0</v>
      </c>
      <c r="G102" s="238">
        <f>+SUM(P49:P57)</f>
        <v>0</v>
      </c>
      <c r="H102" s="237">
        <f>+SUM(I49:I57)</f>
        <v>0</v>
      </c>
      <c r="I102" s="237">
        <f>+SUM(Q49:Q57)</f>
        <v>0</v>
      </c>
      <c r="J102" s="238">
        <f>+SUM(J49:J57)</f>
        <v>0</v>
      </c>
      <c r="K102" s="238">
        <f>+SUM(R49:R57)</f>
        <v>0</v>
      </c>
      <c r="L102" s="239">
        <f t="shared" ref="L102:L106" si="21">+B4</f>
        <v>9</v>
      </c>
      <c r="M102" s="237">
        <f>+COUNT(G49:G57)</f>
        <v>0</v>
      </c>
      <c r="N102" s="237">
        <f>+COUNT(O49:O57)</f>
        <v>2</v>
      </c>
      <c r="O102" s="237">
        <f>+COUNT(H49:H57)</f>
        <v>0</v>
      </c>
      <c r="P102" s="237">
        <f>+COUNT(P49:P57)</f>
        <v>0</v>
      </c>
      <c r="Q102" s="237">
        <f>+COUNT(I49:I57)</f>
        <v>0</v>
      </c>
      <c r="R102" s="237">
        <f>+COUNT(Q49:Q57)</f>
        <v>0</v>
      </c>
      <c r="S102" s="237">
        <f>+COUNT(J49:J57)</f>
        <v>0</v>
      </c>
      <c r="T102" s="237">
        <f>+COUNT(R49:R57)</f>
        <v>0</v>
      </c>
    </row>
    <row r="103" spans="1:25" ht="30" customHeight="1" x14ac:dyDescent="0.25">
      <c r="A103" s="594" t="s">
        <v>757</v>
      </c>
      <c r="B103" s="595"/>
      <c r="C103" s="236">
        <f>+SUM(F59:F64)</f>
        <v>0</v>
      </c>
      <c r="D103" s="237">
        <f>+SUM(G59:G64)</f>
        <v>0</v>
      </c>
      <c r="E103" s="237">
        <f>+SUM(O59:O64)</f>
        <v>3</v>
      </c>
      <c r="F103" s="238">
        <f>+SUM(H59:H64)</f>
        <v>0</v>
      </c>
      <c r="G103" s="238">
        <f>+SUM(P59:P64)</f>
        <v>0</v>
      </c>
      <c r="H103" s="237">
        <f>+SUM(I59:I64)</f>
        <v>0</v>
      </c>
      <c r="I103" s="237">
        <f>+SUM(Q59:Q64)</f>
        <v>0</v>
      </c>
      <c r="J103" s="238">
        <f>+SUM(J59:J64)</f>
        <v>0</v>
      </c>
      <c r="K103" s="238">
        <f>+SUM(R59:R64)</f>
        <v>0</v>
      </c>
      <c r="L103" s="239">
        <f t="shared" si="21"/>
        <v>6</v>
      </c>
      <c r="M103" s="237">
        <f>+COUNT(G59:G64)</f>
        <v>0</v>
      </c>
      <c r="N103" s="237">
        <f>+COUNT(O59:O64)</f>
        <v>1</v>
      </c>
      <c r="O103" s="237">
        <f>+COUNT(H59:H64)</f>
        <v>0</v>
      </c>
      <c r="P103" s="237">
        <f>+COUNT(P59:P64)</f>
        <v>0</v>
      </c>
      <c r="Q103" s="237">
        <f>+COUNT(I59:I64)</f>
        <v>0</v>
      </c>
      <c r="R103" s="237">
        <f>+COUNT(Q59:Q64)</f>
        <v>0</v>
      </c>
      <c r="S103" s="237">
        <f>+COUNT(J59:J64)</f>
        <v>0</v>
      </c>
      <c r="T103" s="237">
        <f>+COUNT(R59:R64)</f>
        <v>0</v>
      </c>
    </row>
    <row r="104" spans="1:25" ht="30" customHeight="1" x14ac:dyDescent="0.25">
      <c r="A104" s="594" t="s">
        <v>758</v>
      </c>
      <c r="B104" s="595"/>
      <c r="C104" s="236">
        <f>+SUM(F66:F69)</f>
        <v>0</v>
      </c>
      <c r="D104" s="237">
        <f>+SUM(G66:G69)</f>
        <v>0</v>
      </c>
      <c r="E104" s="237">
        <f>+SUM(O66:O69)</f>
        <v>0</v>
      </c>
      <c r="F104" s="238">
        <f>+SUM(H66:H69)</f>
        <v>0</v>
      </c>
      <c r="G104" s="238">
        <f>+SUM(P66:P69)</f>
        <v>0</v>
      </c>
      <c r="H104" s="237">
        <f>+SUM(I66:I69)</f>
        <v>0</v>
      </c>
      <c r="I104" s="237">
        <f>+SUM(Q66:Q69)</f>
        <v>0</v>
      </c>
      <c r="J104" s="238">
        <f>+SUM(J66:J69)</f>
        <v>0</v>
      </c>
      <c r="K104" s="238">
        <f>+SUM(R66:R69)</f>
        <v>0</v>
      </c>
      <c r="L104" s="239">
        <f t="shared" si="21"/>
        <v>4</v>
      </c>
      <c r="M104" s="237">
        <f>+COUNT(G66:G69)</f>
        <v>0</v>
      </c>
      <c r="N104" s="237">
        <f>+COUNT(O66:O69)</f>
        <v>0</v>
      </c>
      <c r="O104" s="237">
        <f>+COUNT(H66:H69)</f>
        <v>0</v>
      </c>
      <c r="P104" s="237">
        <f>+COUNT(P66:P69)</f>
        <v>0</v>
      </c>
      <c r="Q104" s="237">
        <f>+COUNT(I66:I69)</f>
        <v>0</v>
      </c>
      <c r="R104" s="237">
        <f>+COUNT(Q66:Q69)</f>
        <v>0</v>
      </c>
      <c r="S104" s="237">
        <f>+COUNT(J66:J69)</f>
        <v>0</v>
      </c>
      <c r="T104" s="237">
        <f>+COUNT(R66:R69)</f>
        <v>0</v>
      </c>
    </row>
    <row r="105" spans="1:25" ht="30" customHeight="1" x14ac:dyDescent="0.25">
      <c r="A105" s="594" t="s">
        <v>759</v>
      </c>
      <c r="B105" s="595"/>
      <c r="C105" s="236">
        <f>+SUM(F83:F89)</f>
        <v>0</v>
      </c>
      <c r="D105" s="237">
        <f>+SUM(G83:G89)</f>
        <v>0</v>
      </c>
      <c r="E105" s="237">
        <f>+SUM(O83:O89)</f>
        <v>4</v>
      </c>
      <c r="F105" s="238">
        <f>+SUM(H83:H89)</f>
        <v>0</v>
      </c>
      <c r="G105" s="238">
        <f>+SUM(P83:P89)</f>
        <v>0</v>
      </c>
      <c r="H105" s="237">
        <f>+SUM(I83:I89)</f>
        <v>0</v>
      </c>
      <c r="I105" s="237">
        <f>+SUM(Q83:Q89)</f>
        <v>0</v>
      </c>
      <c r="J105" s="238">
        <f>+SUM(J83:J89)</f>
        <v>0</v>
      </c>
      <c r="K105" s="238">
        <f>+SUM(R83:R89)</f>
        <v>0</v>
      </c>
      <c r="L105" s="239">
        <f t="shared" si="21"/>
        <v>7</v>
      </c>
      <c r="M105" s="237">
        <f>+COUNT(G83:G89)</f>
        <v>0</v>
      </c>
      <c r="N105" s="237">
        <f>+COUNT(O83:O89)</f>
        <v>4</v>
      </c>
      <c r="O105" s="237">
        <f>+COUNT(H83:H89)</f>
        <v>0</v>
      </c>
      <c r="P105" s="237">
        <f>+COUNT(P83:P89)</f>
        <v>0</v>
      </c>
      <c r="Q105" s="237">
        <f>+COUNT(I83:I89)</f>
        <v>0</v>
      </c>
      <c r="R105" s="237">
        <f>+COUNT(Q83:Q89)</f>
        <v>0</v>
      </c>
      <c r="S105" s="237">
        <f>+COUNT(J83:J89)</f>
        <v>0</v>
      </c>
      <c r="T105" s="237">
        <f>+COUNT(R83:R89)</f>
        <v>0</v>
      </c>
    </row>
    <row r="106" spans="1:25" ht="30" customHeight="1" x14ac:dyDescent="0.25">
      <c r="A106" s="594" t="s">
        <v>760</v>
      </c>
      <c r="B106" s="595"/>
      <c r="C106" s="236">
        <f>+SUM(F71:F81)</f>
        <v>0</v>
      </c>
      <c r="D106" s="237">
        <f>+SUM(G71:G81)</f>
        <v>0</v>
      </c>
      <c r="E106" s="237">
        <f>+SUM(O71:O81)</f>
        <v>9</v>
      </c>
      <c r="F106" s="238">
        <f>+SUM(H71:H81)</f>
        <v>0</v>
      </c>
      <c r="G106" s="238">
        <f>+SUM(P71:P81)</f>
        <v>0</v>
      </c>
      <c r="H106" s="237">
        <f>+SUM(I71:I81)</f>
        <v>0</v>
      </c>
      <c r="I106" s="237">
        <f>+SUM(Q71:Q81)</f>
        <v>0</v>
      </c>
      <c r="J106" s="238">
        <f>+SUM(J71:J81)</f>
        <v>0</v>
      </c>
      <c r="K106" s="238">
        <f>+SUM(R71:R81)</f>
        <v>0</v>
      </c>
      <c r="L106" s="239">
        <f t="shared" si="21"/>
        <v>11</v>
      </c>
      <c r="M106" s="237">
        <f>+COUNT(G71:G81)</f>
        <v>0</v>
      </c>
      <c r="N106" s="237">
        <f>+COUNT(O71:O81)</f>
        <v>9</v>
      </c>
      <c r="O106" s="237">
        <f>+COUNT(H71:H81)</f>
        <v>0</v>
      </c>
      <c r="P106" s="237">
        <f>+COUNT(P71:P81)</f>
        <v>0</v>
      </c>
      <c r="Q106" s="237">
        <f>+COUNT(I71:I81)</f>
        <v>0</v>
      </c>
      <c r="R106" s="237">
        <f>+COUNT(Q71:Q81)</f>
        <v>0</v>
      </c>
      <c r="S106" s="237">
        <f>+COUNT(J71:J81)</f>
        <v>0</v>
      </c>
      <c r="T106" s="237">
        <f>+COUNT(R71:R81)</f>
        <v>0</v>
      </c>
    </row>
    <row r="107" spans="1:25" ht="30" customHeight="1" x14ac:dyDescent="0.25">
      <c r="A107" s="592" t="s">
        <v>761</v>
      </c>
      <c r="B107" s="593"/>
      <c r="C107" s="225" t="e">
        <f>+SUM(C101:C106)</f>
        <v>#REF!</v>
      </c>
      <c r="D107" s="225">
        <f t="shared" ref="D107:R107" si="22">+SUM(D101:D106)</f>
        <v>0</v>
      </c>
      <c r="E107" s="225">
        <f t="shared" si="22"/>
        <v>26</v>
      </c>
      <c r="F107" s="225">
        <f>+SUM(F101:F106)</f>
        <v>0</v>
      </c>
      <c r="G107" s="225">
        <f t="shared" si="22"/>
        <v>0</v>
      </c>
      <c r="H107" s="225">
        <f>+SUM(H101:H106)</f>
        <v>0</v>
      </c>
      <c r="I107" s="225">
        <f>+SUM(I101:I106)</f>
        <v>0</v>
      </c>
      <c r="J107" s="225">
        <f>+SUM(J101:J106)</f>
        <v>0</v>
      </c>
      <c r="K107" s="225">
        <f t="shared" si="22"/>
        <v>0</v>
      </c>
      <c r="L107" s="225">
        <f t="shared" si="22"/>
        <v>45</v>
      </c>
      <c r="M107" s="225">
        <f>+SUM(M101:M106)</f>
        <v>0</v>
      </c>
      <c r="N107" s="225">
        <f t="shared" si="22"/>
        <v>20</v>
      </c>
      <c r="O107" s="225">
        <f t="shared" si="22"/>
        <v>0</v>
      </c>
      <c r="P107" s="225">
        <f t="shared" si="22"/>
        <v>0</v>
      </c>
      <c r="Q107" s="225">
        <f>+SUM(Q101:Q106)</f>
        <v>0</v>
      </c>
      <c r="R107" s="225">
        <f t="shared" si="22"/>
        <v>0</v>
      </c>
      <c r="S107" s="225">
        <f>+SUM(S101:S106)</f>
        <v>0</v>
      </c>
      <c r="T107" s="225">
        <f>+SUM(T101:T106)</f>
        <v>0</v>
      </c>
    </row>
    <row r="108" spans="1:25" ht="15" customHeight="1" x14ac:dyDescent="0.25">
      <c r="D108" s="189"/>
      <c r="E108" s="234"/>
    </row>
    <row r="111" spans="1:25" ht="41.1" customHeight="1" x14ac:dyDescent="0.25">
      <c r="A111" s="591" t="s">
        <v>762</v>
      </c>
      <c r="B111" s="591"/>
      <c r="C111" s="591"/>
      <c r="D111" s="591"/>
      <c r="F111" s="591" t="s">
        <v>763</v>
      </c>
      <c r="G111" s="591"/>
      <c r="H111" s="591"/>
      <c r="I111" s="591"/>
      <c r="J111" s="591"/>
      <c r="K111" s="591"/>
      <c r="M111" s="591" t="s">
        <v>764</v>
      </c>
      <c r="N111" s="591"/>
      <c r="O111" s="591"/>
      <c r="P111" s="591"/>
      <c r="Q111" s="591"/>
      <c r="R111" s="591"/>
      <c r="T111" s="591" t="s">
        <v>765</v>
      </c>
      <c r="U111" s="591"/>
      <c r="V111" s="591"/>
      <c r="W111" s="591"/>
    </row>
  </sheetData>
  <autoFilter ref="A39:Y90" xr:uid="{A8520A94-74F1-4000-BCBC-39549540BBE9}"/>
  <mergeCells count="25">
    <mergeCell ref="T111:W111"/>
    <mergeCell ref="A100:B100"/>
    <mergeCell ref="A101:B101"/>
    <mergeCell ref="A102:B102"/>
    <mergeCell ref="A103:B103"/>
    <mergeCell ref="A104:B104"/>
    <mergeCell ref="A105:B105"/>
    <mergeCell ref="A106:B106"/>
    <mergeCell ref="A107:B107"/>
    <mergeCell ref="A111:D111"/>
    <mergeCell ref="F111:K111"/>
    <mergeCell ref="M111:R111"/>
    <mergeCell ref="A97:F97"/>
    <mergeCell ref="O1:AA1"/>
    <mergeCell ref="A38:A39"/>
    <mergeCell ref="B38:D38"/>
    <mergeCell ref="E38:F38"/>
    <mergeCell ref="G38:L38"/>
    <mergeCell ref="O38:V38"/>
    <mergeCell ref="W38:X38"/>
    <mergeCell ref="A92:E92"/>
    <mergeCell ref="A93:E93"/>
    <mergeCell ref="A94:F94"/>
    <mergeCell ref="A95:F95"/>
    <mergeCell ref="A96:F96"/>
  </mergeCells>
  <conditionalFormatting sqref="N3:N8">
    <cfRule type="dataBar" priority="1">
      <dataBar>
        <cfvo type="min"/>
        <cfvo type="max"/>
        <color rgb="FF638EC6"/>
      </dataBar>
      <extLst>
        <ext xmlns:x14="http://schemas.microsoft.com/office/spreadsheetml/2009/9/main" uri="{B025F937-C7B1-47D3-B67F-A62EFF666E3E}">
          <x14:id>{18285DFF-944E-407A-A51F-24C95C7C5C95}</x14:id>
        </ext>
      </extLst>
    </cfRule>
  </conditionalFormatting>
  <hyperlinks>
    <hyperlink ref="X51" r:id="rId1" display="https://colombiacompra.pensemos.com/suiteve/pln/searchers?soa=6&amp;mdl=pln&amp;_sveVrs=1004020250228&amp;&amp;link=1&amp;mis=pln-D-1024" xr:uid="{890A21DC-B5FF-49EE-A035-C69B4AE3596C}"/>
    <hyperlink ref="X57" r:id="rId2" display="https://colombiacompra.pensemos.com/suiteve/pln/searchers?soa=6&amp;mdl=pln&amp;_sveVrs=1004020250228&amp;&amp;link=1&amp;mis=pln-D-1024" xr:uid="{920530ED-7ECC-465F-9511-A3E6013339C3}"/>
    <hyperlink ref="X56" r:id="rId3" display="https://colombiacompra.pensemos.com/suiteve/pln/searchers?soa=6&amp;mdl=pln&amp;_sveVrs=1004020250228&amp;&amp;link=1&amp;mis=pln-D-1024" xr:uid="{C5106B38-03CB-4945-9D38-DD4E27BE070E}"/>
    <hyperlink ref="X55" r:id="rId4" display="https://colombiacompra.pensemos.com/suiteve/pln/searchers?soa=6&amp;mdl=pln&amp;_sveVrs=1004020250228&amp;&amp;link=1&amp;mis=pln-D-1024" xr:uid="{E8F786EC-0052-49B0-9EFD-ECC082E03A7A}"/>
    <hyperlink ref="X54" r:id="rId5" display="https://colombiacompra.pensemos.com/suiteve/pln/searchers?soa=6&amp;mdl=pln&amp;_sveVrs=1004020250228&amp;&amp;link=1&amp;mis=pln-D-1024" xr:uid="{4B852D75-E1F5-46DD-BBAD-D3519C5DA9C6}"/>
    <hyperlink ref="X61" r:id="rId6" display="https://colombiacompra.pensemos.com/suiteve/pln/searchers?soa=6&amp;mdl=pln&amp;_sveVrs=1004020250228&amp;&amp;link=1&amp;mis=pln-D-1024" xr:uid="{554FB7A5-3DE6-45BB-90C2-A414404120DC}"/>
    <hyperlink ref="X68" r:id="rId7" display="https://colombiacompra.pensemos.com/suiteve/pln/searchers?soa=6&amp;mdl=pln&amp;_sveVrs=1004020250228&amp;&amp;link=1&amp;mis=pln-D-1024" xr:uid="{7F0C3EEA-A353-44ED-973E-FA9D20540D5D}"/>
    <hyperlink ref="X69" r:id="rId8" display="https://colombiacompra.pensemos.com/suiteve/pln/searchers?soa=6&amp;mdl=pln&amp;_sveVrs=1004020250228&amp;&amp;link=1&amp;mis=pln-D-1024" xr:uid="{BB3BBA8E-F568-4FB3-B267-C2F68A7B04EB}"/>
    <hyperlink ref="X71" r:id="rId9" display="https://colombiacompra.pensemos.com/suiteve/pln/searchers?soa=6&amp;mdl=pln&amp;_sveVrs=1004020250228&amp;&amp;link=1&amp;mis=pln-D-1024" xr:uid="{F0430331-198A-4D89-AFCD-2DF7E1F612C8}"/>
    <hyperlink ref="X85" r:id="rId10" display="https://colombiacompra.pensemos.com/suiteve/pln/searchers?soa=6&amp;mdl=pln&amp;_sveVrs=1004020250228&amp;&amp;link=1&amp;mis=pln-D-1024" xr:uid="{67DCF806-C077-4FB3-AB3D-CB011B9A0FB5}"/>
    <hyperlink ref="X83" r:id="rId11" display="https://colombiacompra.pensemos.com/suiteve/pln/searchers?soa=6&amp;mdl=pln&amp;_sveVrs=1004020250228&amp;&amp;link=1&amp;mis=pln-D-1024" xr:uid="{BF7FA7D8-9ABC-4ACB-9490-8C5D2A021203}"/>
    <hyperlink ref="X80" r:id="rId12" display="https://colombiacompra.pensemos.com/suiteve/pln/searchers?soa=6&amp;mdl=pln&amp;_sveVrs=1004020250228&amp;&amp;link=1&amp;mis=pln-D-1024" xr:uid="{BB3E4E71-6BF5-40EF-91D4-133711468BED}"/>
    <hyperlink ref="X50" r:id="rId13" display="https://colombiacompra.pensemos.com/suiteve/pln/searchers?soa=6&amp;mdl=pln&amp;_sveVrs=1004020250228&amp;&amp;link=1&amp;mis=pln-D-1024" xr:uid="{043F921D-B735-4AAC-8377-5FFF82EE19B8}"/>
    <hyperlink ref="X49" r:id="rId14" display="https://colombiacompra.pensemos.com/suiteve/pln/searchers?soa=6&amp;mdl=pln&amp;_sveVrs=1004020250228&amp;&amp;link=1&amp;mis=pln-D-1024" xr:uid="{A2353B39-3390-43A0-8D27-C30D91755A2F}"/>
    <hyperlink ref="X46" r:id="rId15" display="https://colombiacompra.pensemos.com/suiteve/pln/searchers?soa=6&amp;mdl=pln&amp;_sveVrs=1004020250228&amp;&amp;link=1&amp;mis=pln-D-1024" xr:uid="{7FF77137-6FAD-4522-A77B-963E76958611}"/>
    <hyperlink ref="X89" r:id="rId16" xr:uid="{BEEF9453-5640-4C6C-B9BD-DCF62D4094F1}"/>
    <hyperlink ref="X88" r:id="rId17" xr:uid="{2935076B-5E33-42AF-B57A-F2317CAC2861}"/>
    <hyperlink ref="X87" r:id="rId18" xr:uid="{C66F9244-5FDA-46FB-967B-A2099F10152B}"/>
    <hyperlink ref="X86" r:id="rId19" xr:uid="{17324E62-75F4-46AC-9E21-070D9AA52501}"/>
    <hyperlink ref="X81" r:id="rId20" xr:uid="{24F5BCD3-95DB-4969-9D1B-790E78AA3DC9}"/>
    <hyperlink ref="X79" r:id="rId21" xr:uid="{BF0D29C3-47EF-48EB-AFD3-ED713B46CFA5}"/>
    <hyperlink ref="X78" r:id="rId22" xr:uid="{DC95FCB6-842B-4502-818E-2ED790521C0F}"/>
    <hyperlink ref="X77" r:id="rId23" xr:uid="{6BB44BC2-5EF3-4173-A092-1A1A15B896F4}"/>
    <hyperlink ref="X76" r:id="rId24" xr:uid="{F48F2181-7787-4AEF-8EF3-B9D8B77F0165}"/>
    <hyperlink ref="X75" r:id="rId25" xr:uid="{26A6874E-6C3B-4CE8-8F64-970B0F612E7D}"/>
    <hyperlink ref="X73" r:id="rId26" xr:uid="{EA3EA9E2-A8BD-4C59-8564-BFACFF389808}"/>
    <hyperlink ref="X72" r:id="rId27" xr:uid="{8B96DF20-471B-462A-BDE8-2181DC69A66A}"/>
    <hyperlink ref="X60" r:id="rId28" xr:uid="{DDCECDD3-E7CF-488D-9C20-A68DCE0826F5}"/>
    <hyperlink ref="X53" r:id="rId29" xr:uid="{8BB23F4B-BC55-4849-A0D0-1A9DDF4E9CB2}"/>
    <hyperlink ref="X52" r:id="rId30" xr:uid="{C426EB7D-3FEB-4D38-B6A6-B899C3E8B0F9}"/>
    <hyperlink ref="X47" r:id="rId31" xr:uid="{0236D299-8F38-4A38-8541-C211B4B2D987}"/>
    <hyperlink ref="X43" r:id="rId32" xr:uid="{D19FD197-152B-42C3-AF38-77A12B321261}"/>
    <hyperlink ref="X41" r:id="rId33" xr:uid="{7DCDD9A4-B5A7-4A63-B3A2-4DCBED04E7B0}"/>
    <hyperlink ref="X40" r:id="rId34" xr:uid="{5C75F8B5-369B-4B96-A895-A9A5831E9220}"/>
  </hyperlinks>
  <pageMargins left="0.31496062992125984" right="0.70866141732283472" top="0.55118110236220474" bottom="0.55118110236220474" header="0" footer="0"/>
  <pageSetup paperSize="9" scale="28" fitToHeight="0" orientation="landscape" r:id="rId35"/>
  <headerFooter>
    <oddHeader>&amp;L&amp;G&amp;C&amp;"Verdana,Negrita"&amp;18SEGUIMIENTO PLAN DE ACCIÓN INSTITUCIONAL - PAI DE LA AGENCIA NACIONAL 
DE CONTRATACIÓN PÚBLICA -COLOMBIA COMPRA EFICIENTE-</oddHeader>
    <oddFooter>&amp;LAgencia Nacional de Contratación Pública
Colombia Compra Eficiente
Dirección: Carrera 7 # 26-20- Bogotá, Colombia
Atención al ciudadano:(+57) 601 7956600&amp;RCÓDIGO: CCE-DES-FM-15 VERSIÓN:05  FECHA:29/01/2025</oddFooter>
  </headerFooter>
  <rowBreaks count="2" manualBreakCount="2">
    <brk id="47" max="24" man="1"/>
    <brk id="72" max="24" man="1"/>
  </rowBreaks>
  <drawing r:id="rId36"/>
  <legacyDrawingHF r:id="rId37"/>
  <extLst>
    <ext xmlns:x14="http://schemas.microsoft.com/office/spreadsheetml/2009/9/main" uri="{78C0D931-6437-407d-A8EE-F0AAD7539E65}">
      <x14:conditionalFormattings>
        <x14:conditionalFormatting xmlns:xm="http://schemas.microsoft.com/office/excel/2006/main">
          <x14:cfRule type="dataBar" id="{18285DFF-944E-407A-A51F-24C95C7C5C95}">
            <x14:dataBar minLength="0" maxLength="100" gradient="0">
              <x14:cfvo type="autoMin"/>
              <x14:cfvo type="autoMax"/>
              <x14:negativeFillColor rgb="FFFF0000"/>
              <x14:axisColor rgb="FF000000"/>
            </x14:dataBar>
          </x14:cfRule>
          <xm:sqref>N3:N8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0C59-C1DA-448D-AF3E-D5487550BC27}">
  <sheetPr>
    <tabColor rgb="FFFFFF00"/>
  </sheetPr>
  <dimension ref="A1:B28"/>
  <sheetViews>
    <sheetView workbookViewId="0"/>
  </sheetViews>
  <sheetFormatPr baseColWidth="10" defaultColWidth="11.42578125" defaultRowHeight="11.25" x14ac:dyDescent="0.25"/>
  <cols>
    <col min="1" max="1" width="38.42578125" style="21" bestFit="1" customWidth="1"/>
    <col min="2" max="2" width="104.42578125" style="19" bestFit="1" customWidth="1"/>
    <col min="3" max="16384" width="11.42578125" style="19"/>
  </cols>
  <sheetData>
    <row r="1" spans="1:2" ht="33" customHeight="1" x14ac:dyDescent="0.25">
      <c r="A1" s="23" t="s">
        <v>766</v>
      </c>
      <c r="B1" s="22" t="s">
        <v>767</v>
      </c>
    </row>
    <row r="2" spans="1:2" ht="41.25" customHeight="1" x14ac:dyDescent="0.25">
      <c r="A2" s="17" t="s">
        <v>3</v>
      </c>
      <c r="B2" s="18" t="s">
        <v>768</v>
      </c>
    </row>
    <row r="3" spans="1:2" ht="41.25" customHeight="1" x14ac:dyDescent="0.25">
      <c r="A3" s="17" t="s">
        <v>769</v>
      </c>
      <c r="B3" s="18" t="s">
        <v>770</v>
      </c>
    </row>
    <row r="4" spans="1:2" ht="41.25" customHeight="1" x14ac:dyDescent="0.25">
      <c r="A4" s="17" t="s">
        <v>685</v>
      </c>
      <c r="B4" s="18" t="s">
        <v>771</v>
      </c>
    </row>
    <row r="5" spans="1:2" ht="41.25" customHeight="1" x14ac:dyDescent="0.25">
      <c r="A5" s="17" t="s">
        <v>12</v>
      </c>
      <c r="B5" s="18" t="s">
        <v>772</v>
      </c>
    </row>
    <row r="6" spans="1:2" ht="41.25" customHeight="1" x14ac:dyDescent="0.25">
      <c r="A6" s="17" t="s">
        <v>773</v>
      </c>
      <c r="B6" s="18" t="s">
        <v>774</v>
      </c>
    </row>
    <row r="7" spans="1:2" ht="41.25" customHeight="1" x14ac:dyDescent="0.25">
      <c r="A7" s="17" t="s">
        <v>775</v>
      </c>
      <c r="B7" s="18" t="s">
        <v>776</v>
      </c>
    </row>
    <row r="8" spans="1:2" ht="41.25" customHeight="1" x14ac:dyDescent="0.25">
      <c r="A8" s="17" t="s">
        <v>15</v>
      </c>
      <c r="B8" s="18" t="s">
        <v>777</v>
      </c>
    </row>
    <row r="9" spans="1:2" ht="32.25" customHeight="1" x14ac:dyDescent="0.25">
      <c r="A9" s="17" t="s">
        <v>16</v>
      </c>
      <c r="B9" s="18" t="s">
        <v>778</v>
      </c>
    </row>
    <row r="10" spans="1:2" ht="32.25" customHeight="1" x14ac:dyDescent="0.25">
      <c r="A10" s="17" t="s">
        <v>20</v>
      </c>
      <c r="B10" s="18" t="s">
        <v>779</v>
      </c>
    </row>
    <row r="11" spans="1:2" ht="32.25" customHeight="1" x14ac:dyDescent="0.25">
      <c r="A11" s="17" t="s">
        <v>24</v>
      </c>
      <c r="B11" s="18" t="s">
        <v>780</v>
      </c>
    </row>
    <row r="12" spans="1:2" ht="32.25" customHeight="1" x14ac:dyDescent="0.25">
      <c r="A12" s="17" t="s">
        <v>28</v>
      </c>
      <c r="B12" s="18" t="s">
        <v>781</v>
      </c>
    </row>
    <row r="13" spans="1:2" ht="56.25" x14ac:dyDescent="0.25">
      <c r="A13" s="17" t="s">
        <v>782</v>
      </c>
      <c r="B13" s="18" t="s">
        <v>783</v>
      </c>
    </row>
    <row r="14" spans="1:2" ht="225" x14ac:dyDescent="0.25">
      <c r="A14" s="17" t="s">
        <v>784</v>
      </c>
      <c r="B14" s="18" t="s">
        <v>785</v>
      </c>
    </row>
    <row r="15" spans="1:2" ht="225" x14ac:dyDescent="0.25">
      <c r="A15" s="17" t="s">
        <v>786</v>
      </c>
      <c r="B15" s="18" t="s">
        <v>787</v>
      </c>
    </row>
    <row r="16" spans="1:2" ht="180" x14ac:dyDescent="0.25">
      <c r="A16" s="17" t="s">
        <v>788</v>
      </c>
      <c r="B16" s="18" t="s">
        <v>789</v>
      </c>
    </row>
    <row r="17" spans="1:2" ht="30.75" customHeight="1" x14ac:dyDescent="0.25">
      <c r="A17" s="17" t="s">
        <v>790</v>
      </c>
      <c r="B17" s="20" t="s">
        <v>791</v>
      </c>
    </row>
    <row r="18" spans="1:2" ht="30.75" customHeight="1" x14ac:dyDescent="0.25">
      <c r="A18" s="17" t="s">
        <v>36</v>
      </c>
      <c r="B18" s="20" t="s">
        <v>792</v>
      </c>
    </row>
    <row r="19" spans="1:2" ht="30.75" customHeight="1" x14ac:dyDescent="0.25">
      <c r="A19" s="17" t="s">
        <v>793</v>
      </c>
      <c r="B19" s="20" t="s">
        <v>794</v>
      </c>
    </row>
    <row r="20" spans="1:2" ht="30.75" customHeight="1" x14ac:dyDescent="0.25">
      <c r="A20" s="17" t="s">
        <v>795</v>
      </c>
      <c r="B20" s="20" t="s">
        <v>796</v>
      </c>
    </row>
    <row r="21" spans="1:2" ht="32.25" customHeight="1" x14ac:dyDescent="0.25">
      <c r="A21" s="23" t="s">
        <v>797</v>
      </c>
      <c r="B21" s="22" t="s">
        <v>767</v>
      </c>
    </row>
    <row r="22" spans="1:2" ht="39" customHeight="1" x14ac:dyDescent="0.25">
      <c r="A22" s="24" t="s">
        <v>3</v>
      </c>
      <c r="B22" s="18" t="s">
        <v>768</v>
      </c>
    </row>
    <row r="23" spans="1:2" ht="39" customHeight="1" x14ac:dyDescent="0.25">
      <c r="A23" s="24" t="s">
        <v>798</v>
      </c>
      <c r="B23" s="3" t="s">
        <v>799</v>
      </c>
    </row>
    <row r="24" spans="1:2" ht="39" customHeight="1" x14ac:dyDescent="0.25">
      <c r="A24" s="24" t="s">
        <v>685</v>
      </c>
      <c r="B24" s="27" t="s">
        <v>517</v>
      </c>
    </row>
    <row r="25" spans="1:2" ht="39" customHeight="1" x14ac:dyDescent="0.25">
      <c r="A25" s="25" t="s">
        <v>800</v>
      </c>
      <c r="B25" s="3" t="s">
        <v>518</v>
      </c>
    </row>
    <row r="26" spans="1:2" ht="39" customHeight="1" x14ac:dyDescent="0.25">
      <c r="A26" s="26" t="s">
        <v>801</v>
      </c>
      <c r="B26" s="3" t="s">
        <v>519</v>
      </c>
    </row>
    <row r="27" spans="1:2" ht="39" customHeight="1" x14ac:dyDescent="0.25">
      <c r="A27" s="26" t="s">
        <v>773</v>
      </c>
      <c r="B27" s="3" t="s">
        <v>520</v>
      </c>
    </row>
    <row r="28" spans="1:2" ht="39" customHeight="1" x14ac:dyDescent="0.25">
      <c r="A28" s="26" t="s">
        <v>802</v>
      </c>
      <c r="B28" s="3" t="s">
        <v>521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EF9A-A77B-4531-81C9-39C6DFE772ED}">
  <dimension ref="A1:H59"/>
  <sheetViews>
    <sheetView workbookViewId="0">
      <selection activeCell="H17" sqref="H17"/>
    </sheetView>
  </sheetViews>
  <sheetFormatPr baseColWidth="10" defaultColWidth="11.42578125" defaultRowHeight="12.75" x14ac:dyDescent="0.2"/>
  <cols>
    <col min="1" max="1" width="11.42578125" style="12"/>
    <col min="2" max="2" width="53.140625" style="12" customWidth="1"/>
    <col min="3" max="3" width="42.140625" style="14" customWidth="1"/>
    <col min="4" max="4" width="24.42578125" style="14" bestFit="1" customWidth="1"/>
    <col min="5" max="5" width="67.42578125" style="12" customWidth="1"/>
    <col min="6" max="16384" width="11.42578125" style="12"/>
  </cols>
  <sheetData>
    <row r="1" spans="2:8" ht="15" x14ac:dyDescent="0.25">
      <c r="B1" s="252" t="s">
        <v>803</v>
      </c>
      <c r="D1"/>
      <c r="E1" s="252" t="s">
        <v>804</v>
      </c>
      <c r="H1" s="12" t="s">
        <v>939</v>
      </c>
    </row>
    <row r="2" spans="2:8" ht="15" x14ac:dyDescent="0.2">
      <c r="B2" s="13" t="s">
        <v>805</v>
      </c>
      <c r="D2" s="253">
        <v>1</v>
      </c>
      <c r="E2" s="254" t="s">
        <v>0</v>
      </c>
      <c r="H2" s="12" t="s">
        <v>727</v>
      </c>
    </row>
    <row r="3" spans="2:8" ht="15" x14ac:dyDescent="0.2">
      <c r="B3" s="13" t="s">
        <v>806</v>
      </c>
      <c r="D3" s="253">
        <v>2</v>
      </c>
      <c r="E3" s="254" t="s">
        <v>128</v>
      </c>
      <c r="H3" s="12" t="s">
        <v>728</v>
      </c>
    </row>
    <row r="4" spans="2:8" ht="30" x14ac:dyDescent="0.2">
      <c r="B4" s="13" t="s">
        <v>807</v>
      </c>
      <c r="D4" s="253">
        <v>3</v>
      </c>
      <c r="E4" s="254" t="s">
        <v>91</v>
      </c>
      <c r="H4" s="12" t="s">
        <v>729</v>
      </c>
    </row>
    <row r="5" spans="2:8" ht="15" x14ac:dyDescent="0.2">
      <c r="B5" s="13" t="s">
        <v>808</v>
      </c>
      <c r="D5" s="253">
        <v>4</v>
      </c>
      <c r="E5" s="254" t="s">
        <v>153</v>
      </c>
      <c r="H5" s="12" t="s">
        <v>730</v>
      </c>
    </row>
    <row r="6" spans="2:8" ht="15" x14ac:dyDescent="0.2">
      <c r="B6" s="13" t="s">
        <v>809</v>
      </c>
      <c r="D6" s="253">
        <v>5</v>
      </c>
      <c r="E6" s="254" t="s">
        <v>195</v>
      </c>
      <c r="H6" s="12" t="s">
        <v>940</v>
      </c>
    </row>
    <row r="7" spans="2:8" ht="15" x14ac:dyDescent="0.2">
      <c r="B7" s="13" t="s">
        <v>810</v>
      </c>
      <c r="D7" s="253">
        <v>6</v>
      </c>
      <c r="E7" s="254" t="s">
        <v>411</v>
      </c>
    </row>
    <row r="8" spans="2:8" ht="15" x14ac:dyDescent="0.2">
      <c r="B8" s="13" t="s">
        <v>811</v>
      </c>
      <c r="D8" s="253">
        <v>7</v>
      </c>
      <c r="E8" s="254" t="s">
        <v>481</v>
      </c>
    </row>
    <row r="9" spans="2:8" ht="15" x14ac:dyDescent="0.2">
      <c r="B9" s="13" t="s">
        <v>812</v>
      </c>
      <c r="D9" s="253">
        <v>8</v>
      </c>
      <c r="E9" s="254" t="s">
        <v>472</v>
      </c>
      <c r="H9" s="12" t="s">
        <v>950</v>
      </c>
    </row>
    <row r="10" spans="2:8" ht="15" x14ac:dyDescent="0.2">
      <c r="B10" s="13"/>
      <c r="D10" s="253">
        <v>9</v>
      </c>
      <c r="E10" s="339" t="s">
        <v>462</v>
      </c>
      <c r="H10" s="12" t="s">
        <v>885</v>
      </c>
    </row>
    <row r="11" spans="2:8" ht="15" x14ac:dyDescent="0.2">
      <c r="B11" s="13" t="s">
        <v>813</v>
      </c>
      <c r="D11" s="253">
        <v>10</v>
      </c>
      <c r="E11" s="254" t="s">
        <v>491</v>
      </c>
      <c r="H11" s="12" t="s">
        <v>890</v>
      </c>
    </row>
    <row r="12" spans="2:8" ht="15" x14ac:dyDescent="0.2">
      <c r="B12" s="13" t="s">
        <v>814</v>
      </c>
      <c r="D12" s="253">
        <v>11</v>
      </c>
      <c r="E12" s="254" t="s">
        <v>443</v>
      </c>
      <c r="H12" s="12" t="s">
        <v>892</v>
      </c>
    </row>
    <row r="13" spans="2:8" ht="15" x14ac:dyDescent="0.2">
      <c r="B13" s="13" t="s">
        <v>815</v>
      </c>
      <c r="D13" s="253">
        <v>12</v>
      </c>
      <c r="E13" s="254" t="s">
        <v>501</v>
      </c>
      <c r="H13" s="12" t="s">
        <v>895</v>
      </c>
    </row>
    <row r="14" spans="2:8" ht="15" x14ac:dyDescent="0.2">
      <c r="B14" s="13" t="s">
        <v>816</v>
      </c>
      <c r="D14" s="253">
        <v>13</v>
      </c>
      <c r="E14" s="254" t="s">
        <v>247</v>
      </c>
      <c r="H14" s="12" t="s">
        <v>932</v>
      </c>
    </row>
    <row r="15" spans="2:8" ht="15" x14ac:dyDescent="0.2">
      <c r="B15" s="13" t="s">
        <v>817</v>
      </c>
      <c r="D15" s="253">
        <v>14</v>
      </c>
      <c r="E15" s="254" t="s">
        <v>211</v>
      </c>
      <c r="H15" s="12" t="s">
        <v>951</v>
      </c>
    </row>
    <row r="16" spans="2:8" ht="15" x14ac:dyDescent="0.2">
      <c r="B16" s="13" t="s">
        <v>818</v>
      </c>
      <c r="D16" s="253">
        <v>15</v>
      </c>
      <c r="E16" s="254" t="s">
        <v>342</v>
      </c>
      <c r="H16" s="12" t="s">
        <v>892</v>
      </c>
    </row>
    <row r="17" spans="2:5" ht="15" x14ac:dyDescent="0.2">
      <c r="B17" s="13" t="s">
        <v>819</v>
      </c>
      <c r="D17" s="253">
        <v>16</v>
      </c>
      <c r="E17" s="254" t="s">
        <v>281</v>
      </c>
    </row>
    <row r="18" spans="2:5" x14ac:dyDescent="0.2">
      <c r="B18" s="13" t="s">
        <v>820</v>
      </c>
    </row>
    <row r="19" spans="2:5" ht="15" x14ac:dyDescent="0.2">
      <c r="B19" s="13" t="s">
        <v>821</v>
      </c>
      <c r="E19" s="252" t="s">
        <v>32</v>
      </c>
    </row>
    <row r="20" spans="2:5" x14ac:dyDescent="0.2">
      <c r="B20" s="13" t="s">
        <v>822</v>
      </c>
      <c r="E20" s="12" t="s">
        <v>73</v>
      </c>
    </row>
    <row r="21" spans="2:5" x14ac:dyDescent="0.2">
      <c r="B21" s="13" t="s">
        <v>823</v>
      </c>
      <c r="E21" s="12" t="s">
        <v>72</v>
      </c>
    </row>
    <row r="22" spans="2:5" x14ac:dyDescent="0.2">
      <c r="B22" s="13"/>
    </row>
    <row r="23" spans="2:5" ht="15" x14ac:dyDescent="0.2">
      <c r="B23" s="252" t="s">
        <v>824</v>
      </c>
      <c r="E23" s="252" t="s">
        <v>36</v>
      </c>
    </row>
    <row r="24" spans="2:5" ht="15" x14ac:dyDescent="0.25">
      <c r="B24" s="12" t="s">
        <v>825</v>
      </c>
      <c r="E24" s="255" t="s">
        <v>826</v>
      </c>
    </row>
    <row r="25" spans="2:5" ht="15" x14ac:dyDescent="0.25">
      <c r="B25" s="12" t="s">
        <v>827</v>
      </c>
      <c r="E25" s="255" t="s">
        <v>828</v>
      </c>
    </row>
    <row r="26" spans="2:5" ht="15" x14ac:dyDescent="0.25">
      <c r="B26" s="12" t="s">
        <v>829</v>
      </c>
      <c r="E26" s="255" t="s">
        <v>436</v>
      </c>
    </row>
    <row r="27" spans="2:5" ht="15" x14ac:dyDescent="0.25">
      <c r="B27" s="12" t="s">
        <v>101</v>
      </c>
      <c r="E27" s="255" t="s">
        <v>431</v>
      </c>
    </row>
    <row r="28" spans="2:5" ht="15" x14ac:dyDescent="0.25">
      <c r="B28" s="12" t="s">
        <v>85</v>
      </c>
      <c r="E28" s="255" t="s">
        <v>830</v>
      </c>
    </row>
    <row r="29" spans="2:5" ht="15" x14ac:dyDescent="0.25">
      <c r="B29" s="12" t="s">
        <v>267</v>
      </c>
      <c r="E29" s="255" t="s">
        <v>831</v>
      </c>
    </row>
    <row r="30" spans="2:5" ht="15" x14ac:dyDescent="0.25">
      <c r="B30" s="12" t="s">
        <v>108</v>
      </c>
      <c r="E30" s="255" t="s">
        <v>832</v>
      </c>
    </row>
    <row r="31" spans="2:5" ht="15" x14ac:dyDescent="0.25">
      <c r="B31" s="12" t="s">
        <v>833</v>
      </c>
      <c r="E31" s="255" t="s">
        <v>97</v>
      </c>
    </row>
    <row r="32" spans="2:5" ht="15" x14ac:dyDescent="0.25">
      <c r="B32" s="12" t="s">
        <v>834</v>
      </c>
      <c r="E32" s="255" t="s">
        <v>456</v>
      </c>
    </row>
    <row r="33" spans="1:5" ht="15" x14ac:dyDescent="0.25">
      <c r="B33" s="12" t="s">
        <v>835</v>
      </c>
      <c r="E33" s="255" t="s">
        <v>836</v>
      </c>
    </row>
    <row r="34" spans="1:5" ht="15" x14ac:dyDescent="0.25">
      <c r="B34" s="12" t="s">
        <v>837</v>
      </c>
      <c r="E34" s="255" t="s">
        <v>838</v>
      </c>
    </row>
    <row r="35" spans="1:5" ht="15" x14ac:dyDescent="0.25">
      <c r="B35" s="12" t="s">
        <v>143</v>
      </c>
      <c r="E35" s="255" t="s">
        <v>839</v>
      </c>
    </row>
    <row r="36" spans="1:5" ht="15" x14ac:dyDescent="0.25">
      <c r="B36" s="12" t="s">
        <v>65</v>
      </c>
      <c r="E36" s="255" t="s">
        <v>506</v>
      </c>
    </row>
    <row r="37" spans="1:5" ht="15" x14ac:dyDescent="0.25">
      <c r="B37" s="12" t="s">
        <v>242</v>
      </c>
      <c r="E37" s="255"/>
    </row>
    <row r="38" spans="1:5" ht="15" x14ac:dyDescent="0.25">
      <c r="B38" s="12" t="s">
        <v>840</v>
      </c>
      <c r="E38" s="255" t="s">
        <v>841</v>
      </c>
    </row>
    <row r="39" spans="1:5" ht="15" x14ac:dyDescent="0.25">
      <c r="E39" s="255" t="s">
        <v>842</v>
      </c>
    </row>
    <row r="40" spans="1:5" ht="15" x14ac:dyDescent="0.25">
      <c r="E40" s="255" t="s">
        <v>75</v>
      </c>
    </row>
    <row r="41" spans="1:5" ht="15.75" thickBot="1" x14ac:dyDescent="0.3">
      <c r="B41" s="252" t="s">
        <v>843</v>
      </c>
      <c r="E41" s="255" t="s">
        <v>844</v>
      </c>
    </row>
    <row r="42" spans="1:5" ht="15" x14ac:dyDescent="0.25">
      <c r="A42" s="1" t="s">
        <v>845</v>
      </c>
      <c r="B42" s="10" t="s">
        <v>846</v>
      </c>
      <c r="C42" s="10" t="s">
        <v>847</v>
      </c>
      <c r="D42" s="15" t="s">
        <v>767</v>
      </c>
      <c r="E42" s="372" t="s">
        <v>218</v>
      </c>
    </row>
    <row r="43" spans="1:5" ht="409.5" x14ac:dyDescent="0.2">
      <c r="A43" s="2">
        <f>0+1</f>
        <v>1</v>
      </c>
      <c r="B43" s="11" t="s">
        <v>848</v>
      </c>
      <c r="C43" s="11" t="s">
        <v>849</v>
      </c>
      <c r="D43" s="16" t="s">
        <v>850</v>
      </c>
      <c r="E43" s="256"/>
    </row>
    <row r="44" spans="1:5" ht="331.5" x14ac:dyDescent="0.25">
      <c r="A44" s="2">
        <v>2</v>
      </c>
      <c r="B44" s="11" t="s">
        <v>851</v>
      </c>
      <c r="C44" s="11" t="s">
        <v>852</v>
      </c>
      <c r="D44" s="16" t="s">
        <v>853</v>
      </c>
      <c r="E44" s="255" t="s">
        <v>842</v>
      </c>
    </row>
    <row r="45" spans="1:5" ht="382.5" x14ac:dyDescent="0.25">
      <c r="A45" s="2">
        <v>3</v>
      </c>
      <c r="B45" s="11" t="s">
        <v>854</v>
      </c>
      <c r="C45" s="11" t="s">
        <v>855</v>
      </c>
      <c r="D45" s="16" t="s">
        <v>856</v>
      </c>
      <c r="E45" s="255" t="s">
        <v>75</v>
      </c>
    </row>
    <row r="46" spans="1:5" ht="382.5" x14ac:dyDescent="0.25">
      <c r="A46" s="2">
        <v>4</v>
      </c>
      <c r="B46" s="11" t="s">
        <v>857</v>
      </c>
      <c r="C46" s="11" t="s">
        <v>858</v>
      </c>
      <c r="D46" s="16" t="s">
        <v>859</v>
      </c>
      <c r="E46" s="255" t="s">
        <v>844</v>
      </c>
    </row>
    <row r="47" spans="1:5" ht="280.5" x14ac:dyDescent="0.2">
      <c r="A47" s="2">
        <v>5</v>
      </c>
      <c r="B47" s="11" t="s">
        <v>860</v>
      </c>
      <c r="C47" s="11" t="s">
        <v>861</v>
      </c>
      <c r="D47" s="16" t="s">
        <v>862</v>
      </c>
      <c r="E47" s="256" t="s">
        <v>218</v>
      </c>
    </row>
    <row r="50" spans="2:2" x14ac:dyDescent="0.2">
      <c r="B50" s="251" t="s">
        <v>863</v>
      </c>
    </row>
    <row r="51" spans="2:2" x14ac:dyDescent="0.2">
      <c r="B51" s="12" t="s">
        <v>251</v>
      </c>
    </row>
    <row r="52" spans="2:2" x14ac:dyDescent="0.2">
      <c r="B52" s="12" t="s">
        <v>214</v>
      </c>
    </row>
    <row r="53" spans="2:2" x14ac:dyDescent="0.2">
      <c r="B53" s="12" t="s">
        <v>316</v>
      </c>
    </row>
    <row r="54" spans="2:2" x14ac:dyDescent="0.2">
      <c r="B54" s="12" t="s">
        <v>284</v>
      </c>
    </row>
    <row r="55" spans="2:2" x14ac:dyDescent="0.2">
      <c r="B55" s="12" t="s">
        <v>67</v>
      </c>
    </row>
    <row r="56" spans="2:2" x14ac:dyDescent="0.2">
      <c r="B56" s="12" t="s">
        <v>154</v>
      </c>
    </row>
    <row r="57" spans="2:2" x14ac:dyDescent="0.2">
      <c r="B57" s="12" t="s">
        <v>74</v>
      </c>
    </row>
    <row r="58" spans="2:2" x14ac:dyDescent="0.2">
      <c r="B58" s="12" t="s">
        <v>197</v>
      </c>
    </row>
    <row r="59" spans="2:2" x14ac:dyDescent="0.2">
      <c r="B59" s="12" t="s">
        <v>345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F46A-47DF-45CE-B589-A2138AB55C46}">
  <sheetPr>
    <tabColor rgb="FF7030A0"/>
  </sheetPr>
  <dimension ref="A1:W35"/>
  <sheetViews>
    <sheetView tabSelected="1" zoomScale="85" zoomScaleNormal="85" workbookViewId="0">
      <selection activeCell="C8" sqref="C8"/>
    </sheetView>
  </sheetViews>
  <sheetFormatPr baseColWidth="10" defaultColWidth="14.42578125" defaultRowHeight="15" customHeight="1" x14ac:dyDescent="0.25"/>
  <cols>
    <col min="1" max="1" width="19.7109375" style="42" customWidth="1"/>
    <col min="2" max="2" width="41.42578125" style="42" customWidth="1"/>
    <col min="3" max="3" width="17.5703125" style="42" customWidth="1"/>
    <col min="4" max="4" width="13.42578125" style="42" customWidth="1"/>
    <col min="5" max="5" width="14.42578125" style="42" customWidth="1"/>
    <col min="6" max="6" width="24.28515625" style="42" customWidth="1"/>
    <col min="7" max="7" width="13.7109375" style="42" customWidth="1"/>
    <col min="8" max="8" width="14.140625" style="42" customWidth="1"/>
    <col min="9" max="9" width="128.28515625" style="42" customWidth="1"/>
    <col min="10" max="10" width="14.140625" style="42" customWidth="1"/>
    <col min="11" max="11" width="13.140625" style="42" customWidth="1"/>
    <col min="12" max="12" width="33.42578125" style="42" customWidth="1"/>
    <col min="13" max="13" width="27" style="42" customWidth="1"/>
    <col min="14" max="14" width="11" style="42" customWidth="1"/>
    <col min="15" max="15" width="21.42578125" style="42" bestFit="1" customWidth="1"/>
    <col min="16" max="16" width="10.85546875" style="42" customWidth="1"/>
    <col min="17" max="20" width="10.85546875" style="42" hidden="1" customWidth="1"/>
    <col min="21" max="21" width="3.42578125" style="42" hidden="1" customWidth="1"/>
    <col min="22" max="23" width="10.85546875" style="42" hidden="1" customWidth="1"/>
    <col min="24" max="27" width="10.85546875" style="42" customWidth="1"/>
    <col min="28" max="16384" width="14.42578125" style="42"/>
  </cols>
  <sheetData>
    <row r="1" spans="1:21" ht="30" customHeight="1" x14ac:dyDescent="0.25">
      <c r="A1" s="490" t="s">
        <v>864</v>
      </c>
      <c r="B1" s="492" t="s">
        <v>865</v>
      </c>
      <c r="C1" s="492" t="s">
        <v>866</v>
      </c>
      <c r="D1" s="493" t="s">
        <v>867</v>
      </c>
      <c r="E1" s="494"/>
      <c r="F1" s="492" t="s">
        <v>868</v>
      </c>
      <c r="G1" s="492" t="s">
        <v>869</v>
      </c>
      <c r="H1" s="492" t="s">
        <v>870</v>
      </c>
      <c r="I1" s="492" t="s">
        <v>871</v>
      </c>
      <c r="J1" s="493" t="s">
        <v>872</v>
      </c>
      <c r="K1" s="494"/>
      <c r="L1" s="484" t="s">
        <v>873</v>
      </c>
      <c r="M1" s="484" t="s">
        <v>874</v>
      </c>
      <c r="N1" s="486" t="s">
        <v>875</v>
      </c>
      <c r="O1" s="488" t="s">
        <v>876</v>
      </c>
      <c r="P1" s="461"/>
      <c r="Q1" s="461"/>
      <c r="R1" s="461"/>
      <c r="S1" s="461"/>
      <c r="T1" s="461"/>
      <c r="U1" s="461"/>
    </row>
    <row r="2" spans="1:21" ht="21.75" customHeight="1" x14ac:dyDescent="0.25">
      <c r="A2" s="491"/>
      <c r="B2" s="487"/>
      <c r="C2" s="487"/>
      <c r="D2" s="33" t="s">
        <v>877</v>
      </c>
      <c r="E2" s="33" t="s">
        <v>878</v>
      </c>
      <c r="F2" s="487"/>
      <c r="G2" s="487"/>
      <c r="H2" s="487"/>
      <c r="I2" s="487"/>
      <c r="J2" s="33" t="s">
        <v>879</v>
      </c>
      <c r="K2" s="33" t="s">
        <v>878</v>
      </c>
      <c r="L2" s="485"/>
      <c r="M2" s="485"/>
      <c r="N2" s="487"/>
      <c r="O2" s="489"/>
      <c r="P2" s="461"/>
      <c r="Q2" s="461"/>
      <c r="R2" s="461"/>
      <c r="S2" s="461"/>
      <c r="T2" s="461"/>
      <c r="U2" s="461"/>
    </row>
    <row r="3" spans="1:21" s="463" customFormat="1" ht="42.75" customHeight="1" thickBot="1" x14ac:dyDescent="0.3">
      <c r="A3" s="4" t="s">
        <v>880</v>
      </c>
      <c r="B3" s="5" t="s">
        <v>881</v>
      </c>
      <c r="C3" s="6"/>
      <c r="D3" s="5"/>
      <c r="E3" s="5"/>
      <c r="F3" s="5"/>
      <c r="G3" s="6">
        <v>46024</v>
      </c>
      <c r="H3" s="6">
        <v>46387</v>
      </c>
      <c r="I3" s="7" t="s">
        <v>882</v>
      </c>
      <c r="J3" s="6"/>
      <c r="K3" s="5"/>
      <c r="L3" s="5"/>
      <c r="M3" s="5"/>
      <c r="N3" s="8">
        <v>1</v>
      </c>
      <c r="O3" s="9">
        <v>46052</v>
      </c>
      <c r="P3" s="462"/>
      <c r="Q3" s="462"/>
      <c r="R3" s="462"/>
      <c r="S3" s="462"/>
      <c r="T3" s="462"/>
      <c r="U3" s="462"/>
    </row>
    <row r="4" spans="1:21" ht="103.5" customHeight="1" x14ac:dyDescent="0.25">
      <c r="A4" s="464" t="s">
        <v>883</v>
      </c>
      <c r="B4" s="34" t="s">
        <v>884</v>
      </c>
      <c r="C4" s="35">
        <v>46070</v>
      </c>
      <c r="D4" s="34" t="s">
        <v>885</v>
      </c>
      <c r="E4" s="34">
        <v>2</v>
      </c>
      <c r="F4" s="34" t="s">
        <v>727</v>
      </c>
      <c r="G4" s="35">
        <v>46027</v>
      </c>
      <c r="H4" s="35">
        <v>46295</v>
      </c>
      <c r="I4" s="480" t="s">
        <v>886</v>
      </c>
      <c r="J4" s="35">
        <v>46070</v>
      </c>
      <c r="K4" s="34" t="s">
        <v>355</v>
      </c>
      <c r="L4" s="37" t="s">
        <v>887</v>
      </c>
      <c r="M4" s="481" t="s">
        <v>933</v>
      </c>
      <c r="N4" s="472">
        <v>2</v>
      </c>
      <c r="O4" s="473">
        <v>46087</v>
      </c>
      <c r="P4" s="461"/>
      <c r="Q4" s="461" t="s">
        <v>884</v>
      </c>
      <c r="R4" s="461" t="s">
        <v>885</v>
      </c>
      <c r="S4" s="461" t="s">
        <v>888</v>
      </c>
      <c r="T4" s="461"/>
      <c r="U4" s="461" t="s">
        <v>727</v>
      </c>
    </row>
    <row r="5" spans="1:21" ht="108.95" customHeight="1" x14ac:dyDescent="0.25">
      <c r="A5" s="465" t="s">
        <v>883</v>
      </c>
      <c r="B5" s="34" t="s">
        <v>897</v>
      </c>
      <c r="C5" s="35">
        <v>46156</v>
      </c>
      <c r="D5" s="34" t="s">
        <v>898</v>
      </c>
      <c r="E5" s="38">
        <v>1</v>
      </c>
      <c r="F5" s="34" t="s">
        <v>728</v>
      </c>
      <c r="G5" s="39">
        <v>46024</v>
      </c>
      <c r="H5" s="39">
        <v>46387</v>
      </c>
      <c r="I5" s="480" t="s">
        <v>930</v>
      </c>
      <c r="J5" s="39">
        <v>46156</v>
      </c>
      <c r="K5" s="34" t="s">
        <v>210</v>
      </c>
      <c r="L5" s="37" t="s">
        <v>931</v>
      </c>
      <c r="M5" s="481" t="s">
        <v>932</v>
      </c>
      <c r="N5" s="474">
        <v>3</v>
      </c>
      <c r="O5" s="475">
        <v>46204</v>
      </c>
      <c r="P5" s="461"/>
      <c r="Q5" s="461" t="s">
        <v>889</v>
      </c>
      <c r="R5" s="461" t="s">
        <v>890</v>
      </c>
      <c r="S5" s="461" t="s">
        <v>883</v>
      </c>
      <c r="T5" s="461"/>
      <c r="U5" s="461" t="s">
        <v>728</v>
      </c>
    </row>
    <row r="6" spans="1:21" ht="132" customHeight="1" x14ac:dyDescent="0.25">
      <c r="A6" s="465" t="s">
        <v>883</v>
      </c>
      <c r="B6" s="34" t="s">
        <v>889</v>
      </c>
      <c r="C6" s="35">
        <v>46157</v>
      </c>
      <c r="D6" s="34" t="s">
        <v>890</v>
      </c>
      <c r="E6" s="38">
        <v>6</v>
      </c>
      <c r="F6" s="34" t="s">
        <v>940</v>
      </c>
      <c r="G6" s="35">
        <v>46054</v>
      </c>
      <c r="H6" s="35">
        <v>46387</v>
      </c>
      <c r="I6" s="480" t="s">
        <v>934</v>
      </c>
      <c r="J6" s="39">
        <v>46157</v>
      </c>
      <c r="K6" s="34" t="s">
        <v>320</v>
      </c>
      <c r="L6" s="37" t="s">
        <v>935</v>
      </c>
      <c r="M6" s="481" t="s">
        <v>890</v>
      </c>
      <c r="N6" s="474">
        <v>3</v>
      </c>
      <c r="O6" s="475">
        <v>46204</v>
      </c>
      <c r="P6" s="461"/>
      <c r="Q6" s="461"/>
      <c r="R6" s="461"/>
      <c r="S6" s="461"/>
      <c r="T6" s="461"/>
      <c r="U6" s="461"/>
    </row>
    <row r="7" spans="1:21" ht="123.75" customHeight="1" x14ac:dyDescent="0.25">
      <c r="A7" s="465" t="s">
        <v>883</v>
      </c>
      <c r="B7" s="34" t="s">
        <v>889</v>
      </c>
      <c r="C7" s="35">
        <v>46158</v>
      </c>
      <c r="D7" s="34" t="s">
        <v>890</v>
      </c>
      <c r="E7" s="38">
        <v>9</v>
      </c>
      <c r="F7" s="34" t="s">
        <v>940</v>
      </c>
      <c r="G7" s="35">
        <v>46113</v>
      </c>
      <c r="H7" s="35">
        <v>46371</v>
      </c>
      <c r="I7" s="480" t="s">
        <v>936</v>
      </c>
      <c r="J7" s="39">
        <v>46188</v>
      </c>
      <c r="K7" s="34" t="s">
        <v>337</v>
      </c>
      <c r="L7" s="37" t="s">
        <v>935</v>
      </c>
      <c r="M7" s="481" t="s">
        <v>890</v>
      </c>
      <c r="N7" s="474">
        <v>3</v>
      </c>
      <c r="O7" s="475">
        <v>46204</v>
      </c>
      <c r="P7" s="461"/>
      <c r="Q7" s="461"/>
      <c r="R7" s="461"/>
      <c r="S7" s="461"/>
      <c r="T7" s="461"/>
      <c r="U7" s="461"/>
    </row>
    <row r="8" spans="1:21" ht="108.95" customHeight="1" x14ac:dyDescent="0.25">
      <c r="A8" s="465" t="s">
        <v>883</v>
      </c>
      <c r="B8" s="34" t="s">
        <v>889</v>
      </c>
      <c r="C8" s="35">
        <v>46159</v>
      </c>
      <c r="D8" s="34" t="s">
        <v>890</v>
      </c>
      <c r="E8" s="38">
        <v>10</v>
      </c>
      <c r="F8" s="34" t="s">
        <v>940</v>
      </c>
      <c r="G8" s="35">
        <v>46113</v>
      </c>
      <c r="H8" s="35">
        <v>46371</v>
      </c>
      <c r="I8" s="480" t="s">
        <v>937</v>
      </c>
      <c r="J8" s="39">
        <v>46188</v>
      </c>
      <c r="K8" s="34" t="s">
        <v>338</v>
      </c>
      <c r="L8" s="37" t="s">
        <v>935</v>
      </c>
      <c r="M8" s="481" t="s">
        <v>890</v>
      </c>
      <c r="N8" s="474">
        <v>3</v>
      </c>
      <c r="O8" s="475">
        <v>46204</v>
      </c>
      <c r="P8" s="461"/>
      <c r="Q8" s="461"/>
      <c r="R8" s="461"/>
      <c r="S8" s="461"/>
      <c r="T8" s="461"/>
      <c r="U8" s="461"/>
    </row>
    <row r="9" spans="1:21" ht="93" customHeight="1" x14ac:dyDescent="0.25">
      <c r="A9" s="465" t="s">
        <v>883</v>
      </c>
      <c r="B9" s="34" t="s">
        <v>889</v>
      </c>
      <c r="C9" s="39">
        <v>46157</v>
      </c>
      <c r="D9" s="34" t="s">
        <v>890</v>
      </c>
      <c r="E9" s="38">
        <v>11</v>
      </c>
      <c r="F9" s="34" t="s">
        <v>940</v>
      </c>
      <c r="G9" s="35">
        <v>46054</v>
      </c>
      <c r="H9" s="35">
        <v>46387</v>
      </c>
      <c r="I9" s="480" t="s">
        <v>938</v>
      </c>
      <c r="J9" s="39">
        <v>46188</v>
      </c>
      <c r="K9" s="38" t="s">
        <v>339</v>
      </c>
      <c r="L9" s="37" t="s">
        <v>935</v>
      </c>
      <c r="M9" s="481" t="s">
        <v>890</v>
      </c>
      <c r="N9" s="476">
        <v>3</v>
      </c>
      <c r="O9" s="475">
        <v>46204</v>
      </c>
      <c r="P9" s="461"/>
      <c r="Q9" s="461" t="s">
        <v>891</v>
      </c>
      <c r="R9" s="461" t="s">
        <v>892</v>
      </c>
      <c r="S9" s="461" t="s">
        <v>893</v>
      </c>
      <c r="T9" s="461"/>
      <c r="U9" s="461" t="s">
        <v>729</v>
      </c>
    </row>
    <row r="10" spans="1:21" ht="69.75" customHeight="1" x14ac:dyDescent="0.25">
      <c r="A10" s="465" t="s">
        <v>883</v>
      </c>
      <c r="B10" s="34" t="s">
        <v>894</v>
      </c>
      <c r="C10" s="39">
        <v>46182</v>
      </c>
      <c r="D10" s="34" t="s">
        <v>895</v>
      </c>
      <c r="E10" s="38">
        <v>6</v>
      </c>
      <c r="F10" s="34" t="s">
        <v>728</v>
      </c>
      <c r="G10" s="39">
        <v>46024</v>
      </c>
      <c r="H10" s="39">
        <v>46387</v>
      </c>
      <c r="I10" s="480" t="s">
        <v>941</v>
      </c>
      <c r="J10" s="39">
        <v>46182</v>
      </c>
      <c r="K10" s="34" t="s">
        <v>107</v>
      </c>
      <c r="L10" s="34" t="s">
        <v>942</v>
      </c>
      <c r="M10" s="481" t="s">
        <v>943</v>
      </c>
      <c r="N10" s="476">
        <v>3</v>
      </c>
      <c r="O10" s="475">
        <v>46204</v>
      </c>
      <c r="P10" s="461"/>
      <c r="Q10" s="461" t="s">
        <v>894</v>
      </c>
      <c r="R10" s="461" t="s">
        <v>895</v>
      </c>
      <c r="S10" s="461"/>
      <c r="T10" s="461"/>
      <c r="U10" s="461" t="s">
        <v>896</v>
      </c>
    </row>
    <row r="11" spans="1:21" ht="69.75" customHeight="1" x14ac:dyDescent="0.25">
      <c r="A11" s="465" t="s">
        <v>883</v>
      </c>
      <c r="B11" s="34" t="s">
        <v>894</v>
      </c>
      <c r="C11" s="39">
        <v>46184</v>
      </c>
      <c r="D11" s="34" t="s">
        <v>895</v>
      </c>
      <c r="E11" s="483">
        <v>13</v>
      </c>
      <c r="F11" s="40" t="s">
        <v>728</v>
      </c>
      <c r="G11" s="39">
        <v>46023</v>
      </c>
      <c r="H11" s="39">
        <v>46371</v>
      </c>
      <c r="I11" s="480" t="s">
        <v>944</v>
      </c>
      <c r="J11" s="39">
        <v>46184</v>
      </c>
      <c r="K11" s="34" t="s">
        <v>152</v>
      </c>
      <c r="L11" s="34" t="s">
        <v>942</v>
      </c>
      <c r="M11" s="481" t="s">
        <v>949</v>
      </c>
      <c r="N11" s="476">
        <v>3</v>
      </c>
      <c r="O11" s="475">
        <v>46204</v>
      </c>
      <c r="P11" s="461"/>
      <c r="Q11" s="461" t="s">
        <v>897</v>
      </c>
      <c r="R11" s="461" t="s">
        <v>898</v>
      </c>
      <c r="S11" s="461"/>
      <c r="T11" s="461"/>
      <c r="U11" s="461"/>
    </row>
    <row r="12" spans="1:21" ht="119.1" customHeight="1" x14ac:dyDescent="0.25">
      <c r="A12" s="465" t="s">
        <v>883</v>
      </c>
      <c r="B12" s="34" t="s">
        <v>894</v>
      </c>
      <c r="C12" s="39">
        <v>46184</v>
      </c>
      <c r="D12" s="34" t="s">
        <v>895</v>
      </c>
      <c r="E12" s="483">
        <v>14</v>
      </c>
      <c r="F12" s="40" t="s">
        <v>940</v>
      </c>
      <c r="G12" s="39">
        <v>46023</v>
      </c>
      <c r="H12" s="39">
        <v>46371</v>
      </c>
      <c r="I12" s="480" t="s">
        <v>945</v>
      </c>
      <c r="J12" s="39">
        <v>46184</v>
      </c>
      <c r="K12" s="34" t="s">
        <v>164</v>
      </c>
      <c r="L12" s="34" t="s">
        <v>942</v>
      </c>
      <c r="M12" s="481" t="s">
        <v>949</v>
      </c>
      <c r="N12" s="476">
        <v>3</v>
      </c>
      <c r="O12" s="475">
        <v>46204</v>
      </c>
      <c r="P12" s="461"/>
      <c r="Q12" s="461"/>
      <c r="R12" s="461"/>
      <c r="S12" s="461"/>
      <c r="T12" s="461"/>
      <c r="U12" s="461"/>
    </row>
    <row r="13" spans="1:21" ht="127.5" x14ac:dyDescent="0.25">
      <c r="A13" s="465" t="s">
        <v>883</v>
      </c>
      <c r="B13" s="34" t="s">
        <v>894</v>
      </c>
      <c r="C13" s="39">
        <v>46184</v>
      </c>
      <c r="D13" s="34" t="s">
        <v>895</v>
      </c>
      <c r="E13" s="483">
        <v>15</v>
      </c>
      <c r="F13" s="40" t="s">
        <v>940</v>
      </c>
      <c r="G13" s="39">
        <v>46023</v>
      </c>
      <c r="H13" s="39">
        <v>46371</v>
      </c>
      <c r="I13" s="480" t="s">
        <v>946</v>
      </c>
      <c r="J13" s="39">
        <v>46184</v>
      </c>
      <c r="K13" s="38" t="s">
        <v>172</v>
      </c>
      <c r="L13" s="34" t="s">
        <v>942</v>
      </c>
      <c r="M13" s="481" t="s">
        <v>949</v>
      </c>
      <c r="N13" s="476">
        <v>3</v>
      </c>
      <c r="O13" s="475">
        <v>46204</v>
      </c>
      <c r="P13" s="461"/>
      <c r="Q13" s="461" t="s">
        <v>899</v>
      </c>
      <c r="R13" s="461" t="s">
        <v>900</v>
      </c>
      <c r="S13" s="461"/>
      <c r="T13" s="461"/>
      <c r="U13" s="461"/>
    </row>
    <row r="14" spans="1:21" ht="127.5" x14ac:dyDescent="0.25">
      <c r="A14" s="465" t="s">
        <v>883</v>
      </c>
      <c r="B14" s="34" t="s">
        <v>894</v>
      </c>
      <c r="C14" s="39">
        <v>46184</v>
      </c>
      <c r="D14" s="34" t="s">
        <v>895</v>
      </c>
      <c r="E14" s="483">
        <v>16</v>
      </c>
      <c r="F14" s="40" t="s">
        <v>940</v>
      </c>
      <c r="G14" s="39">
        <v>46023</v>
      </c>
      <c r="H14" s="39">
        <v>46371</v>
      </c>
      <c r="I14" s="480" t="s">
        <v>947</v>
      </c>
      <c r="J14" s="39">
        <v>46184</v>
      </c>
      <c r="K14" s="38" t="s">
        <v>180</v>
      </c>
      <c r="L14" s="36" t="s">
        <v>948</v>
      </c>
      <c r="M14" s="481" t="s">
        <v>949</v>
      </c>
      <c r="N14" s="476">
        <v>3</v>
      </c>
      <c r="O14" s="475">
        <v>46204</v>
      </c>
      <c r="P14" s="461"/>
      <c r="Q14" s="461"/>
      <c r="R14" s="461"/>
      <c r="S14" s="461"/>
      <c r="T14" s="461"/>
      <c r="U14" s="461"/>
    </row>
    <row r="15" spans="1:21" ht="210" customHeight="1" x14ac:dyDescent="0.25">
      <c r="A15" s="465" t="s">
        <v>883</v>
      </c>
      <c r="B15" s="34" t="s">
        <v>899</v>
      </c>
      <c r="C15" s="39">
        <v>46196</v>
      </c>
      <c r="D15" s="34" t="s">
        <v>951</v>
      </c>
      <c r="E15" s="483">
        <v>1</v>
      </c>
      <c r="F15" s="40" t="s">
        <v>728</v>
      </c>
      <c r="G15" s="39">
        <v>46024</v>
      </c>
      <c r="H15" s="39">
        <v>46295</v>
      </c>
      <c r="I15" s="480" t="s">
        <v>953</v>
      </c>
      <c r="J15" s="39">
        <v>46196</v>
      </c>
      <c r="K15" s="38" t="s">
        <v>248</v>
      </c>
      <c r="L15" s="41" t="s">
        <v>952</v>
      </c>
      <c r="M15" s="481" t="s">
        <v>951</v>
      </c>
      <c r="N15" s="476">
        <v>3</v>
      </c>
      <c r="O15" s="475">
        <v>46204</v>
      </c>
      <c r="P15" s="461"/>
      <c r="Q15" s="461"/>
      <c r="R15" s="461"/>
      <c r="S15" s="461"/>
      <c r="T15" s="461"/>
      <c r="U15" s="461"/>
    </row>
    <row r="16" spans="1:21" ht="144.75" customHeight="1" x14ac:dyDescent="0.25">
      <c r="A16" s="465" t="s">
        <v>883</v>
      </c>
      <c r="B16" s="34" t="s">
        <v>899</v>
      </c>
      <c r="C16" s="39">
        <v>46196</v>
      </c>
      <c r="D16" s="34" t="s">
        <v>951</v>
      </c>
      <c r="E16" s="483">
        <v>2</v>
      </c>
      <c r="F16" s="40" t="s">
        <v>728</v>
      </c>
      <c r="G16" s="466">
        <v>46024</v>
      </c>
      <c r="H16" s="466">
        <v>46295</v>
      </c>
      <c r="I16" s="480" t="s">
        <v>954</v>
      </c>
      <c r="J16" s="39">
        <v>46196</v>
      </c>
      <c r="K16" s="38" t="s">
        <v>258</v>
      </c>
      <c r="L16" s="41" t="s">
        <v>952</v>
      </c>
      <c r="M16" s="481" t="s">
        <v>951</v>
      </c>
      <c r="N16" s="476">
        <v>3</v>
      </c>
      <c r="O16" s="475">
        <v>46204</v>
      </c>
      <c r="P16" s="461"/>
      <c r="Q16" s="461"/>
      <c r="R16" s="461"/>
      <c r="S16" s="461"/>
      <c r="T16" s="461"/>
      <c r="U16" s="461"/>
    </row>
    <row r="17" spans="1:21" ht="51" x14ac:dyDescent="0.25">
      <c r="A17" s="465" t="s">
        <v>888</v>
      </c>
      <c r="B17" s="34"/>
      <c r="C17" s="39"/>
      <c r="D17" s="34"/>
      <c r="E17" s="38"/>
      <c r="F17" s="40"/>
      <c r="G17" s="466"/>
      <c r="H17" s="466"/>
      <c r="I17" s="480" t="s">
        <v>955</v>
      </c>
      <c r="J17" s="39"/>
      <c r="K17" s="39"/>
      <c r="L17" s="36"/>
      <c r="M17" s="467"/>
      <c r="N17" s="476">
        <v>3</v>
      </c>
      <c r="O17" s="482">
        <v>46204</v>
      </c>
      <c r="P17" s="461"/>
      <c r="Q17" s="461"/>
      <c r="R17" s="461"/>
      <c r="S17" s="461"/>
      <c r="T17" s="461"/>
      <c r="U17" s="461"/>
    </row>
    <row r="18" spans="1:21" ht="16.5" x14ac:dyDescent="0.25">
      <c r="A18" s="465"/>
      <c r="B18" s="34"/>
      <c r="C18" s="39"/>
      <c r="D18" s="34"/>
      <c r="E18" s="38"/>
      <c r="F18" s="40"/>
      <c r="G18" s="466"/>
      <c r="H18" s="466"/>
      <c r="I18" s="36"/>
      <c r="J18" s="39"/>
      <c r="K18" s="39"/>
      <c r="L18" s="36"/>
      <c r="M18" s="467"/>
      <c r="N18" s="476"/>
      <c r="O18" s="482"/>
      <c r="P18" s="461"/>
      <c r="Q18" s="461"/>
      <c r="R18" s="461"/>
      <c r="S18" s="461"/>
      <c r="T18" s="461"/>
      <c r="U18" s="461"/>
    </row>
    <row r="19" spans="1:21" ht="16.5" x14ac:dyDescent="0.25">
      <c r="A19" s="465"/>
      <c r="B19" s="34"/>
      <c r="C19" s="39"/>
      <c r="D19" s="34"/>
      <c r="E19" s="38"/>
      <c r="F19" s="40"/>
      <c r="G19" s="39"/>
      <c r="H19" s="39"/>
      <c r="I19" s="38"/>
      <c r="J19" s="39"/>
      <c r="K19" s="38"/>
      <c r="L19" s="36"/>
      <c r="M19" s="36"/>
      <c r="N19" s="476"/>
      <c r="O19" s="482"/>
    </row>
    <row r="20" spans="1:21" ht="16.5" x14ac:dyDescent="0.25">
      <c r="A20" s="465"/>
      <c r="B20" s="34"/>
      <c r="C20" s="39"/>
      <c r="D20" s="34"/>
      <c r="E20" s="38"/>
      <c r="F20" s="40"/>
      <c r="G20" s="39"/>
      <c r="H20" s="39"/>
      <c r="I20" s="38"/>
      <c r="J20" s="39"/>
      <c r="K20" s="38"/>
      <c r="L20" s="36"/>
      <c r="M20" s="36"/>
      <c r="N20" s="476"/>
      <c r="O20" s="482"/>
    </row>
    <row r="21" spans="1:21" ht="16.5" x14ac:dyDescent="0.25">
      <c r="A21" s="465"/>
      <c r="B21" s="34"/>
      <c r="C21" s="39"/>
      <c r="D21" s="34"/>
      <c r="E21" s="38"/>
      <c r="F21" s="40"/>
      <c r="G21" s="39"/>
      <c r="H21" s="39"/>
      <c r="I21" s="38"/>
      <c r="J21" s="39"/>
      <c r="K21" s="38"/>
      <c r="L21" s="36"/>
      <c r="M21" s="36"/>
      <c r="N21" s="476"/>
      <c r="O21" s="482"/>
    </row>
    <row r="22" spans="1:21" ht="16.5" x14ac:dyDescent="0.25">
      <c r="A22" s="465"/>
      <c r="B22" s="34"/>
      <c r="C22" s="39"/>
      <c r="D22" s="34"/>
      <c r="E22" s="38"/>
      <c r="F22" s="40"/>
      <c r="G22" s="39"/>
      <c r="H22" s="39"/>
      <c r="I22" s="36"/>
      <c r="J22" s="39"/>
      <c r="K22" s="38"/>
      <c r="L22" s="36"/>
      <c r="M22" s="468"/>
      <c r="N22" s="476"/>
      <c r="O22" s="482"/>
    </row>
    <row r="23" spans="1:21" ht="16.5" x14ac:dyDescent="0.25">
      <c r="A23" s="465"/>
      <c r="B23" s="34"/>
      <c r="C23" s="39"/>
      <c r="D23" s="34"/>
      <c r="E23" s="38"/>
      <c r="F23" s="40"/>
      <c r="G23" s="39"/>
      <c r="H23" s="39"/>
      <c r="I23" s="36"/>
      <c r="J23" s="39"/>
      <c r="K23" s="38"/>
      <c r="L23" s="36"/>
      <c r="M23" s="468"/>
      <c r="N23" s="476"/>
      <c r="O23" s="482"/>
    </row>
    <row r="24" spans="1:21" ht="16.5" x14ac:dyDescent="0.25">
      <c r="A24" s="465"/>
      <c r="B24" s="34"/>
      <c r="C24" s="39"/>
      <c r="D24" s="34"/>
      <c r="E24" s="38"/>
      <c r="F24" s="40"/>
      <c r="G24" s="39"/>
      <c r="H24" s="39"/>
      <c r="I24" s="36"/>
      <c r="J24" s="39"/>
      <c r="K24" s="38"/>
      <c r="L24" s="36"/>
      <c r="M24" s="468"/>
      <c r="N24" s="476"/>
      <c r="O24" s="482"/>
    </row>
    <row r="25" spans="1:21" ht="16.5" x14ac:dyDescent="0.25">
      <c r="A25" s="465"/>
      <c r="B25" s="34"/>
      <c r="C25" s="39"/>
      <c r="D25" s="34"/>
      <c r="E25" s="38"/>
      <c r="F25" s="40"/>
      <c r="G25" s="39"/>
      <c r="H25" s="39"/>
      <c r="I25" s="38"/>
      <c r="J25" s="39"/>
      <c r="K25" s="38"/>
      <c r="L25" s="36"/>
      <c r="M25" s="36"/>
      <c r="N25" s="476"/>
      <c r="O25" s="482"/>
    </row>
    <row r="26" spans="1:21" ht="16.5" x14ac:dyDescent="0.25">
      <c r="A26" s="465"/>
      <c r="B26" s="34"/>
      <c r="C26" s="39"/>
      <c r="D26" s="34"/>
      <c r="E26" s="38"/>
      <c r="F26" s="40"/>
      <c r="G26" s="39"/>
      <c r="H26" s="39"/>
      <c r="I26" s="38"/>
      <c r="J26" s="39"/>
      <c r="K26" s="38"/>
      <c r="L26" s="36"/>
      <c r="M26" s="34"/>
      <c r="N26" s="476"/>
      <c r="O26" s="482"/>
    </row>
    <row r="27" spans="1:21" ht="16.5" x14ac:dyDescent="0.25">
      <c r="A27" s="465"/>
      <c r="B27" s="34"/>
      <c r="C27" s="39"/>
      <c r="D27" s="34"/>
      <c r="E27" s="38"/>
      <c r="F27" s="40"/>
      <c r="G27" s="39"/>
      <c r="H27" s="39"/>
      <c r="I27" s="36"/>
      <c r="J27" s="39"/>
      <c r="K27" s="38"/>
      <c r="L27" s="36"/>
      <c r="M27" s="469"/>
      <c r="N27" s="476"/>
      <c r="O27" s="482"/>
    </row>
    <row r="28" spans="1:21" ht="16.5" x14ac:dyDescent="0.25">
      <c r="A28" s="465"/>
      <c r="B28" s="34"/>
      <c r="C28" s="39"/>
      <c r="D28" s="34"/>
      <c r="E28" s="38"/>
      <c r="F28" s="40"/>
      <c r="G28" s="39"/>
      <c r="H28" s="39"/>
      <c r="I28" s="36"/>
      <c r="J28" s="39"/>
      <c r="K28" s="38"/>
      <c r="L28" s="37"/>
      <c r="M28" s="469"/>
      <c r="N28" s="476"/>
      <c r="O28" s="482"/>
    </row>
    <row r="29" spans="1:21" ht="16.5" x14ac:dyDescent="0.25">
      <c r="A29" s="465"/>
      <c r="B29" s="34"/>
      <c r="C29" s="39"/>
      <c r="D29" s="34"/>
      <c r="E29" s="38"/>
      <c r="F29" s="40"/>
      <c r="G29" s="39"/>
      <c r="H29" s="39"/>
      <c r="I29" s="36"/>
      <c r="J29" s="39"/>
      <c r="K29" s="38"/>
      <c r="L29" s="37"/>
      <c r="M29" s="470"/>
      <c r="N29" s="476"/>
      <c r="O29" s="482"/>
    </row>
    <row r="30" spans="1:21" ht="16.5" x14ac:dyDescent="0.25">
      <c r="A30" s="465"/>
      <c r="B30" s="34"/>
      <c r="C30" s="39"/>
      <c r="D30" s="34"/>
      <c r="E30" s="38"/>
      <c r="F30" s="40"/>
      <c r="G30" s="39"/>
      <c r="H30" s="39"/>
      <c r="I30" s="36"/>
      <c r="J30" s="39"/>
      <c r="K30" s="38"/>
      <c r="L30" s="37"/>
      <c r="M30" s="470"/>
      <c r="N30" s="476"/>
      <c r="O30" s="482"/>
    </row>
    <row r="31" spans="1:21" ht="16.5" x14ac:dyDescent="0.25">
      <c r="A31" s="465"/>
      <c r="B31" s="34"/>
      <c r="C31" s="39"/>
      <c r="D31" s="34"/>
      <c r="E31" s="38"/>
      <c r="F31" s="40"/>
      <c r="G31" s="39"/>
      <c r="H31" s="39"/>
      <c r="I31" s="36"/>
      <c r="J31" s="39"/>
      <c r="K31" s="38"/>
      <c r="L31" s="37"/>
      <c r="M31" s="470"/>
      <c r="N31" s="476"/>
      <c r="O31" s="482"/>
    </row>
    <row r="32" spans="1:21" ht="16.5" x14ac:dyDescent="0.25">
      <c r="A32" s="465"/>
      <c r="B32" s="34"/>
      <c r="C32" s="39"/>
      <c r="D32" s="34"/>
      <c r="E32" s="38"/>
      <c r="F32" s="40"/>
      <c r="G32" s="39"/>
      <c r="H32" s="39"/>
      <c r="I32" s="36"/>
      <c r="J32" s="39"/>
      <c r="K32" s="38"/>
      <c r="L32" s="37"/>
      <c r="M32" s="471"/>
      <c r="N32" s="476"/>
      <c r="O32" s="482"/>
    </row>
    <row r="33" spans="1:15" ht="16.5" x14ac:dyDescent="0.25">
      <c r="A33" s="465"/>
      <c r="B33" s="34"/>
      <c r="C33" s="39"/>
      <c r="D33" s="34"/>
      <c r="E33" s="38"/>
      <c r="F33" s="40"/>
      <c r="G33" s="39"/>
      <c r="H33" s="39"/>
      <c r="I33" s="36"/>
      <c r="J33" s="39"/>
      <c r="K33" s="38"/>
      <c r="L33" s="37"/>
      <c r="M33" s="471"/>
      <c r="N33" s="476"/>
      <c r="O33" s="482"/>
    </row>
    <row r="34" spans="1:15" ht="16.5" x14ac:dyDescent="0.25">
      <c r="A34" s="465"/>
      <c r="B34" s="34"/>
      <c r="C34" s="39"/>
      <c r="D34" s="34"/>
      <c r="E34" s="38"/>
      <c r="F34" s="40"/>
      <c r="G34" s="39"/>
      <c r="H34" s="39"/>
      <c r="I34" s="36"/>
      <c r="J34" s="39"/>
      <c r="K34" s="38"/>
      <c r="L34" s="37"/>
      <c r="M34" s="471"/>
      <c r="N34" s="476"/>
      <c r="O34" s="482"/>
    </row>
    <row r="35" spans="1:15" ht="16.5" x14ac:dyDescent="0.25">
      <c r="A35" s="465"/>
      <c r="B35" s="34"/>
      <c r="C35" s="39"/>
      <c r="D35" s="34"/>
      <c r="E35" s="38"/>
      <c r="F35" s="40"/>
      <c r="G35" s="39"/>
      <c r="H35" s="39"/>
      <c r="I35" s="36"/>
      <c r="J35" s="39"/>
      <c r="K35" s="38"/>
      <c r="L35" s="37"/>
      <c r="M35" s="471"/>
      <c r="N35" s="476"/>
      <c r="O35" s="482"/>
    </row>
  </sheetData>
  <sheetProtection algorithmName="SHA-512" hashValue="mDDaietWReoBCBoLlrq63vuljt+NHPhgX3k7eb9hvA0lk6rvftiyxTNLqJiHcl2zQEq6e/vorXmxOqiAEkoR2A==" saltValue="GwiUQgiR2pRc3jFQSXX0xg==" spinCount="100000" sheet="1" objects="1" scenarios="1"/>
  <mergeCells count="13">
    <mergeCell ref="L1:L2"/>
    <mergeCell ref="M1:M2"/>
    <mergeCell ref="N1:N2"/>
    <mergeCell ref="O1:O2"/>
    <mergeCell ref="A1:A2"/>
    <mergeCell ref="B1:B2"/>
    <mergeCell ref="C1:C2"/>
    <mergeCell ref="D1:E1"/>
    <mergeCell ref="F1:F2"/>
    <mergeCell ref="G1:G2"/>
    <mergeCell ref="H1:H2"/>
    <mergeCell ref="I1:I2"/>
    <mergeCell ref="J1:K1"/>
  </mergeCells>
  <phoneticPr fontId="14" type="noConversion"/>
  <dataValidations count="3">
    <dataValidation type="list" allowBlank="1" showErrorMessage="1" sqref="A4:A54" xr:uid="{50B2F2FC-9B7B-4471-96A9-4087E84E0E68}">
      <formula1>$S$4:$S$5</formula1>
    </dataValidation>
    <dataValidation allowBlank="1" showErrorMessage="1" sqref="A3:B3 K5:K8 L13 K10:L12" xr:uid="{D8AF15EE-9069-4A83-81B9-BB9624F50E12}"/>
    <dataValidation type="list" allowBlank="1" showErrorMessage="1" sqref="B59:B61 B4:B56" xr:uid="{92D8004C-4581-47C1-8979-E231A2945485}">
      <formula1>$Q$4:$Q$13</formula1>
    </dataValidation>
  </dataValidations>
  <hyperlinks>
    <hyperlink ref="M5" r:id="rId1" display="../../../../../../../../../:f:/r/sites/ProcesosMIPG/Documentos compartidos/General/2026 DIRECCIONAMIENTO ESTRATEGICO/Planeaci%C3%B3n Estrat%C3%A9gica/Planes/Plan de Acci%C3%B3n Institucional 2026/Solicitudes de modificaci%C3%B3n/Q2/SGC?csf=1&amp;web=1&amp;e=faeXiR" xr:uid="{BE79C0E6-F56A-4F38-AB52-0370D5DBE355}"/>
    <hyperlink ref="M4" r:id="rId2" display="../../../../../../../../../:f:/r/sites/ProcesosMIPG/Documentos compartidos/General/2026 DIRECCIONAMIENTO ESTRATEGICO/Planeaci%C3%B3n Estrat%C3%A9gica/Planes/Plan de Acci%C3%B3n Institucional 2026/Solicitudes de modificaci%C3%B3n/Q1/SIDT?csf=1&amp;web=1&amp;e=g3NNCF" xr:uid="{E7757B46-FA4A-46C6-83E5-2360BAD5697D}"/>
    <hyperlink ref="M6" r:id="rId3" display="../../../../../../../../../:f:/r/sites/ProcesosMIPG/Documentos compartidos/General/2026 DIRECCIONAMIENTO ESTRATEGICO/Planeaci%C3%B3n Estrat%C3%A9gica/Planes/Plan de Acci%C3%B3n Institucional 2026/Solicitudes de modificaci%C3%B3n/Q2/EMAE?csf=1&amp;web=1&amp;e=Tpk4n5" xr:uid="{33B0DE59-4303-4FA1-AA3A-A71BBCFC173A}"/>
    <hyperlink ref="M7:M9" r:id="rId4" display="../../../../../../../../../:f:/r/sites/ProcesosMIPG/Documentos compartidos/General/2026 DIRECCIONAMIENTO ESTRATEGICO/Planeaci%C3%B3n Estrat%C3%A9gica/Planes/Plan de Acci%C3%B3n Institucional 2026/Solicitudes de modificaci%C3%B3n/Q2/EMAE?csf=1&amp;web=1&amp;e=Tpk4n5" xr:uid="{7AA9649B-5398-42EA-9245-025DBA1EA2A4}"/>
    <hyperlink ref="M10" r:id="rId5" display="../../../../../../../../../:f:/r/sites/ProcesosMIPG/Documentos compartidos/General/2026 DIRECCIONAMIENTO ESTRATEGICO/Planeaci%C3%B3n Estrat%C3%A9gica/Planes/Plan de Acci%C3%B3n Institucional 2026/Solicitudes de modificaci%C3%B3n/Q2/DG/PLANEACI%C3%93N?csf=1&amp;web=1&amp;e=SpgSSH" xr:uid="{D5473339-4AB0-4341-B33C-B04B359F0B31}"/>
    <hyperlink ref="M11" r:id="rId6" display="../../../../../../../../../:f:/r/sites/ProcesosMIPG/Documentos compartidos/General/2026 DIRECCIONAMIENTO ESTRATEGICO/Planeaci%C3%B3n Estrat%C3%A9gica/Planes/Plan de Acci%C3%B3n Institucional 2026/Solicitudes de modificaci%C3%B3n/Q2/DG/ARTICULACI%C3%93N?csf=1&amp;web=1&amp;e=0QurgY" xr:uid="{E3BD6820-2FFF-4D44-B455-00C084979AB3}"/>
    <hyperlink ref="M12:M14" r:id="rId7" display="../../../../../../../../../:f:/r/sites/ProcesosMIPG/Documentos compartidos/General/2026 DIRECCIONAMIENTO ESTRATEGICO/Planeaci%C3%B3n Estrat%C3%A9gica/Planes/Plan de Acci%C3%B3n Institucional 2026/Solicitudes de modificaci%C3%B3n/Q2/DG/ARTICULACI%C3%93N?csf=1&amp;web=1&amp;e=0QurgY" xr:uid="{988510D0-103A-428A-A077-39EFEE1EE95F}"/>
    <hyperlink ref="M15" r:id="rId8" display="../../../../../../../../../:f:/r/sites/ProcesosMIPG/Documentos compartidos/General/2026 DIRECCIONAMIENTO ESTRATEGICO/Planeaci%C3%B3n Estrat%C3%A9gica/Planes/Plan de Acci%C3%B3n Institucional 2026/Solicitudes de modificaci%C3%B3n/Q2/SN?csf=1&amp;web=1&amp;e=u22WG5" xr:uid="{C3055E7C-9DF9-4BBA-B694-20628A4FB930}"/>
    <hyperlink ref="M16" r:id="rId9" display="../../../../../../../../../:f:/r/sites/ProcesosMIPG/Documentos compartidos/General/2026 DIRECCIONAMIENTO ESTRATEGICO/Planeaci%C3%B3n Estrat%C3%A9gica/Planes/Plan de Acci%C3%B3n Institucional 2026/Solicitudes de modificaci%C3%B3n/Q2/SN?csf=1&amp;web=1&amp;e=u22WG5" xr:uid="{160EF6CF-89C6-4C03-9763-FDEB5D6DF06C}"/>
  </hyperlinks>
  <pageMargins left="0.7" right="0.7" top="1.1458333333333333" bottom="0.75" header="0" footer="0"/>
  <pageSetup orientation="landscape" r:id="rId10"/>
  <headerFooter>
    <oddHeader>&amp;L&amp;G&amp;C&amp;"Verdana,Negrita"&amp;10CONTROL DE SOLICITUD DE MODIFICACIONES - 
AJUSTES Y CAMBIO DE PLAN DE ACCIÓN 2025</oddHeader>
  </headerFooter>
  <legacyDrawingHF r:id="rId11"/>
  <extLst>
    <ext xmlns:x14="http://schemas.microsoft.com/office/spreadsheetml/2009/9/main" uri="{CCE6A557-97BC-4b89-ADB6-D9C93CAAB3DF}">
      <x14:dataValidations xmlns:xm="http://schemas.microsoft.com/office/excel/2006/main" count="2">
        <x14:dataValidation type="list" allowBlank="1" showInputMessage="1" showErrorMessage="1" xr:uid="{8B29AF8C-FADC-4DFA-A5DC-15C64804C5A0}">
          <x14:formula1>
            <xm:f>'Lista desplegable'!$H$2:$H$6</xm:f>
          </x14:formula1>
          <xm:sqref>F1:F1048576</xm:sqref>
        </x14:dataValidation>
        <x14:dataValidation type="list" allowBlank="1" showErrorMessage="1" xr:uid="{02105F09-9101-4255-86E7-DF845458F07E}">
          <x14:formula1>
            <xm:f>'Lista desplegable'!$H$10:$H$16</xm:f>
          </x14:formula1>
          <xm:sqref>D1:D1048576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F489-45B0-4C99-8BB7-59D272ED2DDD}">
  <dimension ref="B2:G22"/>
  <sheetViews>
    <sheetView workbookViewId="0">
      <selection activeCell="E25" sqref="E25"/>
    </sheetView>
  </sheetViews>
  <sheetFormatPr baseColWidth="10" defaultColWidth="11.42578125" defaultRowHeight="15" x14ac:dyDescent="0.25"/>
  <cols>
    <col min="3" max="3" width="34.28515625" customWidth="1"/>
    <col min="4" max="4" width="21" customWidth="1"/>
    <col min="5" max="5" width="20.42578125" customWidth="1"/>
    <col min="6" max="6" width="19.5703125" customWidth="1"/>
    <col min="7" max="7" width="24" customWidth="1"/>
  </cols>
  <sheetData>
    <row r="2" spans="2:7" x14ac:dyDescent="0.25">
      <c r="B2" s="599" t="s">
        <v>901</v>
      </c>
      <c r="C2" s="599"/>
      <c r="D2" s="599"/>
      <c r="E2" s="599"/>
      <c r="F2" s="599"/>
      <c r="G2" s="599"/>
    </row>
    <row r="3" spans="2:7" x14ac:dyDescent="0.25">
      <c r="B3" s="599"/>
      <c r="C3" s="599"/>
      <c r="D3" s="599"/>
      <c r="E3" s="599"/>
      <c r="F3" s="599"/>
      <c r="G3" s="599"/>
    </row>
    <row r="4" spans="2:7" x14ac:dyDescent="0.25">
      <c r="B4" s="30" t="s">
        <v>902</v>
      </c>
      <c r="C4" s="30" t="s">
        <v>903</v>
      </c>
      <c r="D4" s="30" t="s">
        <v>904</v>
      </c>
      <c r="E4" s="599" t="s">
        <v>905</v>
      </c>
      <c r="F4" s="599"/>
      <c r="G4" s="31">
        <v>5</v>
      </c>
    </row>
    <row r="5" spans="2:7" ht="21" x14ac:dyDescent="0.25">
      <c r="B5" s="596">
        <v>1</v>
      </c>
      <c r="C5" s="597" t="s">
        <v>906</v>
      </c>
      <c r="D5" s="598">
        <v>43816</v>
      </c>
      <c r="E5" s="30" t="s">
        <v>907</v>
      </c>
      <c r="F5" s="32" t="s">
        <v>908</v>
      </c>
      <c r="G5" s="32" t="s">
        <v>909</v>
      </c>
    </row>
    <row r="6" spans="2:7" ht="21" x14ac:dyDescent="0.25">
      <c r="B6" s="596"/>
      <c r="C6" s="597"/>
      <c r="D6" s="597"/>
      <c r="E6" s="30" t="s">
        <v>910</v>
      </c>
      <c r="F6" s="32" t="s">
        <v>911</v>
      </c>
      <c r="G6" s="32" t="s">
        <v>912</v>
      </c>
    </row>
    <row r="7" spans="2:7" ht="21" x14ac:dyDescent="0.25">
      <c r="B7" s="596"/>
      <c r="C7" s="597"/>
      <c r="D7" s="597"/>
      <c r="E7" s="30" t="s">
        <v>913</v>
      </c>
      <c r="F7" s="32" t="s">
        <v>911</v>
      </c>
      <c r="G7" s="32" t="s">
        <v>912</v>
      </c>
    </row>
    <row r="8" spans="2:7" ht="21" x14ac:dyDescent="0.25">
      <c r="B8" s="596">
        <v>2</v>
      </c>
      <c r="C8" s="597" t="s">
        <v>914</v>
      </c>
      <c r="D8" s="598">
        <v>44235</v>
      </c>
      <c r="E8" s="30" t="s">
        <v>907</v>
      </c>
      <c r="F8" s="32" t="s">
        <v>911</v>
      </c>
      <c r="G8" s="32" t="s">
        <v>912</v>
      </c>
    </row>
    <row r="9" spans="2:7" ht="21" x14ac:dyDescent="0.25">
      <c r="B9" s="596"/>
      <c r="C9" s="597"/>
      <c r="D9" s="597"/>
      <c r="E9" s="30" t="s">
        <v>910</v>
      </c>
      <c r="F9" s="32" t="s">
        <v>911</v>
      </c>
      <c r="G9" s="32" t="s">
        <v>912</v>
      </c>
    </row>
    <row r="10" spans="2:7" ht="21" x14ac:dyDescent="0.25">
      <c r="B10" s="596"/>
      <c r="C10" s="597"/>
      <c r="D10" s="597"/>
      <c r="E10" s="30" t="s">
        <v>913</v>
      </c>
      <c r="F10" s="32" t="s">
        <v>911</v>
      </c>
      <c r="G10" s="32" t="s">
        <v>912</v>
      </c>
    </row>
    <row r="11" spans="2:7" x14ac:dyDescent="0.25">
      <c r="B11" s="596">
        <v>3</v>
      </c>
      <c r="C11" s="597" t="s">
        <v>915</v>
      </c>
      <c r="D11" s="598">
        <v>44545</v>
      </c>
      <c r="E11" s="30" t="s">
        <v>907</v>
      </c>
      <c r="F11" s="32" t="s">
        <v>916</v>
      </c>
      <c r="G11" s="32" t="s">
        <v>917</v>
      </c>
    </row>
    <row r="12" spans="2:7" ht="21" x14ac:dyDescent="0.25">
      <c r="B12" s="596"/>
      <c r="C12" s="597"/>
      <c r="D12" s="597"/>
      <c r="E12" s="30" t="s">
        <v>910</v>
      </c>
      <c r="F12" s="32" t="s">
        <v>911</v>
      </c>
      <c r="G12" s="32" t="s">
        <v>912</v>
      </c>
    </row>
    <row r="13" spans="2:7" ht="21" x14ac:dyDescent="0.25">
      <c r="B13" s="596"/>
      <c r="C13" s="597"/>
      <c r="D13" s="597"/>
      <c r="E13" s="30" t="s">
        <v>913</v>
      </c>
      <c r="F13" s="32" t="s">
        <v>911</v>
      </c>
      <c r="G13" s="32" t="s">
        <v>912</v>
      </c>
    </row>
    <row r="14" spans="2:7" ht="42" x14ac:dyDescent="0.25">
      <c r="B14" s="596">
        <v>4</v>
      </c>
      <c r="C14" s="597" t="s">
        <v>918</v>
      </c>
      <c r="D14" s="598">
        <v>45264</v>
      </c>
      <c r="E14" s="30" t="s">
        <v>907</v>
      </c>
      <c r="F14" s="32" t="s">
        <v>919</v>
      </c>
      <c r="G14" s="32" t="s">
        <v>920</v>
      </c>
    </row>
    <row r="15" spans="2:7" ht="21" x14ac:dyDescent="0.25">
      <c r="B15" s="596"/>
      <c r="C15" s="597"/>
      <c r="D15" s="597"/>
      <c r="E15" s="30" t="s">
        <v>910</v>
      </c>
      <c r="F15" s="32" t="s">
        <v>921</v>
      </c>
      <c r="G15" s="32" t="s">
        <v>912</v>
      </c>
    </row>
    <row r="16" spans="2:7" ht="21" x14ac:dyDescent="0.25">
      <c r="B16" s="596"/>
      <c r="C16" s="597"/>
      <c r="D16" s="597"/>
      <c r="E16" s="30" t="s">
        <v>913</v>
      </c>
      <c r="F16" s="32" t="s">
        <v>921</v>
      </c>
      <c r="G16" s="32" t="s">
        <v>912</v>
      </c>
    </row>
    <row r="17" spans="2:7" ht="31.5" x14ac:dyDescent="0.25">
      <c r="B17" s="596">
        <v>5</v>
      </c>
      <c r="C17" s="597" t="s">
        <v>922</v>
      </c>
      <c r="D17" s="598">
        <v>45686</v>
      </c>
      <c r="E17" s="30" t="s">
        <v>907</v>
      </c>
      <c r="F17" s="32" t="s">
        <v>923</v>
      </c>
      <c r="G17" s="32" t="s">
        <v>924</v>
      </c>
    </row>
    <row r="18" spans="2:7" ht="21" x14ac:dyDescent="0.25">
      <c r="B18" s="596"/>
      <c r="C18" s="597"/>
      <c r="D18" s="597"/>
      <c r="E18" s="30" t="s">
        <v>910</v>
      </c>
      <c r="F18" s="32" t="s">
        <v>921</v>
      </c>
      <c r="G18" s="32" t="s">
        <v>912</v>
      </c>
    </row>
    <row r="19" spans="2:7" ht="21" x14ac:dyDescent="0.25">
      <c r="B19" s="596"/>
      <c r="C19" s="597"/>
      <c r="D19" s="597"/>
      <c r="E19" s="30" t="s">
        <v>913</v>
      </c>
      <c r="F19" s="32" t="s">
        <v>921</v>
      </c>
      <c r="G19" s="32" t="s">
        <v>912</v>
      </c>
    </row>
    <row r="20" spans="2:7" ht="42" x14ac:dyDescent="0.25">
      <c r="B20" s="596">
        <v>6</v>
      </c>
      <c r="C20" s="597" t="s">
        <v>925</v>
      </c>
      <c r="D20" s="598">
        <v>46022</v>
      </c>
      <c r="E20" s="30" t="s">
        <v>907</v>
      </c>
      <c r="F20" s="32" t="s">
        <v>926</v>
      </c>
      <c r="G20" s="32" t="s">
        <v>927</v>
      </c>
    </row>
    <row r="21" spans="2:7" ht="21" x14ac:dyDescent="0.25">
      <c r="B21" s="596"/>
      <c r="C21" s="597"/>
      <c r="D21" s="597"/>
      <c r="E21" s="30" t="s">
        <v>910</v>
      </c>
      <c r="F21" s="32" t="s">
        <v>928</v>
      </c>
      <c r="G21" s="32" t="s">
        <v>929</v>
      </c>
    </row>
    <row r="22" spans="2:7" ht="21" x14ac:dyDescent="0.25">
      <c r="B22" s="596"/>
      <c r="C22" s="597"/>
      <c r="D22" s="597"/>
      <c r="E22" s="30" t="s">
        <v>913</v>
      </c>
      <c r="F22" s="32" t="s">
        <v>928</v>
      </c>
      <c r="G22" s="32" t="s">
        <v>929</v>
      </c>
    </row>
  </sheetData>
  <sheetProtection algorithmName="SHA-512" hashValue="/q7UmYA0vr2ZRgJ35rYb93Mphhhwq+HDQHZ0S9lcpdhVHrFJxG5FEL66KaiqDaCNWA7lCYP2oXRSKMDnB9/rQw==" saltValue="GHiovXS4VKC66Ne+j64yPQ==" spinCount="100000" sheet="1" objects="1" scenarios="1"/>
  <mergeCells count="20">
    <mergeCell ref="B8:B10"/>
    <mergeCell ref="C8:C10"/>
    <mergeCell ref="D8:D10"/>
    <mergeCell ref="B2:G3"/>
    <mergeCell ref="E4:F4"/>
    <mergeCell ref="B5:B7"/>
    <mergeCell ref="C5:C7"/>
    <mergeCell ref="D5:D7"/>
    <mergeCell ref="B11:B13"/>
    <mergeCell ref="C11:C13"/>
    <mergeCell ref="D11:D13"/>
    <mergeCell ref="B14:B16"/>
    <mergeCell ref="C14:C16"/>
    <mergeCell ref="D14:D16"/>
    <mergeCell ref="B17:B19"/>
    <mergeCell ref="C17:C19"/>
    <mergeCell ref="D17:D19"/>
    <mergeCell ref="B20:B22"/>
    <mergeCell ref="C20:C22"/>
    <mergeCell ref="D20:D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76b94720441e5b466a687e2293f1e84">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1352c8d30f369d958049ab53e7efce19"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AE3102-B979-413F-A08E-B6693AD0B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AA7437-E6B8-479C-BDD3-09F29D42F416}">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3e82ca5b-96cf-4758-bde1-7c773396b7ec"/>
    <ds:schemaRef ds:uri="078d6b7f-86fb-47aa-a5fb-45a141d09143"/>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9B3CC1B-E3F8-41EE-95AB-A31392539AEB}">
  <ds:schemaRefs>
    <ds:schemaRef ds:uri="http://schemas.microsoft.com/sharepoint/v3/contenttype/form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1. PAI</vt:lpstr>
      <vt:lpstr>2. Entregables</vt:lpstr>
      <vt:lpstr>3. SEGUIMIENTO PAI Q1</vt:lpstr>
      <vt:lpstr>Instrucciones</vt:lpstr>
      <vt:lpstr>Lista desplegable</vt:lpstr>
      <vt:lpstr>4. Control de Ajustes</vt:lpstr>
      <vt:lpstr>5. Control de Cambios</vt:lpstr>
      <vt:lpstr>'1. PAI'!Área_de_impresión</vt:lpstr>
      <vt:lpstr>'3. SEGUIMIENTO PAI Q1'!Área_de_impresión</vt:lpstr>
      <vt:lpstr>Dependencia</vt:lpstr>
      <vt:lpstr>ODS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FSC</dc:creator>
  <cp:keywords/>
  <dc:description/>
  <cp:lastModifiedBy>Sonia Rocio Rodriguez Cruz</cp:lastModifiedBy>
  <cp:revision/>
  <dcterms:created xsi:type="dcterms:W3CDTF">2023-12-14T00:58:08Z</dcterms:created>
  <dcterms:modified xsi:type="dcterms:W3CDTF">2026-07-06T14:42:15Z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