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9bc7ed8cf662c3/Documentos/"/>
    </mc:Choice>
  </mc:AlternateContent>
  <xr:revisionPtr revIDLastSave="0" documentId="8_{58684266-497E-4E1B-9555-8DFFD7D54F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JECUCIÓN AGREGA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1" l="1"/>
  <c r="P16" i="1"/>
  <c r="N16" i="1"/>
  <c r="L16" i="1"/>
  <c r="J16" i="1"/>
  <c r="F17" i="1"/>
  <c r="G17" i="1"/>
  <c r="H17" i="1"/>
  <c r="I17" i="1"/>
  <c r="K17" i="1"/>
  <c r="M17" i="1"/>
  <c r="O17" i="1"/>
  <c r="Q17" i="1"/>
  <c r="E17" i="1"/>
  <c r="N8" i="1"/>
  <c r="J8" i="1"/>
  <c r="J9" i="1"/>
  <c r="J10" i="1"/>
  <c r="H23" i="1"/>
  <c r="H11" i="1"/>
  <c r="G32" i="1"/>
  <c r="F32" i="1"/>
  <c r="E11" i="1"/>
  <c r="L10" i="1"/>
  <c r="L9" i="1"/>
  <c r="L8" i="1"/>
  <c r="K32" i="1"/>
  <c r="E32" i="1"/>
  <c r="H32" i="1"/>
  <c r="I32" i="1"/>
  <c r="M32" i="1"/>
  <c r="O32" i="1"/>
  <c r="Q32" i="1"/>
  <c r="Q23" i="1"/>
  <c r="O23" i="1"/>
  <c r="M23" i="1"/>
  <c r="I23" i="1"/>
  <c r="G23" i="1"/>
  <c r="F23" i="1"/>
  <c r="E23" i="1"/>
  <c r="R30" i="1"/>
  <c r="P30" i="1"/>
  <c r="N30" i="1"/>
  <c r="L30" i="1"/>
  <c r="J30" i="1"/>
  <c r="R21" i="1"/>
  <c r="P21" i="1"/>
  <c r="N21" i="1"/>
  <c r="Q11" i="1"/>
  <c r="O11" i="1"/>
  <c r="R31" i="1"/>
  <c r="P31" i="1"/>
  <c r="N31" i="1"/>
  <c r="L31" i="1"/>
  <c r="J31" i="1"/>
  <c r="J22" i="1"/>
  <c r="R22" i="1"/>
  <c r="P22" i="1"/>
  <c r="N22" i="1"/>
  <c r="L22" i="1"/>
  <c r="R15" i="1"/>
  <c r="P15" i="1"/>
  <c r="N15" i="1"/>
  <c r="N17" i="1" s="1"/>
  <c r="J15" i="1"/>
  <c r="J17" i="1" s="1"/>
  <c r="R10" i="1"/>
  <c r="R9" i="1"/>
  <c r="R8" i="1"/>
  <c r="P10" i="1"/>
  <c r="P9" i="1"/>
  <c r="P8" i="1"/>
  <c r="N10" i="1"/>
  <c r="N9" i="1"/>
  <c r="M11" i="1"/>
  <c r="I11" i="1"/>
  <c r="G11" i="1"/>
  <c r="F11" i="1"/>
  <c r="R17" i="1" l="1"/>
  <c r="P17" i="1"/>
  <c r="H25" i="1"/>
  <c r="H34" i="1" s="1"/>
  <c r="E25" i="1"/>
  <c r="E34" i="1" s="1"/>
  <c r="K23" i="1"/>
  <c r="L23" i="1" s="1"/>
  <c r="F25" i="1"/>
  <c r="F34" i="1" s="1"/>
  <c r="Q25" i="1"/>
  <c r="Q34" i="1" s="1"/>
  <c r="I25" i="1"/>
  <c r="I34" i="1" s="1"/>
  <c r="G25" i="1"/>
  <c r="G34" i="1" s="1"/>
  <c r="O25" i="1"/>
  <c r="O34" i="1" s="1"/>
  <c r="M25" i="1"/>
  <c r="M34" i="1" s="1"/>
  <c r="N23" i="1"/>
  <c r="L32" i="1"/>
  <c r="P32" i="1"/>
  <c r="J23" i="1"/>
  <c r="P23" i="1"/>
  <c r="R23" i="1"/>
  <c r="R32" i="1"/>
  <c r="K11" i="1"/>
  <c r="R11" i="1"/>
  <c r="L15" i="1"/>
  <c r="L17" i="1" s="1"/>
  <c r="N11" i="1"/>
  <c r="P11" i="1"/>
  <c r="J11" i="1"/>
  <c r="N32" i="1"/>
  <c r="J32" i="1"/>
  <c r="K25" i="1" l="1"/>
  <c r="N25" i="1"/>
  <c r="L11" i="1"/>
  <c r="J25" i="1"/>
  <c r="P34" i="1"/>
  <c r="P25" i="1"/>
  <c r="N34" i="1"/>
  <c r="J34" i="1"/>
  <c r="R34" i="1"/>
  <c r="R25" i="1"/>
  <c r="K34" i="1" l="1"/>
  <c r="L25" i="1"/>
  <c r="L34" i="1" l="1"/>
</calcChain>
</file>

<file path=xl/sharedStrings.xml><?xml version="1.0" encoding="utf-8"?>
<sst xmlns="http://schemas.openxmlformats.org/spreadsheetml/2006/main" count="116" uniqueCount="51">
  <si>
    <t xml:space="preserve">Agencia Nacional de Contratacion Publica - Colombia Compra Eficiente -
</t>
  </si>
  <si>
    <t xml:space="preserve">Ejecución Presupuestal a </t>
  </si>
  <si>
    <t>Funcionamiento</t>
  </si>
  <si>
    <t>Gastos de Personal</t>
  </si>
  <si>
    <t>Rubro</t>
  </si>
  <si>
    <t>Fuente</t>
  </si>
  <si>
    <t>REC</t>
  </si>
  <si>
    <t>Descripción</t>
  </si>
  <si>
    <t>Apr. Incial</t>
  </si>
  <si>
    <t>Adicionada</t>
  </si>
  <si>
    <t>Reducida</t>
  </si>
  <si>
    <t>Apr. Vigente</t>
  </si>
  <si>
    <t>CDP</t>
  </si>
  <si>
    <t>% CDPs</t>
  </si>
  <si>
    <t>Apr. Disponible</t>
  </si>
  <si>
    <t>% Apr. Disp.</t>
  </si>
  <si>
    <t>Compromiso</t>
  </si>
  <si>
    <t>% Comp.</t>
  </si>
  <si>
    <t>Obligación</t>
  </si>
  <si>
    <t>% Oblig.</t>
  </si>
  <si>
    <t>Pago</t>
  </si>
  <si>
    <t>% Pago</t>
  </si>
  <si>
    <t>A-01-01-01</t>
  </si>
  <si>
    <t>Nación</t>
  </si>
  <si>
    <t>SALARIO</t>
  </si>
  <si>
    <t>A-01-01-02</t>
  </si>
  <si>
    <t>CONTRIBUCIONES INHERENTES A LA NÓMINA</t>
  </si>
  <si>
    <t>A-01-01-03</t>
  </si>
  <si>
    <t>REMUNERACIONES NO CONSTITUTIVAS DE FACTOR SALARIAL</t>
  </si>
  <si>
    <t>Total Gastos de Personal</t>
  </si>
  <si>
    <t>Gastos Generales</t>
  </si>
  <si>
    <t>A-02</t>
  </si>
  <si>
    <t>ADQUISICIÓN DE BIENES  Y SERVICIOS</t>
  </si>
  <si>
    <t>Total Gastos Generales</t>
  </si>
  <si>
    <t>Transferencias</t>
  </si>
  <si>
    <t>A-03-04-02-012</t>
  </si>
  <si>
    <t>INCAPACIDADES Y LICENCIAS DE MATERNIDAD Y PATERNIDAD (NO DE PENSIONES)</t>
  </si>
  <si>
    <t>A-08-04-01</t>
  </si>
  <si>
    <t>11</t>
  </si>
  <si>
    <t>CUOTA DE FISCALIZACIÓN Y AUDITAJE</t>
  </si>
  <si>
    <t>Total Transferencias</t>
  </si>
  <si>
    <t>Total Gastos de Funcionamiento</t>
  </si>
  <si>
    <t>Inversión</t>
  </si>
  <si>
    <t>C-0304-1000-3</t>
  </si>
  <si>
    <t>GENERACIÓN EFECTIVIDAD Y TRANSPARENCIA EN LAS PLATAFORMAS DE COMPRA PÚBLICA NACIONAL</t>
  </si>
  <si>
    <t>C-0304-1000-4</t>
  </si>
  <si>
    <t>GENERACIÓN DE PRINCIPALES INSUMOS PARA DEMOCRATIZAR LA COMPRA PÚBLICA  NACIONAL</t>
  </si>
  <si>
    <t>Total Inversión</t>
  </si>
  <si>
    <t>Total Presupuesto CCE</t>
  </si>
  <si>
    <t>Fecha de elaboración:</t>
  </si>
  <si>
    <t>Informacion suministrada por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</si>
</sst>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240A]&quot;$&quot;\ #,##0.00;\(&quot;$&quot;\ #,##0.00\)"/>
    <numFmt numFmtId="165" formatCode="&quot;$&quot;\ #,##0.00"/>
    <numFmt numFmtId="166" formatCode="mmmm\ yyyy"/>
    <numFmt numFmtId="167" formatCode="[$-1240A]&quot;$&quot;\ #,##0.00;\-&quot;$&quot;\ #,##0.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2" applyFont="1"/>
    <xf numFmtId="0" fontId="2" fillId="0" borderId="0" xfId="2" applyFont="1" applyAlignment="1">
      <alignment horizontal="center" vertical="center" wrapText="1" readingOrder="1"/>
    </xf>
    <xf numFmtId="0" fontId="3" fillId="0" borderId="0" xfId="2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 readingOrder="1"/>
    </xf>
    <xf numFmtId="0" fontId="5" fillId="0" borderId="1" xfId="2" applyFont="1" applyBorder="1" applyAlignment="1">
      <alignment vertical="center" wrapText="1" readingOrder="1"/>
    </xf>
    <xf numFmtId="0" fontId="5" fillId="0" borderId="1" xfId="2" applyFont="1" applyBorder="1" applyAlignment="1">
      <alignment horizontal="center" vertical="center" wrapText="1" readingOrder="1"/>
    </xf>
    <xf numFmtId="0" fontId="5" fillId="0" borderId="1" xfId="2" applyFont="1" applyBorder="1" applyAlignment="1">
      <alignment horizontal="left" vertical="center" wrapText="1" readingOrder="1"/>
    </xf>
    <xf numFmtId="164" fontId="5" fillId="0" borderId="1" xfId="2" applyNumberFormat="1" applyFont="1" applyBorder="1" applyAlignment="1">
      <alignment horizontal="right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164" fontId="4" fillId="2" borderId="1" xfId="2" applyNumberFormat="1" applyFont="1" applyFill="1" applyBorder="1" applyAlignment="1">
      <alignment horizontal="right" vertical="center" wrapText="1" readingOrder="1"/>
    </xf>
    <xf numFmtId="10" fontId="4" fillId="2" borderId="1" xfId="1" applyNumberFormat="1" applyFont="1" applyFill="1" applyBorder="1" applyAlignment="1">
      <alignment horizontal="center" vertical="center" wrapText="1" readingOrder="1"/>
    </xf>
    <xf numFmtId="0" fontId="5" fillId="0" borderId="2" xfId="2" applyFont="1" applyBorder="1" applyAlignment="1">
      <alignment vertical="center" wrapText="1" readingOrder="1"/>
    </xf>
    <xf numFmtId="0" fontId="5" fillId="0" borderId="2" xfId="2" applyFont="1" applyBorder="1" applyAlignment="1">
      <alignment horizontal="center" vertical="center" wrapText="1" readingOrder="1"/>
    </xf>
    <xf numFmtId="0" fontId="5" fillId="0" borderId="2" xfId="2" applyFont="1" applyBorder="1" applyAlignment="1">
      <alignment horizontal="left" vertical="center" wrapText="1" readingOrder="1"/>
    </xf>
    <xf numFmtId="164" fontId="5" fillId="0" borderId="2" xfId="2" applyNumberFormat="1" applyFont="1" applyBorder="1" applyAlignment="1">
      <alignment horizontal="right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10" fontId="3" fillId="0" borderId="2" xfId="1" applyNumberFormat="1" applyFont="1" applyFill="1" applyBorder="1"/>
    <xf numFmtId="0" fontId="5" fillId="0" borderId="3" xfId="2" applyFont="1" applyBorder="1" applyAlignment="1">
      <alignment horizontal="left" vertical="center" wrapText="1" readingOrder="1"/>
    </xf>
    <xf numFmtId="164" fontId="5" fillId="0" borderId="3" xfId="2" applyNumberFormat="1" applyFont="1" applyBorder="1" applyAlignment="1">
      <alignment horizontal="right" vertical="center" wrapText="1" readingOrder="1"/>
    </xf>
    <xf numFmtId="10" fontId="5" fillId="0" borderId="3" xfId="1" applyNumberFormat="1" applyFont="1" applyFill="1" applyBorder="1" applyAlignment="1">
      <alignment horizontal="center" vertical="center" wrapText="1" readingOrder="1"/>
    </xf>
    <xf numFmtId="10" fontId="3" fillId="0" borderId="3" xfId="1" applyNumberFormat="1" applyFont="1" applyFill="1" applyBorder="1"/>
    <xf numFmtId="0" fontId="5" fillId="0" borderId="3" xfId="2" applyFont="1" applyBorder="1" applyAlignment="1">
      <alignment horizontal="center" vertical="center" wrapText="1" readingOrder="1"/>
    </xf>
    <xf numFmtId="0" fontId="5" fillId="0" borderId="3" xfId="2" applyFont="1" applyBorder="1" applyAlignment="1">
      <alignment vertical="center" wrapText="1" readingOrder="1"/>
    </xf>
    <xf numFmtId="0" fontId="5" fillId="0" borderId="4" xfId="2" applyFont="1" applyBorder="1" applyAlignment="1">
      <alignment vertical="center" wrapText="1" readingOrder="1"/>
    </xf>
    <xf numFmtId="0" fontId="5" fillId="0" borderId="4" xfId="2" applyFont="1" applyBorder="1" applyAlignment="1">
      <alignment horizontal="center" vertical="center" wrapText="1" readingOrder="1"/>
    </xf>
    <xf numFmtId="0" fontId="5" fillId="0" borderId="4" xfId="2" applyFont="1" applyBorder="1" applyAlignment="1">
      <alignment horizontal="left" vertical="center" wrapText="1" readingOrder="1"/>
    </xf>
    <xf numFmtId="164" fontId="5" fillId="0" borderId="4" xfId="2" applyNumberFormat="1" applyFont="1" applyBorder="1" applyAlignment="1">
      <alignment horizontal="right" vertical="center" wrapText="1" readingOrder="1"/>
    </xf>
    <xf numFmtId="10" fontId="5" fillId="0" borderId="4" xfId="1" applyNumberFormat="1" applyFont="1" applyFill="1" applyBorder="1" applyAlignment="1">
      <alignment horizontal="center" vertical="center" wrapText="1" readingOrder="1"/>
    </xf>
    <xf numFmtId="10" fontId="3" fillId="0" borderId="4" xfId="1" applyNumberFormat="1" applyFont="1" applyFill="1" applyBorder="1"/>
    <xf numFmtId="0" fontId="4" fillId="0" borderId="2" xfId="2" applyFont="1" applyBorder="1" applyAlignment="1">
      <alignment horizontal="left" vertical="center" wrapText="1" readingOrder="1"/>
    </xf>
    <xf numFmtId="0" fontId="2" fillId="0" borderId="3" xfId="2" applyFont="1" applyBorder="1" applyAlignment="1">
      <alignment vertical="center" wrapText="1" readingOrder="1"/>
    </xf>
    <xf numFmtId="0" fontId="4" fillId="0" borderId="3" xfId="2" applyFont="1" applyBorder="1" applyAlignment="1">
      <alignment horizontal="left" vertical="center" wrapText="1" readingOrder="1"/>
    </xf>
    <xf numFmtId="0" fontId="3" fillId="0" borderId="0" xfId="2" applyFont="1" applyAlignment="1">
      <alignment horizontal="center"/>
    </xf>
    <xf numFmtId="0" fontId="5" fillId="0" borderId="0" xfId="2" applyFont="1" applyAlignment="1">
      <alignment vertical="center" wrapText="1" readingOrder="1"/>
    </xf>
    <xf numFmtId="0" fontId="5" fillId="0" borderId="0" xfId="2" applyFont="1" applyAlignment="1">
      <alignment horizontal="center" vertical="center" wrapText="1" readingOrder="1"/>
    </xf>
    <xf numFmtId="0" fontId="5" fillId="0" borderId="0" xfId="2" applyFont="1" applyAlignment="1">
      <alignment horizontal="left" vertical="center" wrapText="1" readingOrder="1"/>
    </xf>
    <xf numFmtId="164" fontId="5" fillId="0" borderId="0" xfId="2" applyNumberFormat="1" applyFont="1" applyAlignment="1">
      <alignment horizontal="right" vertical="center" wrapText="1" readingOrder="1"/>
    </xf>
    <xf numFmtId="10" fontId="5" fillId="0" borderId="0" xfId="1" applyNumberFormat="1" applyFont="1" applyFill="1" applyBorder="1" applyAlignment="1">
      <alignment horizontal="center" vertical="center" wrapText="1" readingOrder="1"/>
    </xf>
    <xf numFmtId="165" fontId="3" fillId="0" borderId="0" xfId="2" applyNumberFormat="1" applyFont="1"/>
    <xf numFmtId="0" fontId="4" fillId="0" borderId="0" xfId="2" applyFont="1" applyAlignment="1">
      <alignment horizontal="left" vertical="center" wrapText="1" readingOrder="1"/>
    </xf>
    <xf numFmtId="10" fontId="3" fillId="0" borderId="0" xfId="1" applyNumberFormat="1" applyFont="1" applyFill="1" applyBorder="1"/>
    <xf numFmtId="164" fontId="4" fillId="2" borderId="1" xfId="2" applyNumberFormat="1" applyFont="1" applyFill="1" applyBorder="1" applyAlignment="1">
      <alignment vertical="center" wrapText="1" readingOrder="1"/>
    </xf>
    <xf numFmtId="0" fontId="6" fillId="0" borderId="0" xfId="2" applyFont="1"/>
    <xf numFmtId="165" fontId="5" fillId="0" borderId="0" xfId="2" applyNumberFormat="1" applyFont="1" applyAlignment="1">
      <alignment horizontal="left" vertical="center" wrapText="1" readingOrder="1"/>
    </xf>
    <xf numFmtId="165" fontId="5" fillId="0" borderId="0" xfId="2" applyNumberFormat="1" applyFont="1" applyAlignment="1">
      <alignment horizontal="right" vertical="center" wrapText="1" readingOrder="1"/>
    </xf>
    <xf numFmtId="14" fontId="7" fillId="0" borderId="0" xfId="2" applyNumberFormat="1" applyFont="1" applyAlignment="1">
      <alignment horizontal="left" vertical="center" wrapText="1"/>
    </xf>
    <xf numFmtId="0" fontId="7" fillId="0" borderId="0" xfId="2" applyFont="1"/>
    <xf numFmtId="43" fontId="3" fillId="0" borderId="0" xfId="3" applyFont="1"/>
    <xf numFmtId="43" fontId="3" fillId="0" borderId="0" xfId="3" applyFont="1" applyAlignment="1">
      <alignment horizontal="center"/>
    </xf>
    <xf numFmtId="0" fontId="2" fillId="0" borderId="1" xfId="2" applyFont="1" applyBorder="1" applyAlignment="1">
      <alignment horizontal="center" vertical="center" wrapText="1" readingOrder="1"/>
    </xf>
    <xf numFmtId="0" fontId="2" fillId="0" borderId="0" xfId="2" applyFont="1" applyAlignment="1">
      <alignment horizontal="left" vertical="center" wrapText="1" readingOrder="1"/>
    </xf>
    <xf numFmtId="0" fontId="4" fillId="2" borderId="1" xfId="2" applyFont="1" applyFill="1" applyBorder="1" applyAlignment="1">
      <alignment horizontal="left" vertical="center" wrapText="1" readingOrder="1"/>
    </xf>
    <xf numFmtId="0" fontId="2" fillId="0" borderId="5" xfId="2" applyFont="1" applyBorder="1" applyAlignment="1">
      <alignment horizontal="center" vertical="center" wrapText="1" readingOrder="1"/>
    </xf>
    <xf numFmtId="0" fontId="2" fillId="0" borderId="2" xfId="2" applyFont="1" applyBorder="1" applyAlignment="1">
      <alignment horizontal="center" vertical="center" wrapText="1" readingOrder="1"/>
    </xf>
    <xf numFmtId="0" fontId="2" fillId="0" borderId="6" xfId="2" applyFont="1" applyBorder="1" applyAlignment="1">
      <alignment horizontal="center" vertical="center" wrapText="1" readingOrder="1"/>
    </xf>
    <xf numFmtId="0" fontId="2" fillId="0" borderId="7" xfId="2" applyFont="1" applyBorder="1" applyAlignment="1">
      <alignment horizontal="right" vertical="center" wrapText="1" readingOrder="1"/>
    </xf>
    <xf numFmtId="0" fontId="2" fillId="0" borderId="0" xfId="2" applyFont="1" applyAlignment="1">
      <alignment horizontal="right" vertical="center" wrapText="1" readingOrder="1"/>
    </xf>
    <xf numFmtId="166" fontId="2" fillId="0" borderId="0" xfId="2" applyNumberFormat="1" applyFont="1" applyAlignment="1">
      <alignment horizontal="left" vertical="center" wrapText="1" readingOrder="1"/>
    </xf>
    <xf numFmtId="166" fontId="2" fillId="0" borderId="8" xfId="2" applyNumberFormat="1" applyFont="1" applyBorder="1" applyAlignment="1">
      <alignment horizontal="left" vertical="center" wrapText="1" readingOrder="1"/>
    </xf>
    <xf numFmtId="0" fontId="2" fillId="0" borderId="9" xfId="2" applyFont="1" applyBorder="1" applyAlignment="1">
      <alignment horizontal="center" vertical="center" wrapText="1" readingOrder="1"/>
    </xf>
    <xf numFmtId="0" fontId="2" fillId="0" borderId="3" xfId="2" applyFont="1" applyBorder="1" applyAlignment="1">
      <alignment horizontal="center" vertical="center" wrapText="1" readingOrder="1"/>
    </xf>
    <xf numFmtId="0" fontId="2" fillId="0" borderId="10" xfId="2" applyFont="1" applyBorder="1" applyAlignment="1">
      <alignment horizontal="center" vertical="center" wrapText="1" readingOrder="1"/>
    </xf>
    <xf numFmtId="0" fontId="2" fillId="0" borderId="3" xfId="2" applyFont="1" applyBorder="1" applyAlignment="1">
      <alignment horizontal="left" vertical="center" wrapText="1" readingOrder="1"/>
    </xf>
    <xf numFmtId="0" fontId="7" fillId="0" borderId="0" xfId="2" applyFont="1" applyAlignment="1">
      <alignment horizontal="left" vertical="center" wrapText="1"/>
    </xf>
    <xf numFmtId="167" fontId="9" fillId="0" borderId="11" xfId="0" applyNumberFormat="1" applyFont="1" applyBorder="1" applyAlignment="1">
      <alignment horizontal="right" vertical="center" wrapText="1" readingOrder="1"/>
    </xf>
  </cellXfs>
  <cellStyles count="4">
    <cellStyle name="Millares" xfId="3" builtinId="3"/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156882</xdr:rowOff>
    </xdr:from>
    <xdr:to>
      <xdr:col>3</xdr:col>
      <xdr:colOff>64434</xdr:colOff>
      <xdr:row>2</xdr:row>
      <xdr:rowOff>386603</xdr:rowOff>
    </xdr:to>
    <xdr:pic>
      <xdr:nvPicPr>
        <xdr:cNvPr id="3" name="Imagen 2" descr="imagen">
          <a:extLst>
            <a:ext uri="{FF2B5EF4-FFF2-40B4-BE49-F238E27FC236}">
              <a16:creationId xmlns:a16="http://schemas.microsoft.com/office/drawing/2014/main" id="{51492658-2989-41CB-ADA7-67097BBF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882"/>
          <a:ext cx="1655669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168089</xdr:colOff>
      <xdr:row>0</xdr:row>
      <xdr:rowOff>0</xdr:rowOff>
    </xdr:from>
    <xdr:to>
      <xdr:col>17</xdr:col>
      <xdr:colOff>860051</xdr:colOff>
      <xdr:row>2</xdr:row>
      <xdr:rowOff>367553</xdr:rowOff>
    </xdr:to>
    <xdr:pic>
      <xdr:nvPicPr>
        <xdr:cNvPr id="4" name="Imagen 3" descr="imagen">
          <a:extLst>
            <a:ext uri="{FF2B5EF4-FFF2-40B4-BE49-F238E27FC236}">
              <a16:creationId xmlns:a16="http://schemas.microsoft.com/office/drawing/2014/main" id="{176292E8-2F43-4B80-95B5-ACDCE230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4089" y="0"/>
          <a:ext cx="2249581" cy="804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56029</xdr:colOff>
      <xdr:row>39</xdr:row>
      <xdr:rowOff>100853</xdr:rowOff>
    </xdr:from>
    <xdr:to>
      <xdr:col>12</xdr:col>
      <xdr:colOff>195303</xdr:colOff>
      <xdr:row>46</xdr:row>
      <xdr:rowOff>44263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ED537E5-2A4F-49CB-B22A-D68B00D4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647" y="9950824"/>
          <a:ext cx="8779809" cy="1041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39"/>
  <sheetViews>
    <sheetView showGridLines="0" tabSelected="1" zoomScale="80" zoomScaleNormal="80" zoomScaleSheetLayoutView="85" workbookViewId="0">
      <selection sqref="A1:P1"/>
    </sheetView>
  </sheetViews>
  <sheetFormatPr baseColWidth="10" defaultColWidth="11.44140625" defaultRowHeight="11.4" x14ac:dyDescent="0.2"/>
  <cols>
    <col min="1" max="1" width="13.5546875" style="1" customWidth="1"/>
    <col min="2" max="2" width="8.6640625" style="1" bestFit="1" customWidth="1"/>
    <col min="3" max="3" width="4.33203125" style="1" bestFit="1" customWidth="1"/>
    <col min="4" max="4" width="27" style="1" customWidth="1"/>
    <col min="5" max="5" width="22" style="1" customWidth="1"/>
    <col min="6" max="7" width="19.88671875" style="1" customWidth="1"/>
    <col min="8" max="8" width="22" style="1" customWidth="1"/>
    <col min="9" max="9" width="21.33203125" style="1" customWidth="1"/>
    <col min="10" max="10" width="14.6640625" style="33" customWidth="1"/>
    <col min="11" max="11" width="21.33203125" style="1" bestFit="1" customWidth="1"/>
    <col min="12" max="12" width="10.44140625" style="33" bestFit="1" customWidth="1"/>
    <col min="13" max="13" width="21" style="1" bestFit="1" customWidth="1"/>
    <col min="14" max="14" width="9.6640625" style="33" customWidth="1"/>
    <col min="15" max="15" width="20.6640625" style="1" bestFit="1" customWidth="1"/>
    <col min="16" max="16" width="9.44140625" style="33" bestFit="1" customWidth="1"/>
    <col min="17" max="17" width="23.44140625" style="1" customWidth="1"/>
    <col min="18" max="18" width="16.44140625" style="1" bestFit="1" customWidth="1"/>
    <col min="19" max="19" width="13.44140625" style="1" customWidth="1"/>
    <col min="20" max="20" width="16.6640625" style="1" bestFit="1" customWidth="1"/>
    <col min="21" max="16384" width="11.44140625" style="1"/>
  </cols>
  <sheetData>
    <row r="1" spans="1:20" ht="21.75" customHeight="1" x14ac:dyDescent="0.2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  <c r="Q1" s="50"/>
      <c r="R1" s="50"/>
      <c r="T1" s="43">
        <v>1</v>
      </c>
    </row>
    <row r="2" spans="1:20" ht="11.4" customHeight="1" x14ac:dyDescent="0.2">
      <c r="A2" s="56" t="s">
        <v>1</v>
      </c>
      <c r="B2" s="57"/>
      <c r="C2" s="57"/>
      <c r="D2" s="57"/>
      <c r="E2" s="57"/>
      <c r="F2" s="57"/>
      <c r="G2" s="57"/>
      <c r="H2" s="57"/>
      <c r="I2" s="58">
        <v>46203</v>
      </c>
      <c r="J2" s="58"/>
      <c r="K2" s="58"/>
      <c r="L2" s="58"/>
      <c r="M2" s="58"/>
      <c r="N2" s="58"/>
      <c r="O2" s="58"/>
      <c r="P2" s="59"/>
      <c r="Q2" s="50"/>
      <c r="R2" s="50"/>
    </row>
    <row r="3" spans="1:20" ht="36.75" customHeight="1" x14ac:dyDescent="0.2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  <c r="Q3" s="50"/>
      <c r="R3" s="50"/>
    </row>
    <row r="4" spans="1:20" ht="1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2" x14ac:dyDescent="0.2">
      <c r="A5" s="51" t="s">
        <v>2</v>
      </c>
      <c r="B5" s="5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</row>
    <row r="6" spans="1:20" ht="12" x14ac:dyDescent="0.2">
      <c r="A6" s="51" t="s">
        <v>3</v>
      </c>
      <c r="B6" s="51"/>
      <c r="C6" s="5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</row>
    <row r="7" spans="1:20" ht="18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</row>
    <row r="8" spans="1:20" ht="21.9" customHeight="1" x14ac:dyDescent="0.2">
      <c r="A8" s="7" t="s">
        <v>22</v>
      </c>
      <c r="B8" s="6" t="s">
        <v>23</v>
      </c>
      <c r="C8" s="6">
        <v>10</v>
      </c>
      <c r="D8" s="7" t="s">
        <v>24</v>
      </c>
      <c r="E8" s="8">
        <v>13818259310</v>
      </c>
      <c r="F8" s="8">
        <v>0</v>
      </c>
      <c r="G8" s="8">
        <v>0</v>
      </c>
      <c r="H8" s="8">
        <v>13818259310</v>
      </c>
      <c r="I8" s="8">
        <v>13818259310</v>
      </c>
      <c r="J8" s="9">
        <f>+I8/H8</f>
        <v>1</v>
      </c>
      <c r="K8" s="8">
        <v>0</v>
      </c>
      <c r="L8" s="9">
        <f>+K8/$H$8</f>
        <v>0</v>
      </c>
      <c r="M8" s="65">
        <v>6740504738</v>
      </c>
      <c r="N8" s="9">
        <f>+M8/$H8</f>
        <v>0.48779694944080476</v>
      </c>
      <c r="O8" s="65">
        <v>6740155618</v>
      </c>
      <c r="P8" s="9">
        <f t="shared" ref="P8:P11" si="0">+O8/$H8</f>
        <v>0.48777168431933271</v>
      </c>
      <c r="Q8" s="65">
        <v>6740155618</v>
      </c>
      <c r="R8" s="9">
        <f t="shared" ref="R8:R11" si="1">+Q8/$H8</f>
        <v>0.48777168431933271</v>
      </c>
    </row>
    <row r="9" spans="1:20" ht="21.9" customHeight="1" x14ac:dyDescent="0.2">
      <c r="A9" s="7" t="s">
        <v>25</v>
      </c>
      <c r="B9" s="6" t="s">
        <v>23</v>
      </c>
      <c r="C9" s="6">
        <v>10</v>
      </c>
      <c r="D9" s="7" t="s">
        <v>26</v>
      </c>
      <c r="E9" s="8">
        <v>5712363000</v>
      </c>
      <c r="F9" s="8">
        <v>0</v>
      </c>
      <c r="G9" s="8">
        <v>0</v>
      </c>
      <c r="H9" s="8">
        <v>5712363000</v>
      </c>
      <c r="I9" s="8">
        <v>5712363000</v>
      </c>
      <c r="J9" s="9">
        <f>+I9/H9</f>
        <v>1</v>
      </c>
      <c r="K9" s="8">
        <v>0</v>
      </c>
      <c r="L9" s="9">
        <f>+K9/H9</f>
        <v>0</v>
      </c>
      <c r="M9" s="65">
        <v>2552927082</v>
      </c>
      <c r="N9" s="9">
        <f t="shared" ref="N9:N11" si="2">+M9/$H9</f>
        <v>0.44691261427188711</v>
      </c>
      <c r="O9" s="65">
        <v>2552926982</v>
      </c>
      <c r="P9" s="9">
        <f t="shared" si="0"/>
        <v>0.44691259676599682</v>
      </c>
      <c r="Q9" s="65">
        <v>2552926982</v>
      </c>
      <c r="R9" s="9">
        <f t="shared" si="1"/>
        <v>0.44691259676599682</v>
      </c>
    </row>
    <row r="10" spans="1:20" ht="21.9" customHeight="1" x14ac:dyDescent="0.2">
      <c r="A10" s="7" t="s">
        <v>27</v>
      </c>
      <c r="B10" s="6" t="s">
        <v>23</v>
      </c>
      <c r="C10" s="6">
        <v>10</v>
      </c>
      <c r="D10" s="7" t="s">
        <v>28</v>
      </c>
      <c r="E10" s="8">
        <v>1636334000</v>
      </c>
      <c r="F10" s="8">
        <v>0</v>
      </c>
      <c r="G10" s="8">
        <v>0</v>
      </c>
      <c r="H10" s="8">
        <v>1636334000</v>
      </c>
      <c r="I10" s="8">
        <v>1636334000</v>
      </c>
      <c r="J10" s="9">
        <f>+I10/H10</f>
        <v>1</v>
      </c>
      <c r="K10" s="8">
        <v>0</v>
      </c>
      <c r="L10" s="9">
        <f>+K10/H10</f>
        <v>0</v>
      </c>
      <c r="M10" s="65">
        <v>970783928</v>
      </c>
      <c r="N10" s="9">
        <f t="shared" si="2"/>
        <v>0.59326758962412318</v>
      </c>
      <c r="O10" s="65">
        <v>970710995</v>
      </c>
      <c r="P10" s="9">
        <f t="shared" si="0"/>
        <v>0.59322301865022664</v>
      </c>
      <c r="Q10" s="65">
        <v>970710995</v>
      </c>
      <c r="R10" s="9">
        <f t="shared" si="1"/>
        <v>0.59322301865022664</v>
      </c>
    </row>
    <row r="11" spans="1:20" ht="12" x14ac:dyDescent="0.2">
      <c r="A11" s="52" t="s">
        <v>29</v>
      </c>
      <c r="B11" s="52"/>
      <c r="C11" s="52"/>
      <c r="D11" s="52"/>
      <c r="E11" s="10">
        <f>+SUM(E8:E10)</f>
        <v>21166956310</v>
      </c>
      <c r="F11" s="10">
        <f t="shared" ref="F11:Q11" si="3">+SUM(F8:F10)</f>
        <v>0</v>
      </c>
      <c r="G11" s="10">
        <f t="shared" si="3"/>
        <v>0</v>
      </c>
      <c r="H11" s="10">
        <f>+SUM(H8:H10)</f>
        <v>21166956310</v>
      </c>
      <c r="I11" s="10">
        <f t="shared" si="3"/>
        <v>21166956310</v>
      </c>
      <c r="J11" s="11">
        <f>+I11/H11</f>
        <v>1</v>
      </c>
      <c r="K11" s="10">
        <f t="shared" si="3"/>
        <v>0</v>
      </c>
      <c r="L11" s="11">
        <f>+K11/H11</f>
        <v>0</v>
      </c>
      <c r="M11" s="10">
        <f t="shared" si="3"/>
        <v>10264215748</v>
      </c>
      <c r="N11" s="11">
        <f t="shared" si="2"/>
        <v>0.48491694307276623</v>
      </c>
      <c r="O11" s="10">
        <f t="shared" si="3"/>
        <v>10263793595</v>
      </c>
      <c r="P11" s="11">
        <f t="shared" si="0"/>
        <v>0.48489699910945772</v>
      </c>
      <c r="Q11" s="10">
        <f t="shared" si="3"/>
        <v>10263793595</v>
      </c>
      <c r="R11" s="11">
        <f t="shared" si="1"/>
        <v>0.48489699910945772</v>
      </c>
    </row>
    <row r="12" spans="1:20" ht="7.5" customHeight="1" x14ac:dyDescent="0.2">
      <c r="A12" s="12"/>
      <c r="B12" s="12"/>
      <c r="C12" s="13"/>
      <c r="D12" s="14"/>
      <c r="E12" s="14"/>
      <c r="F12" s="14"/>
      <c r="G12" s="14"/>
      <c r="H12" s="15"/>
      <c r="I12" s="15"/>
      <c r="J12" s="16"/>
      <c r="K12" s="15"/>
      <c r="L12" s="16"/>
      <c r="M12" s="15"/>
      <c r="N12" s="16"/>
      <c r="O12" s="15"/>
      <c r="P12" s="16"/>
      <c r="Q12" s="15"/>
      <c r="R12" s="17"/>
    </row>
    <row r="13" spans="1:20" ht="12" x14ac:dyDescent="0.2">
      <c r="A13" s="63" t="s">
        <v>30</v>
      </c>
      <c r="B13" s="63"/>
      <c r="C13" s="63"/>
      <c r="D13" s="18"/>
      <c r="E13" s="18"/>
      <c r="F13" s="18"/>
      <c r="G13" s="18"/>
      <c r="H13" s="19"/>
      <c r="I13" s="19"/>
      <c r="J13" s="20"/>
      <c r="K13" s="19"/>
      <c r="L13" s="20"/>
      <c r="M13" s="19"/>
      <c r="N13" s="20"/>
      <c r="O13" s="19"/>
      <c r="P13" s="20"/>
      <c r="Q13" s="19"/>
      <c r="R13" s="21"/>
    </row>
    <row r="14" spans="1:20" ht="12" x14ac:dyDescent="0.2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9</v>
      </c>
      <c r="G14" s="4" t="s">
        <v>10</v>
      </c>
      <c r="H14" s="4" t="s">
        <v>11</v>
      </c>
      <c r="I14" s="4" t="s">
        <v>12</v>
      </c>
      <c r="J14" s="4" t="s">
        <v>13</v>
      </c>
      <c r="K14" s="4" t="s">
        <v>14</v>
      </c>
      <c r="L14" s="4" t="s">
        <v>15</v>
      </c>
      <c r="M14" s="4" t="s">
        <v>16</v>
      </c>
      <c r="N14" s="4" t="s">
        <v>17</v>
      </c>
      <c r="O14" s="4" t="s">
        <v>18</v>
      </c>
      <c r="P14" s="4" t="s">
        <v>19</v>
      </c>
      <c r="Q14" s="4" t="s">
        <v>20</v>
      </c>
      <c r="R14" s="4" t="s">
        <v>21</v>
      </c>
    </row>
    <row r="15" spans="1:20" ht="21.9" customHeight="1" x14ac:dyDescent="0.2">
      <c r="A15" s="5" t="s">
        <v>31</v>
      </c>
      <c r="B15" s="6" t="s">
        <v>23</v>
      </c>
      <c r="C15" s="6">
        <v>10</v>
      </c>
      <c r="D15" s="7" t="s">
        <v>32</v>
      </c>
      <c r="E15" s="8">
        <v>6229119131</v>
      </c>
      <c r="F15" s="8">
        <v>0</v>
      </c>
      <c r="G15" s="8">
        <v>0</v>
      </c>
      <c r="H15" s="8">
        <v>6229119131</v>
      </c>
      <c r="I15" s="8">
        <v>5929758084.7799997</v>
      </c>
      <c r="J15" s="9">
        <f>+I15/$H15</f>
        <v>0.95194167266280205</v>
      </c>
      <c r="K15" s="8">
        <v>299361046.22000003</v>
      </c>
      <c r="L15" s="9">
        <f t="shared" ref="L15:L17" si="4">+K15/$H15</f>
        <v>4.8058327337197948E-2</v>
      </c>
      <c r="M15" s="8">
        <v>4387723889.6599998</v>
      </c>
      <c r="N15" s="9">
        <f t="shared" ref="N15:N17" si="5">+M15/$H15</f>
        <v>0.70438914353458681</v>
      </c>
      <c r="O15" s="8">
        <v>2811382252.3499999</v>
      </c>
      <c r="P15" s="9">
        <f t="shared" ref="P15:P17" si="6">+O15/$H15</f>
        <v>0.4513290231292576</v>
      </c>
      <c r="Q15" s="8">
        <v>2811382252.3499999</v>
      </c>
      <c r="R15" s="9">
        <f t="shared" ref="R15:R17" si="7">+Q15/$H15</f>
        <v>0.4513290231292576</v>
      </c>
      <c r="T15" s="39"/>
    </row>
    <row r="16" spans="1:20" ht="21.9" customHeight="1" x14ac:dyDescent="0.2">
      <c r="A16" s="5" t="s">
        <v>31</v>
      </c>
      <c r="B16" s="6" t="s">
        <v>23</v>
      </c>
      <c r="C16" s="6">
        <v>11</v>
      </c>
      <c r="D16" s="7" t="s">
        <v>32</v>
      </c>
      <c r="E16" s="8">
        <v>0</v>
      </c>
      <c r="F16" s="8">
        <v>1300000000</v>
      </c>
      <c r="G16" s="8">
        <v>0</v>
      </c>
      <c r="H16" s="8">
        <v>1300000000</v>
      </c>
      <c r="I16" s="65">
        <v>0</v>
      </c>
      <c r="J16" s="9">
        <f>+I16/$H16</f>
        <v>0</v>
      </c>
      <c r="K16" s="8">
        <v>1300000000</v>
      </c>
      <c r="L16" s="9">
        <f t="shared" si="4"/>
        <v>1</v>
      </c>
      <c r="M16" s="65">
        <v>0</v>
      </c>
      <c r="N16" s="9">
        <f t="shared" si="5"/>
        <v>0</v>
      </c>
      <c r="O16" s="65">
        <v>0</v>
      </c>
      <c r="P16" s="9">
        <f t="shared" si="6"/>
        <v>0</v>
      </c>
      <c r="Q16" s="8">
        <v>0</v>
      </c>
      <c r="R16" s="9">
        <f t="shared" si="7"/>
        <v>0</v>
      </c>
      <c r="T16" s="39"/>
    </row>
    <row r="17" spans="1:18" ht="12" x14ac:dyDescent="0.2">
      <c r="A17" s="52" t="s">
        <v>33</v>
      </c>
      <c r="B17" s="52"/>
      <c r="C17" s="52"/>
      <c r="D17" s="52"/>
      <c r="E17" s="10">
        <f>SUM(E15:E16)</f>
        <v>6229119131</v>
      </c>
      <c r="F17" s="10">
        <f t="shared" ref="F17:R17" si="8">SUM(F15:F16)</f>
        <v>1300000000</v>
      </c>
      <c r="G17" s="10">
        <f t="shared" si="8"/>
        <v>0</v>
      </c>
      <c r="H17" s="10">
        <f t="shared" si="8"/>
        <v>7529119131</v>
      </c>
      <c r="I17" s="10">
        <f t="shared" si="8"/>
        <v>5929758084.7799997</v>
      </c>
      <c r="J17" s="11">
        <f t="shared" si="8"/>
        <v>0.95194167266280205</v>
      </c>
      <c r="K17" s="10">
        <f t="shared" si="8"/>
        <v>1599361046.22</v>
      </c>
      <c r="L17" s="11">
        <f t="shared" si="8"/>
        <v>1.0480583273371979</v>
      </c>
      <c r="M17" s="10">
        <f t="shared" si="8"/>
        <v>4387723889.6599998</v>
      </c>
      <c r="N17" s="11">
        <f t="shared" si="8"/>
        <v>0.70438914353458681</v>
      </c>
      <c r="O17" s="10">
        <f t="shared" si="8"/>
        <v>2811382252.3499999</v>
      </c>
      <c r="P17" s="11">
        <f t="shared" si="8"/>
        <v>0.4513290231292576</v>
      </c>
      <c r="Q17" s="10">
        <f t="shared" si="8"/>
        <v>2811382252.3499999</v>
      </c>
      <c r="R17" s="11">
        <f t="shared" si="8"/>
        <v>0.4513290231292576</v>
      </c>
    </row>
    <row r="18" spans="1:18" ht="6" customHeight="1" x14ac:dyDescent="0.2">
      <c r="A18" s="12"/>
      <c r="B18" s="12"/>
      <c r="C18" s="13"/>
      <c r="D18" s="12"/>
      <c r="E18" s="12"/>
      <c r="F18" s="12"/>
      <c r="G18" s="12"/>
      <c r="H18" s="15"/>
      <c r="I18" s="15"/>
      <c r="J18" s="16"/>
      <c r="K18" s="15"/>
      <c r="L18" s="16"/>
      <c r="M18" s="15"/>
      <c r="N18" s="16"/>
      <c r="O18" s="15"/>
      <c r="P18" s="16"/>
      <c r="Q18" s="15"/>
      <c r="R18" s="17"/>
    </row>
    <row r="19" spans="1:18" ht="12" x14ac:dyDescent="0.2">
      <c r="A19" s="63" t="s">
        <v>34</v>
      </c>
      <c r="B19" s="63"/>
      <c r="C19" s="22"/>
      <c r="D19" s="23"/>
      <c r="E19" s="23"/>
      <c r="F19" s="23"/>
      <c r="G19" s="23"/>
      <c r="H19" s="19"/>
      <c r="I19" s="19"/>
      <c r="J19" s="20"/>
      <c r="K19" s="19"/>
      <c r="L19" s="20"/>
      <c r="M19" s="19"/>
      <c r="N19" s="20"/>
      <c r="O19" s="19"/>
      <c r="P19" s="20"/>
      <c r="Q19" s="19"/>
      <c r="R19" s="21"/>
    </row>
    <row r="20" spans="1:18" ht="12" x14ac:dyDescent="0.2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4" t="s">
        <v>18</v>
      </c>
      <c r="P20" s="4" t="s">
        <v>19</v>
      </c>
      <c r="Q20" s="4" t="s">
        <v>20</v>
      </c>
      <c r="R20" s="4" t="s">
        <v>21</v>
      </c>
    </row>
    <row r="21" spans="1:18" ht="21.9" customHeight="1" x14ac:dyDescent="0.2">
      <c r="A21" s="5" t="s">
        <v>35</v>
      </c>
      <c r="B21" s="6" t="s">
        <v>23</v>
      </c>
      <c r="C21" s="6">
        <v>10</v>
      </c>
      <c r="D21" s="7" t="s">
        <v>36</v>
      </c>
      <c r="E21" s="8">
        <v>65268000</v>
      </c>
      <c r="F21" s="8">
        <v>0</v>
      </c>
      <c r="G21" s="8">
        <v>0</v>
      </c>
      <c r="H21" s="8">
        <v>65268000</v>
      </c>
      <c r="I21" s="8">
        <v>65268000</v>
      </c>
      <c r="J21" s="9">
        <v>1</v>
      </c>
      <c r="K21" s="8">
        <v>0</v>
      </c>
      <c r="L21" s="9">
        <v>0</v>
      </c>
      <c r="M21" s="65">
        <v>11295486</v>
      </c>
      <c r="N21" s="9">
        <f>+M21/H21</f>
        <v>0.17306315499172642</v>
      </c>
      <c r="O21" s="65">
        <v>11295486</v>
      </c>
      <c r="P21" s="9">
        <f>+O21/H21</f>
        <v>0.17306315499172642</v>
      </c>
      <c r="Q21" s="65">
        <v>11295486</v>
      </c>
      <c r="R21" s="9">
        <f>+Q21/H21</f>
        <v>0.17306315499172642</v>
      </c>
    </row>
    <row r="22" spans="1:18" ht="21.9" customHeight="1" x14ac:dyDescent="0.2">
      <c r="A22" s="5" t="s">
        <v>37</v>
      </c>
      <c r="B22" s="6" t="s">
        <v>23</v>
      </c>
      <c r="C22" s="6" t="s">
        <v>38</v>
      </c>
      <c r="D22" s="7" t="s">
        <v>39</v>
      </c>
      <c r="E22" s="8">
        <v>190138000</v>
      </c>
      <c r="F22" s="8">
        <v>0</v>
      </c>
      <c r="G22" s="8">
        <v>0</v>
      </c>
      <c r="H22" s="8">
        <v>190138000</v>
      </c>
      <c r="I22" s="8">
        <v>0</v>
      </c>
      <c r="J22" s="9">
        <f>+I22/H22</f>
        <v>0</v>
      </c>
      <c r="K22" s="8">
        <v>190138000</v>
      </c>
      <c r="L22" s="9">
        <f>+K22/H22</f>
        <v>1</v>
      </c>
      <c r="M22" s="8">
        <v>0</v>
      </c>
      <c r="N22" s="9">
        <f>+M22/H22</f>
        <v>0</v>
      </c>
      <c r="O22" s="8">
        <v>0</v>
      </c>
      <c r="P22" s="9">
        <f>+O22/H22</f>
        <v>0</v>
      </c>
      <c r="Q22" s="8">
        <v>0</v>
      </c>
      <c r="R22" s="9">
        <f>+Q22/H22</f>
        <v>0</v>
      </c>
    </row>
    <row r="23" spans="1:18" ht="12" x14ac:dyDescent="0.2">
      <c r="A23" s="52" t="s">
        <v>40</v>
      </c>
      <c r="B23" s="52"/>
      <c r="C23" s="52"/>
      <c r="D23" s="52"/>
      <c r="E23" s="10">
        <f>SUM(E21:E22)</f>
        <v>255406000</v>
      </c>
      <c r="F23" s="10">
        <f>SUM(F21:F22)</f>
        <v>0</v>
      </c>
      <c r="G23" s="10">
        <f>SUM(G21:G22)</f>
        <v>0</v>
      </c>
      <c r="H23" s="10">
        <f>SUM(H21:H22)</f>
        <v>255406000</v>
      </c>
      <c r="I23" s="10">
        <f>SUM(I21:I22)</f>
        <v>65268000</v>
      </c>
      <c r="J23" s="11">
        <f>+I23/H23</f>
        <v>0.25554607174459487</v>
      </c>
      <c r="K23" s="10">
        <f>SUM(K21:K22)</f>
        <v>190138000</v>
      </c>
      <c r="L23" s="11">
        <f t="shared" ref="L23" si="9">+K23/$H23</f>
        <v>0.74445392825540513</v>
      </c>
      <c r="M23" s="10">
        <f>SUM(M21:M22)</f>
        <v>11295486</v>
      </c>
      <c r="N23" s="11">
        <f t="shared" ref="N23" si="10">+M23/$H23</f>
        <v>4.4225609421861663E-2</v>
      </c>
      <c r="O23" s="10">
        <f>SUM(O21:O22)</f>
        <v>11295486</v>
      </c>
      <c r="P23" s="11">
        <f t="shared" ref="P23" si="11">+O23/$H23</f>
        <v>4.4225609421861663E-2</v>
      </c>
      <c r="Q23" s="10">
        <f>SUM(Q21:Q22)</f>
        <v>11295486</v>
      </c>
      <c r="R23" s="11">
        <f t="shared" ref="R23" si="12">+Q23/$H23</f>
        <v>4.4225609421861663E-2</v>
      </c>
    </row>
    <row r="24" spans="1:18" x14ac:dyDescent="0.2">
      <c r="A24" s="34"/>
      <c r="B24" s="35"/>
      <c r="C24" s="35"/>
      <c r="D24" s="36"/>
      <c r="E24" s="45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18" ht="12" x14ac:dyDescent="0.2">
      <c r="A25" s="52" t="s">
        <v>41</v>
      </c>
      <c r="B25" s="52"/>
      <c r="C25" s="52"/>
      <c r="D25" s="52"/>
      <c r="E25" s="10">
        <f>+E11+E17+E23</f>
        <v>27651481441</v>
      </c>
      <c r="F25" s="10">
        <f>+F11+F17+F23</f>
        <v>1300000000</v>
      </c>
      <c r="G25" s="10">
        <f>+G11+G17+G23</f>
        <v>0</v>
      </c>
      <c r="H25" s="10">
        <f>+H11+H17+H23</f>
        <v>28951481441</v>
      </c>
      <c r="I25" s="10">
        <f>+I11+I17+I23</f>
        <v>27161982394.779999</v>
      </c>
      <c r="J25" s="11">
        <f>+I25/H25</f>
        <v>0.93818972442336646</v>
      </c>
      <c r="K25" s="10">
        <f>+K11+K17+K23</f>
        <v>1789499046.22</v>
      </c>
      <c r="L25" s="11">
        <f>+K25/H25</f>
        <v>6.1810275576633489E-2</v>
      </c>
      <c r="M25" s="10">
        <f>+M11+M17+M23</f>
        <v>14663235123.66</v>
      </c>
      <c r="N25" s="11">
        <f>+M25/H25</f>
        <v>0.50647615920940325</v>
      </c>
      <c r="O25" s="10">
        <f>+O11+O17+O23</f>
        <v>13086471333.35</v>
      </c>
      <c r="P25" s="11">
        <f>+O25/H25</f>
        <v>0.45201387569816831</v>
      </c>
      <c r="Q25" s="10">
        <f>+Q11+Q17+Q23</f>
        <v>13086471333.35</v>
      </c>
      <c r="R25" s="11">
        <f>+Q25/H25</f>
        <v>0.45201387569816831</v>
      </c>
    </row>
    <row r="26" spans="1:18" ht="6.75" customHeight="1" x14ac:dyDescent="0.2">
      <c r="A26" s="30"/>
      <c r="B26" s="30"/>
      <c r="C26" s="30"/>
      <c r="D26" s="30"/>
      <c r="E26" s="30"/>
      <c r="F26" s="30"/>
      <c r="G26" s="30"/>
      <c r="H26" s="15"/>
      <c r="I26" s="15"/>
      <c r="J26" s="16"/>
      <c r="K26" s="15"/>
      <c r="L26" s="16"/>
      <c r="M26" s="15"/>
      <c r="N26" s="16"/>
      <c r="O26" s="15"/>
      <c r="P26" s="16"/>
      <c r="Q26" s="15"/>
      <c r="R26" s="17"/>
    </row>
    <row r="27" spans="1:18" ht="6.75" customHeight="1" x14ac:dyDescent="0.2">
      <c r="A27" s="40"/>
      <c r="B27" s="40"/>
      <c r="C27" s="40"/>
      <c r="D27" s="40"/>
      <c r="E27" s="40"/>
      <c r="F27" s="40"/>
      <c r="G27" s="40"/>
      <c r="H27" s="37"/>
      <c r="I27" s="37"/>
      <c r="J27" s="38"/>
      <c r="K27" s="37"/>
      <c r="L27" s="38"/>
      <c r="M27" s="37"/>
      <c r="N27" s="38"/>
      <c r="O27" s="37"/>
      <c r="P27" s="38"/>
      <c r="Q27" s="37"/>
      <c r="R27" s="41"/>
    </row>
    <row r="28" spans="1:18" ht="12" customHeight="1" x14ac:dyDescent="0.2">
      <c r="A28" s="31" t="s">
        <v>42</v>
      </c>
      <c r="B28" s="32"/>
      <c r="C28" s="32"/>
      <c r="D28" s="32"/>
      <c r="E28" s="32"/>
      <c r="F28" s="32"/>
      <c r="G28" s="32"/>
      <c r="H28" s="19"/>
      <c r="I28" s="19"/>
      <c r="J28" s="20"/>
      <c r="K28" s="19"/>
      <c r="L28" s="20"/>
      <c r="M28" s="19"/>
      <c r="N28" s="20"/>
      <c r="O28" s="19"/>
      <c r="P28" s="20"/>
      <c r="Q28" s="19"/>
      <c r="R28" s="21"/>
    </row>
    <row r="29" spans="1:18" ht="12" x14ac:dyDescent="0.2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J29" s="4" t="s">
        <v>13</v>
      </c>
      <c r="K29" s="4" t="s">
        <v>14</v>
      </c>
      <c r="L29" s="4" t="s">
        <v>15</v>
      </c>
      <c r="M29" s="4" t="s">
        <v>16</v>
      </c>
      <c r="N29" s="4" t="s">
        <v>17</v>
      </c>
      <c r="O29" s="4" t="s">
        <v>18</v>
      </c>
      <c r="P29" s="4" t="s">
        <v>19</v>
      </c>
      <c r="Q29" s="4" t="s">
        <v>20</v>
      </c>
      <c r="R29" s="4" t="s">
        <v>21</v>
      </c>
    </row>
    <row r="30" spans="1:18" ht="21.9" customHeight="1" x14ac:dyDescent="0.2">
      <c r="A30" s="5" t="s">
        <v>43</v>
      </c>
      <c r="B30" s="6" t="s">
        <v>23</v>
      </c>
      <c r="C30" s="6">
        <v>11</v>
      </c>
      <c r="D30" s="7" t="s">
        <v>44</v>
      </c>
      <c r="E30" s="8">
        <v>54415978983</v>
      </c>
      <c r="F30" s="8">
        <v>0</v>
      </c>
      <c r="G30" s="8">
        <v>0</v>
      </c>
      <c r="H30" s="8">
        <v>54415978983</v>
      </c>
      <c r="I30" s="8">
        <v>43676394999.269997</v>
      </c>
      <c r="J30" s="9">
        <f>+I30/H30</f>
        <v>0.80263914783036183</v>
      </c>
      <c r="K30" s="8">
        <v>10739583983.73</v>
      </c>
      <c r="L30" s="9">
        <f>+K30/H30</f>
        <v>0.19736085216963814</v>
      </c>
      <c r="M30" s="8">
        <v>33703106276.650002</v>
      </c>
      <c r="N30" s="9">
        <f>+M30/H30</f>
        <v>0.6193604692323762</v>
      </c>
      <c r="O30" s="8">
        <v>22119926446.25</v>
      </c>
      <c r="P30" s="9">
        <f>+O30/H30</f>
        <v>0.40649689410458734</v>
      </c>
      <c r="Q30" s="8">
        <v>22119926446.25</v>
      </c>
      <c r="R30" s="9">
        <f>+Q30/H30</f>
        <v>0.40649689410458734</v>
      </c>
    </row>
    <row r="31" spans="1:18" ht="21.9" customHeight="1" x14ac:dyDescent="0.2">
      <c r="A31" s="5" t="s">
        <v>45</v>
      </c>
      <c r="B31" s="6" t="s">
        <v>23</v>
      </c>
      <c r="C31" s="6" t="s">
        <v>38</v>
      </c>
      <c r="D31" s="7" t="s">
        <v>46</v>
      </c>
      <c r="E31" s="8">
        <v>14028000000</v>
      </c>
      <c r="F31" s="8">
        <v>0</v>
      </c>
      <c r="G31" s="8">
        <v>0</v>
      </c>
      <c r="H31" s="8">
        <v>14028000000</v>
      </c>
      <c r="I31" s="8">
        <v>13866609572</v>
      </c>
      <c r="J31" s="9">
        <f t="shared" ref="J31:J34" si="13">+I31/H31</f>
        <v>0.98849512204163104</v>
      </c>
      <c r="K31" s="8">
        <v>161390428</v>
      </c>
      <c r="L31" s="9">
        <f t="shared" ref="L31:L34" si="14">+K31/H31</f>
        <v>1.1504877958368976E-2</v>
      </c>
      <c r="M31" s="8">
        <v>13607109213</v>
      </c>
      <c r="N31" s="9">
        <f t="shared" ref="N31:N34" si="15">+M31/H31</f>
        <v>0.96999637959794693</v>
      </c>
      <c r="O31" s="8">
        <v>4960785901</v>
      </c>
      <c r="P31" s="9">
        <f t="shared" ref="P31:P34" si="16">+O31/H31</f>
        <v>0.35363458090960936</v>
      </c>
      <c r="Q31" s="8">
        <v>4950535901</v>
      </c>
      <c r="R31" s="9">
        <f t="shared" ref="R31:R34" si="17">+Q31/H31</f>
        <v>0.3529038994154548</v>
      </c>
    </row>
    <row r="32" spans="1:18" ht="12" x14ac:dyDescent="0.2">
      <c r="A32" s="52" t="s">
        <v>47</v>
      </c>
      <c r="B32" s="52"/>
      <c r="C32" s="52"/>
      <c r="D32" s="52"/>
      <c r="E32" s="10">
        <f>SUM(E30:E31)</f>
        <v>68443978983</v>
      </c>
      <c r="F32" s="10">
        <f>F30+F31</f>
        <v>0</v>
      </c>
      <c r="G32" s="10">
        <f>G30+G31</f>
        <v>0</v>
      </c>
      <c r="H32" s="10">
        <f>SUM(H30:H31)</f>
        <v>68443978983</v>
      </c>
      <c r="I32" s="10">
        <f>SUM(I30:I31)</f>
        <v>57543004571.269997</v>
      </c>
      <c r="J32" s="11">
        <f t="shared" si="13"/>
        <v>0.8407314335942162</v>
      </c>
      <c r="K32" s="10">
        <f>SUM(K30:K31)</f>
        <v>10900974411.73</v>
      </c>
      <c r="L32" s="11">
        <f t="shared" si="14"/>
        <v>0.15926856640578371</v>
      </c>
      <c r="M32" s="10">
        <f>SUM(M30:M31)</f>
        <v>47310215489.650002</v>
      </c>
      <c r="N32" s="11">
        <f t="shared" si="15"/>
        <v>0.69122538158397884</v>
      </c>
      <c r="O32" s="10">
        <f>SUM(O30:O31)</f>
        <v>27080712347.25</v>
      </c>
      <c r="P32" s="11">
        <f t="shared" si="16"/>
        <v>0.39566244905159975</v>
      </c>
      <c r="Q32" s="10">
        <f>SUM(Q30:Q31)</f>
        <v>27070462347.25</v>
      </c>
      <c r="R32" s="11">
        <f t="shared" si="17"/>
        <v>0.39551269153965635</v>
      </c>
    </row>
    <row r="33" spans="1:19" ht="7.5" customHeight="1" x14ac:dyDescent="0.2">
      <c r="A33" s="24"/>
      <c r="B33" s="24"/>
      <c r="C33" s="25"/>
      <c r="D33" s="26"/>
      <c r="E33" s="26"/>
      <c r="F33" s="26"/>
      <c r="G33" s="26"/>
      <c r="H33" s="27"/>
      <c r="I33" s="27"/>
      <c r="J33" s="28"/>
      <c r="K33" s="27"/>
      <c r="L33" s="28"/>
      <c r="M33" s="27"/>
      <c r="N33" s="28"/>
      <c r="O33" s="27"/>
      <c r="P33" s="28"/>
      <c r="Q33" s="27"/>
      <c r="R33" s="29"/>
    </row>
    <row r="34" spans="1:19" ht="12" x14ac:dyDescent="0.2">
      <c r="A34" s="52" t="s">
        <v>48</v>
      </c>
      <c r="B34" s="52"/>
      <c r="C34" s="52"/>
      <c r="D34" s="52"/>
      <c r="E34" s="42">
        <f>+E25+E32</f>
        <v>96095460424</v>
      </c>
      <c r="F34" s="42">
        <f>+F25+F32</f>
        <v>1300000000</v>
      </c>
      <c r="G34" s="42">
        <f>+G25+G32</f>
        <v>0</v>
      </c>
      <c r="H34" s="42">
        <f>+H25+H32</f>
        <v>97395460424</v>
      </c>
      <c r="I34" s="42">
        <f>+I25+I32</f>
        <v>84704986966.049988</v>
      </c>
      <c r="J34" s="11">
        <f t="shared" si="13"/>
        <v>0.86970159181235462</v>
      </c>
      <c r="K34" s="42">
        <f>+K25+K32</f>
        <v>12690473457.949999</v>
      </c>
      <c r="L34" s="11">
        <f t="shared" si="14"/>
        <v>0.13029840818764524</v>
      </c>
      <c r="M34" s="42">
        <f>+M25+M32</f>
        <v>61973450613.309998</v>
      </c>
      <c r="N34" s="11">
        <f t="shared" si="15"/>
        <v>0.63630738376835705</v>
      </c>
      <c r="O34" s="42">
        <f>+O25+O32</f>
        <v>40167183680.599998</v>
      </c>
      <c r="P34" s="11">
        <f t="shared" si="16"/>
        <v>0.41241330453941855</v>
      </c>
      <c r="Q34" s="42">
        <f>+Q25+Q32</f>
        <v>40156933680.599998</v>
      </c>
      <c r="R34" s="11">
        <f t="shared" si="17"/>
        <v>0.41230806349476024</v>
      </c>
    </row>
    <row r="35" spans="1:19" ht="0" hidden="1" customHeight="1" x14ac:dyDescent="0.2"/>
    <row r="36" spans="1:19" ht="24.75" customHeight="1" x14ac:dyDescent="0.2">
      <c r="A36" s="64" t="s">
        <v>49</v>
      </c>
      <c r="B36" s="64"/>
      <c r="C36" s="64"/>
      <c r="D36" s="46">
        <v>46204</v>
      </c>
      <c r="E36" s="48"/>
      <c r="F36" s="48"/>
      <c r="G36" s="48"/>
      <c r="H36" s="48"/>
      <c r="I36" s="48"/>
      <c r="J36" s="49"/>
      <c r="K36" s="48"/>
      <c r="L36" s="49"/>
      <c r="M36" s="48"/>
      <c r="N36" s="49"/>
      <c r="O36" s="48"/>
      <c r="P36" s="49"/>
      <c r="Q36" s="48"/>
    </row>
    <row r="37" spans="1:19" ht="12" x14ac:dyDescent="0.25">
      <c r="A37" s="47" t="s">
        <v>50</v>
      </c>
      <c r="B37" s="47"/>
      <c r="C37" s="47"/>
      <c r="D37" s="47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9" x14ac:dyDescent="0.2"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19" x14ac:dyDescent="0.2">
      <c r="H39" s="39"/>
    </row>
  </sheetData>
  <mergeCells count="16">
    <mergeCell ref="A36:C36"/>
    <mergeCell ref="A19:B19"/>
    <mergeCell ref="A25:D25"/>
    <mergeCell ref="A32:D32"/>
    <mergeCell ref="A34:D34"/>
    <mergeCell ref="A23:D23"/>
    <mergeCell ref="Q1:R3"/>
    <mergeCell ref="A5:B5"/>
    <mergeCell ref="A6:C6"/>
    <mergeCell ref="A11:D11"/>
    <mergeCell ref="A17:D17"/>
    <mergeCell ref="A1:P1"/>
    <mergeCell ref="A2:H2"/>
    <mergeCell ref="I2:P2"/>
    <mergeCell ref="A3:P3"/>
    <mergeCell ref="A13:C13"/>
  </mergeCells>
  <printOptions horizontalCentered="1"/>
  <pageMargins left="0.39370078740157483" right="0.59055118110236227" top="0.78740157480314965" bottom="0.78740157480314965" header="0.78740157480314965" footer="0.78740157480314965"/>
  <pageSetup paperSize="190" scale="79" fitToHeight="0" orientation="landscape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AGREGADA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Oswaldo Rojas Montenegro</dc:creator>
  <cp:keywords/>
  <dc:description/>
  <cp:lastModifiedBy>Julian Camilo Quiroga</cp:lastModifiedBy>
  <cp:revision/>
  <dcterms:created xsi:type="dcterms:W3CDTF">2018-03-01T16:09:21Z</dcterms:created>
  <dcterms:modified xsi:type="dcterms:W3CDTF">2026-07-01T19:22:57Z</dcterms:modified>
  <cp:category/>
  <cp:contentStatus/>
</cp:coreProperties>
</file>