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kelly.quiroz\Downloads\"/>
    </mc:Choice>
  </mc:AlternateContent>
  <xr:revisionPtr revIDLastSave="0" documentId="13_ncr:1_{39E08A6C-E5EE-478F-BD9A-4F88D1FD2B28}" xr6:coauthVersionLast="47" xr6:coauthVersionMax="47" xr10:uidLastSave="{00000000-0000-0000-0000-000000000000}"/>
  <bookViews>
    <workbookView xWindow="28680" yWindow="-120" windowWidth="29040" windowHeight="15720" xr2:uid="{9F992D7F-D4C8-4B8D-878C-20E100B30CBE}"/>
  </bookViews>
  <sheets>
    <sheet name="1. PAI" sheetId="2" r:id="rId1"/>
    <sheet name="2. PAI 2025" sheetId="31" state="hidden" r:id="rId2"/>
    <sheet name="3. SEGUIMIENTO PAI Q1" sheetId="30" state="hidden" r:id="rId3"/>
    <sheet name="Instrucciones" sheetId="23" state="hidden" r:id="rId4"/>
    <sheet name="Revision" sheetId="26" state="hidden" r:id="rId5"/>
    <sheet name="Lista desplegable" sheetId="21" state="hidden" r:id="rId6"/>
    <sheet name="4. Control de Ajustes PAI" sheetId="25" state="hidden" r:id="rId7"/>
    <sheet name="Entregables 2026" sheetId="22" r:id="rId8"/>
    <sheet name="CONTROL DE CAMBIOS" sheetId="32" r:id="rId9"/>
    <sheet name="Plataforma Estratégica" sheetId="11" state="hidden" r:id="rId10"/>
  </sheets>
  <definedNames>
    <definedName name="_xlnm._FilterDatabase" localSheetId="0" hidden="1">'1. PAI'!$A$2:$AO$21</definedName>
    <definedName name="_xlnm._FilterDatabase" localSheetId="2" hidden="1">'3. SEGUIMIENTO PAI Q1'!$A$39:$X$90</definedName>
    <definedName name="_xlnm.Print_Area" localSheetId="0">'1. PAI'!$A$1:$AO$70</definedName>
    <definedName name="_xlnm.Print_Area" localSheetId="1">'2. PAI 2025'!$A$1:$AH$55</definedName>
    <definedName name="_xlnm.Print_Area" localSheetId="2">'3. SEGUIMIENTO PAI Q1'!$A$1:$X$89</definedName>
    <definedName name="Dependencia">'Lista desplegable'!$E$2:$E$17</definedName>
    <definedName name="Objetivos_">#REF!</definedName>
    <definedName name="ODS">'Lista desplegable'!$E$24:$E$42</definedName>
    <definedName name="P1E">#REF!</definedName>
    <definedName name="Planes_ins" localSheetId="2">#REF!</definedName>
    <definedName name="Planes_i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8" i="22" l="1"/>
  <c r="F97" i="22"/>
  <c r="C83" i="22"/>
  <c r="C82" i="22"/>
  <c r="AA5" i="2" l="1"/>
  <c r="AA6" i="2"/>
  <c r="AA7" i="2"/>
  <c r="AA8" i="2"/>
  <c r="AA9" i="2"/>
  <c r="AA10" i="2"/>
  <c r="AA11" i="2"/>
  <c r="AA12" i="2"/>
  <c r="AA13" i="2"/>
  <c r="AA14" i="2"/>
  <c r="AA15" i="2"/>
  <c r="AA16" i="2"/>
  <c r="AA17" i="2"/>
  <c r="AA18" i="2"/>
  <c r="AA19" i="2"/>
  <c r="AA20" i="2"/>
  <c r="AA21" i="2"/>
  <c r="AA23" i="2"/>
  <c r="AA25" i="2"/>
  <c r="AA30" i="2"/>
  <c r="AA31" i="2"/>
  <c r="AA32" i="2"/>
  <c r="AA33" i="2"/>
  <c r="AA34" i="2"/>
  <c r="AA36" i="2"/>
  <c r="AA37" i="2"/>
  <c r="AA39" i="2"/>
  <c r="AA40" i="2"/>
  <c r="AA41" i="2"/>
  <c r="AA42" i="2"/>
  <c r="AA43" i="2"/>
  <c r="AA44" i="2"/>
  <c r="AA45" i="2"/>
  <c r="AA46" i="2"/>
  <c r="AA48" i="2"/>
  <c r="AA49" i="2"/>
  <c r="AA50" i="2"/>
  <c r="AA51" i="2"/>
  <c r="AA53" i="2"/>
  <c r="AA54" i="2"/>
  <c r="AA55" i="2"/>
  <c r="AA56" i="2"/>
  <c r="AA58" i="2"/>
  <c r="AA59" i="2"/>
  <c r="AA60" i="2"/>
  <c r="AA61" i="2"/>
  <c r="AA62" i="2"/>
  <c r="AA63" i="2"/>
  <c r="AA64" i="2"/>
  <c r="AA65" i="2"/>
  <c r="AA66" i="2"/>
  <c r="AA67" i="2"/>
  <c r="AA68" i="2"/>
  <c r="AA69" i="2"/>
  <c r="W5" i="2"/>
  <c r="W6" i="2"/>
  <c r="W7" i="2"/>
  <c r="W8" i="2"/>
  <c r="W9" i="2"/>
  <c r="W10" i="2"/>
  <c r="W11" i="2"/>
  <c r="W12" i="2"/>
  <c r="W13" i="2"/>
  <c r="W14" i="2"/>
  <c r="W15" i="2"/>
  <c r="W16" i="2"/>
  <c r="W17" i="2"/>
  <c r="M17" i="2" s="1"/>
  <c r="W18" i="2"/>
  <c r="W19" i="2"/>
  <c r="W20" i="2"/>
  <c r="W21" i="2"/>
  <c r="W23" i="2"/>
  <c r="W24" i="2"/>
  <c r="W25" i="2"/>
  <c r="W26" i="2"/>
  <c r="W30" i="2"/>
  <c r="W31" i="2"/>
  <c r="W32" i="2"/>
  <c r="W33" i="2"/>
  <c r="W36" i="2"/>
  <c r="W37" i="2"/>
  <c r="W39" i="2"/>
  <c r="W40" i="2"/>
  <c r="W41" i="2"/>
  <c r="W42" i="2"/>
  <c r="W43" i="2"/>
  <c r="W44" i="2"/>
  <c r="W45" i="2"/>
  <c r="W46" i="2"/>
  <c r="W48" i="2"/>
  <c r="W49" i="2"/>
  <c r="W50" i="2"/>
  <c r="W51" i="2"/>
  <c r="W53" i="2"/>
  <c r="W54" i="2"/>
  <c r="W55" i="2"/>
  <c r="W56" i="2"/>
  <c r="W58" i="2"/>
  <c r="W59" i="2"/>
  <c r="W60" i="2"/>
  <c r="W61" i="2"/>
  <c r="W62" i="2"/>
  <c r="W63" i="2"/>
  <c r="W64" i="2"/>
  <c r="W65" i="2"/>
  <c r="W66" i="2"/>
  <c r="W67" i="2"/>
  <c r="W68" i="2"/>
  <c r="W69" i="2"/>
  <c r="S5" i="2"/>
  <c r="S6" i="2"/>
  <c r="S7" i="2"/>
  <c r="M7" i="2" s="1"/>
  <c r="S8" i="2"/>
  <c r="S9" i="2"/>
  <c r="S10" i="2"/>
  <c r="S11" i="2"/>
  <c r="S12" i="2"/>
  <c r="S13" i="2"/>
  <c r="S14" i="2"/>
  <c r="S15" i="2"/>
  <c r="S16" i="2"/>
  <c r="S17" i="2"/>
  <c r="S18" i="2"/>
  <c r="S19" i="2"/>
  <c r="S20" i="2"/>
  <c r="S21" i="2"/>
  <c r="S23" i="2"/>
  <c r="S24" i="2"/>
  <c r="S25" i="2"/>
  <c r="M25" i="2" s="1"/>
  <c r="S26" i="2"/>
  <c r="S30" i="2"/>
  <c r="S31" i="2"/>
  <c r="S32" i="2"/>
  <c r="S33" i="2"/>
  <c r="S34" i="2"/>
  <c r="S36" i="2"/>
  <c r="S37" i="2"/>
  <c r="S39" i="2"/>
  <c r="S40" i="2"/>
  <c r="S41" i="2"/>
  <c r="S48" i="2"/>
  <c r="S49" i="2"/>
  <c r="S50" i="2"/>
  <c r="S51" i="2"/>
  <c r="S53" i="2"/>
  <c r="S54" i="2"/>
  <c r="S55" i="2"/>
  <c r="M55" i="2" s="1"/>
  <c r="S56" i="2"/>
  <c r="S58" i="2"/>
  <c r="S59" i="2"/>
  <c r="S60" i="2"/>
  <c r="S61" i="2"/>
  <c r="S62" i="2"/>
  <c r="S63" i="2"/>
  <c r="M63" i="2" s="1"/>
  <c r="S64" i="2"/>
  <c r="M64" i="2" s="1"/>
  <c r="S65" i="2"/>
  <c r="M65" i="2" s="1"/>
  <c r="S66" i="2"/>
  <c r="S67" i="2"/>
  <c r="S68" i="2"/>
  <c r="S69" i="2"/>
  <c r="M23" i="2"/>
  <c r="O5" i="2"/>
  <c r="O6" i="2"/>
  <c r="O7" i="2"/>
  <c r="O8" i="2"/>
  <c r="O9" i="2"/>
  <c r="O10" i="2"/>
  <c r="O11" i="2"/>
  <c r="O12" i="2"/>
  <c r="O13" i="2"/>
  <c r="O14" i="2"/>
  <c r="M14" i="2" s="1"/>
  <c r="O15" i="2"/>
  <c r="M15" i="2" s="1"/>
  <c r="O16" i="2"/>
  <c r="O17" i="2"/>
  <c r="O18" i="2"/>
  <c r="O19" i="2"/>
  <c r="O20" i="2"/>
  <c r="O21" i="2"/>
  <c r="O23" i="2"/>
  <c r="O24" i="2"/>
  <c r="O25" i="2"/>
  <c r="O26" i="2"/>
  <c r="O30" i="2"/>
  <c r="M30" i="2" s="1"/>
  <c r="O31" i="2"/>
  <c r="O32" i="2"/>
  <c r="O33" i="2"/>
  <c r="O34" i="2"/>
  <c r="O36" i="2"/>
  <c r="O37" i="2"/>
  <c r="O39" i="2"/>
  <c r="O40" i="2"/>
  <c r="O41" i="2"/>
  <c r="O42" i="2"/>
  <c r="O44" i="2"/>
  <c r="O45" i="2"/>
  <c r="O46" i="2"/>
  <c r="O48" i="2"/>
  <c r="O49" i="2"/>
  <c r="O50" i="2"/>
  <c r="O51" i="2"/>
  <c r="O53" i="2"/>
  <c r="O54" i="2"/>
  <c r="O55" i="2"/>
  <c r="O56" i="2"/>
  <c r="O58" i="2"/>
  <c r="O59" i="2"/>
  <c r="O60" i="2"/>
  <c r="O61" i="2"/>
  <c r="O62" i="2"/>
  <c r="O63" i="2"/>
  <c r="O64" i="2"/>
  <c r="O65" i="2"/>
  <c r="O66" i="2"/>
  <c r="O67" i="2"/>
  <c r="O68" i="2"/>
  <c r="O69" i="2"/>
  <c r="M13" i="2"/>
  <c r="M29" i="2"/>
  <c r="M46" i="2"/>
  <c r="M54" i="2"/>
  <c r="M61" i="2"/>
  <c r="M62" i="2"/>
  <c r="M69" i="2"/>
  <c r="W4" i="2"/>
  <c r="O4" i="2"/>
  <c r="C29" i="22"/>
  <c r="C77" i="22"/>
  <c r="C79" i="22"/>
  <c r="C81" i="22"/>
  <c r="C85" i="22"/>
  <c r="C72" i="22"/>
  <c r="B77" i="22"/>
  <c r="B79" i="22"/>
  <c r="B81" i="22"/>
  <c r="B83" i="22"/>
  <c r="B85" i="22"/>
  <c r="B72" i="22"/>
  <c r="M16" i="2" l="1"/>
  <c r="M6" i="2"/>
  <c r="M5" i="2"/>
  <c r="M21" i="2"/>
  <c r="M19" i="2"/>
  <c r="M66" i="2"/>
  <c r="M18" i="2"/>
  <c r="M10" i="2"/>
  <c r="M67" i="2"/>
  <c r="M51" i="2"/>
  <c r="M59" i="2"/>
  <c r="M11" i="2"/>
  <c r="M39" i="2"/>
  <c r="M31" i="2"/>
  <c r="M44" i="2"/>
  <c r="M49" i="2"/>
  <c r="M41" i="2"/>
  <c r="M33" i="2"/>
  <c r="M9" i="2"/>
  <c r="M56" i="2"/>
  <c r="M48" i="2"/>
  <c r="M40" i="2"/>
  <c r="M32" i="2"/>
  <c r="M8" i="2"/>
  <c r="M58" i="2"/>
  <c r="M50" i="2"/>
  <c r="M34" i="2"/>
  <c r="M68" i="2"/>
  <c r="M60" i="2"/>
  <c r="M36" i="2"/>
  <c r="M20" i="2"/>
  <c r="M12" i="2"/>
  <c r="C26" i="22"/>
  <c r="C173" i="22" l="1"/>
  <c r="C169" i="22"/>
  <c r="C165" i="22"/>
  <c r="C161" i="22"/>
  <c r="C157" i="22"/>
  <c r="C155" i="22"/>
  <c r="C153" i="22"/>
  <c r="C150" i="22"/>
  <c r="C146" i="22"/>
  <c r="C144" i="22"/>
  <c r="C142" i="22"/>
  <c r="C138" i="22"/>
  <c r="C136" i="22"/>
  <c r="C133" i="22"/>
  <c r="C129" i="22"/>
  <c r="C127" i="22"/>
  <c r="C125" i="22"/>
  <c r="C123" i="22"/>
  <c r="C121" i="22"/>
  <c r="C119" i="22"/>
  <c r="F103" i="22"/>
  <c r="F86" i="22"/>
  <c r="C113" i="22"/>
  <c r="C116" i="22"/>
  <c r="C99" i="22"/>
  <c r="C103" i="22"/>
  <c r="C107" i="22"/>
  <c r="C109" i="22"/>
  <c r="C111" i="22"/>
  <c r="C95" i="22"/>
  <c r="C91" i="22"/>
  <c r="C87" i="22"/>
  <c r="C86" i="22"/>
  <c r="C117" i="22"/>
  <c r="B65" i="22" l="1"/>
  <c r="B66" i="22"/>
  <c r="B68" i="22"/>
  <c r="B62" i="22"/>
  <c r="C65" i="22"/>
  <c r="C66" i="22"/>
  <c r="C68" i="22"/>
  <c r="C62" i="22"/>
  <c r="C39" i="22"/>
  <c r="C44" i="22"/>
  <c r="C48" i="22"/>
  <c r="C52" i="22"/>
  <c r="C56" i="22"/>
  <c r="C58" i="22"/>
  <c r="C5" i="22"/>
  <c r="C9" i="22"/>
  <c r="C11" i="22"/>
  <c r="C15" i="22"/>
  <c r="C19" i="22"/>
  <c r="C23" i="22"/>
  <c r="C31" i="22"/>
  <c r="C35" i="22"/>
  <c r="C38" i="22"/>
  <c r="C3" i="22"/>
  <c r="V54" i="31"/>
  <c r="R54" i="31"/>
  <c r="N54" i="31"/>
  <c r="J54" i="31"/>
  <c r="H54" i="31" s="1"/>
  <c r="V53" i="31"/>
  <c r="R53" i="31"/>
  <c r="N53" i="31"/>
  <c r="J53" i="31"/>
  <c r="V52" i="31"/>
  <c r="R52" i="31"/>
  <c r="N52" i="31"/>
  <c r="J52" i="31"/>
  <c r="V51" i="31"/>
  <c r="R51" i="31"/>
  <c r="N51" i="31"/>
  <c r="J51" i="31"/>
  <c r="V50" i="31"/>
  <c r="R50" i="31"/>
  <c r="N50" i="31"/>
  <c r="J50" i="31"/>
  <c r="V49" i="31"/>
  <c r="R49" i="31"/>
  <c r="N49" i="31"/>
  <c r="J49" i="31"/>
  <c r="H49" i="31" s="1"/>
  <c r="V48" i="31"/>
  <c r="R48" i="31"/>
  <c r="N48" i="31"/>
  <c r="J48" i="31"/>
  <c r="H48" i="31"/>
  <c r="V46" i="31"/>
  <c r="R46" i="31"/>
  <c r="N46" i="31"/>
  <c r="J46" i="31"/>
  <c r="V45" i="31"/>
  <c r="R45" i="31"/>
  <c r="H45" i="31" s="1"/>
  <c r="N45" i="31"/>
  <c r="J45" i="31"/>
  <c r="V44" i="31"/>
  <c r="R44" i="31"/>
  <c r="N44" i="31"/>
  <c r="J44" i="31"/>
  <c r="V43" i="31"/>
  <c r="R43" i="31"/>
  <c r="N43" i="31"/>
  <c r="J43" i="31"/>
  <c r="V42" i="31"/>
  <c r="R42" i="31"/>
  <c r="N42" i="31"/>
  <c r="J42" i="31"/>
  <c r="H42" i="31" s="1"/>
  <c r="V41" i="31"/>
  <c r="R41" i="31"/>
  <c r="N41" i="31"/>
  <c r="J41" i="31"/>
  <c r="H41" i="31" s="1"/>
  <c r="V40" i="31"/>
  <c r="R40" i="31"/>
  <c r="N40" i="31"/>
  <c r="J40" i="31"/>
  <c r="H40" i="31" s="1"/>
  <c r="V39" i="31"/>
  <c r="R39" i="31"/>
  <c r="N39" i="31"/>
  <c r="J39" i="31"/>
  <c r="V38" i="31"/>
  <c r="R38" i="31"/>
  <c r="N38" i="31"/>
  <c r="J38" i="31"/>
  <c r="V37" i="31"/>
  <c r="R37" i="31"/>
  <c r="N37" i="31"/>
  <c r="J37" i="31"/>
  <c r="H37" i="31" s="1"/>
  <c r="V36" i="31"/>
  <c r="R36" i="31"/>
  <c r="N36" i="31"/>
  <c r="J36" i="31"/>
  <c r="H36" i="31" s="1"/>
  <c r="V34" i="31"/>
  <c r="R34" i="31"/>
  <c r="N34" i="31"/>
  <c r="J34" i="31"/>
  <c r="H34" i="31" s="1"/>
  <c r="V33" i="31"/>
  <c r="R33" i="31"/>
  <c r="N33" i="31"/>
  <c r="J33" i="31"/>
  <c r="V32" i="31"/>
  <c r="R32" i="31"/>
  <c r="N32" i="31"/>
  <c r="J32" i="31"/>
  <c r="V31" i="31"/>
  <c r="R31" i="31"/>
  <c r="N31" i="31"/>
  <c r="J31" i="31"/>
  <c r="V29" i="31"/>
  <c r="R29" i="31"/>
  <c r="N29" i="31"/>
  <c r="J29" i="31"/>
  <c r="V28" i="31"/>
  <c r="R28" i="31"/>
  <c r="N28" i="31"/>
  <c r="J28" i="31"/>
  <c r="H28" i="31" s="1"/>
  <c r="V27" i="31"/>
  <c r="R27" i="31"/>
  <c r="N27" i="31"/>
  <c r="J27" i="31"/>
  <c r="H27" i="31"/>
  <c r="V26" i="31"/>
  <c r="R26" i="31"/>
  <c r="N26" i="31"/>
  <c r="J26" i="31"/>
  <c r="V25" i="31"/>
  <c r="R25" i="31"/>
  <c r="H25" i="31" s="1"/>
  <c r="N25" i="31"/>
  <c r="J25" i="31"/>
  <c r="V24" i="31"/>
  <c r="R24" i="31"/>
  <c r="N24" i="31"/>
  <c r="J24" i="31"/>
  <c r="V21" i="31"/>
  <c r="R21" i="31"/>
  <c r="N21" i="31"/>
  <c r="J21" i="31"/>
  <c r="V20" i="31"/>
  <c r="R20" i="31"/>
  <c r="N20" i="31"/>
  <c r="J20" i="31"/>
  <c r="H20" i="31" s="1"/>
  <c r="V19" i="31"/>
  <c r="R19" i="31"/>
  <c r="N19" i="31"/>
  <c r="H19" i="31" s="1"/>
  <c r="J19" i="31"/>
  <c r="V18" i="31"/>
  <c r="R18" i="31"/>
  <c r="N18" i="31"/>
  <c r="J18" i="31"/>
  <c r="H18" i="31" s="1"/>
  <c r="V17" i="31"/>
  <c r="R17" i="31"/>
  <c r="H17" i="31" s="1"/>
  <c r="N17" i="31"/>
  <c r="J17" i="31"/>
  <c r="V16" i="31"/>
  <c r="R16" i="31"/>
  <c r="N16" i="31"/>
  <c r="J16" i="31"/>
  <c r="V15" i="31"/>
  <c r="R15" i="31"/>
  <c r="N15" i="31"/>
  <c r="J15" i="31"/>
  <c r="H15" i="31" s="1"/>
  <c r="V14" i="31"/>
  <c r="R14" i="31"/>
  <c r="N14" i="31"/>
  <c r="J14" i="31"/>
  <c r="H14" i="31" s="1"/>
  <c r="V13" i="31"/>
  <c r="R13" i="31"/>
  <c r="N13" i="31"/>
  <c r="H13" i="31" s="1"/>
  <c r="J13" i="31"/>
  <c r="V11" i="31"/>
  <c r="R11" i="31"/>
  <c r="N11" i="31"/>
  <c r="J11" i="31"/>
  <c r="V10" i="31"/>
  <c r="R10" i="31"/>
  <c r="N10" i="31"/>
  <c r="J10" i="31"/>
  <c r="V9" i="31"/>
  <c r="R9" i="31"/>
  <c r="N9" i="31"/>
  <c r="J9" i="31"/>
  <c r="V8" i="31"/>
  <c r="R8" i="31"/>
  <c r="N8" i="31"/>
  <c r="J8" i="31"/>
  <c r="V7" i="31"/>
  <c r="R7" i="31"/>
  <c r="N7" i="31"/>
  <c r="J7" i="31"/>
  <c r="H7" i="31" s="1"/>
  <c r="V6" i="31"/>
  <c r="J6" i="31"/>
  <c r="V5" i="31"/>
  <c r="R5" i="31"/>
  <c r="N5" i="31"/>
  <c r="J5" i="31"/>
  <c r="V4" i="31"/>
  <c r="R4" i="31"/>
  <c r="N4" i="31"/>
  <c r="J4" i="31"/>
  <c r="H4" i="31"/>
  <c r="T106" i="30"/>
  <c r="R106" i="30"/>
  <c r="Q106" i="30"/>
  <c r="P106" i="30"/>
  <c r="N106" i="30"/>
  <c r="L106" i="30"/>
  <c r="K106" i="30"/>
  <c r="I106" i="30"/>
  <c r="G106" i="30"/>
  <c r="E106" i="30"/>
  <c r="T105" i="30"/>
  <c r="R105" i="30"/>
  <c r="P105" i="30"/>
  <c r="N105" i="30"/>
  <c r="L105" i="30"/>
  <c r="K105" i="30"/>
  <c r="J105" i="30"/>
  <c r="I105" i="30"/>
  <c r="G105" i="30"/>
  <c r="E105" i="30"/>
  <c r="T104" i="30"/>
  <c r="R104" i="30"/>
  <c r="P104" i="30"/>
  <c r="N104" i="30"/>
  <c r="M104" i="30"/>
  <c r="L104" i="30"/>
  <c r="K104" i="30"/>
  <c r="I104" i="30"/>
  <c r="G104" i="30"/>
  <c r="E104" i="30"/>
  <c r="D104" i="30"/>
  <c r="T103" i="30"/>
  <c r="R103" i="30"/>
  <c r="P103" i="30"/>
  <c r="N103" i="30"/>
  <c r="N107" i="30" s="1"/>
  <c r="M103" i="30"/>
  <c r="L103" i="30"/>
  <c r="K103" i="30"/>
  <c r="I103" i="30"/>
  <c r="G103" i="30"/>
  <c r="E103" i="30"/>
  <c r="D103" i="30"/>
  <c r="T102" i="30"/>
  <c r="R102" i="30"/>
  <c r="Q102" i="30"/>
  <c r="P102" i="30"/>
  <c r="N102" i="30"/>
  <c r="L102" i="30"/>
  <c r="K102" i="30"/>
  <c r="I102" i="30"/>
  <c r="G102" i="30"/>
  <c r="E102" i="30"/>
  <c r="T101" i="30"/>
  <c r="T107" i="30" s="1"/>
  <c r="R101" i="30"/>
  <c r="R107" i="30" s="1"/>
  <c r="P101" i="30"/>
  <c r="N101" i="30"/>
  <c r="L101" i="30"/>
  <c r="L107" i="30" s="1"/>
  <c r="K101" i="30"/>
  <c r="K107" i="30" s="1"/>
  <c r="I101" i="30"/>
  <c r="I107" i="30" s="1"/>
  <c r="G101" i="30"/>
  <c r="E101" i="30"/>
  <c r="E107" i="30" s="1"/>
  <c r="D101" i="30"/>
  <c r="J96" i="30"/>
  <c r="I96" i="30"/>
  <c r="H96" i="30"/>
  <c r="G96" i="30"/>
  <c r="J95" i="30"/>
  <c r="I95" i="30"/>
  <c r="H95" i="30"/>
  <c r="G95" i="30"/>
  <c r="U90" i="30"/>
  <c r="I7" i="30" s="1"/>
  <c r="N90" i="30"/>
  <c r="K7" i="30" s="1"/>
  <c r="N89" i="30"/>
  <c r="K89" i="30"/>
  <c r="L89" i="30"/>
  <c r="S88" i="30"/>
  <c r="N88" i="30"/>
  <c r="M88" i="30"/>
  <c r="L88" i="30"/>
  <c r="K88" i="30"/>
  <c r="K87" i="30"/>
  <c r="N87" i="30"/>
  <c r="L90" i="30"/>
  <c r="E7" i="30" s="1"/>
  <c r="S86" i="30"/>
  <c r="N86" i="30"/>
  <c r="M86" i="30"/>
  <c r="L86" i="30"/>
  <c r="D105" i="30"/>
  <c r="N85" i="30"/>
  <c r="K85" i="30"/>
  <c r="L85" i="30"/>
  <c r="M85" i="30"/>
  <c r="N84" i="30"/>
  <c r="M84" i="30"/>
  <c r="L84" i="30"/>
  <c r="S84" i="30"/>
  <c r="L83" i="30"/>
  <c r="N83" i="30"/>
  <c r="S81" i="30"/>
  <c r="N81" i="30"/>
  <c r="M81" i="30"/>
  <c r="K81" i="30"/>
  <c r="L81" i="30"/>
  <c r="N80" i="30"/>
  <c r="K79" i="30"/>
  <c r="S78" i="30"/>
  <c r="N78" i="30"/>
  <c r="H106" i="30"/>
  <c r="K78" i="30"/>
  <c r="L78" i="30"/>
  <c r="N77" i="30"/>
  <c r="K77" i="30"/>
  <c r="S77" i="30"/>
  <c r="S76" i="30"/>
  <c r="L76" i="30"/>
  <c r="N76" i="30"/>
  <c r="K76" i="30"/>
  <c r="M76" i="30"/>
  <c r="L75" i="30"/>
  <c r="N75" i="30"/>
  <c r="K75" i="30"/>
  <c r="M75" i="30"/>
  <c r="N74" i="30"/>
  <c r="S74" i="30"/>
  <c r="S72" i="30"/>
  <c r="J106" i="30"/>
  <c r="T82" i="30"/>
  <c r="F8" i="30" s="1"/>
  <c r="S71" i="30"/>
  <c r="M71" i="30"/>
  <c r="K71" i="30"/>
  <c r="S70" i="30"/>
  <c r="D6" i="30" s="1"/>
  <c r="N69" i="30"/>
  <c r="M69" i="30"/>
  <c r="L68" i="30"/>
  <c r="K68" i="30"/>
  <c r="S67" i="30"/>
  <c r="L67" i="30"/>
  <c r="K67" i="30"/>
  <c r="M67" i="30"/>
  <c r="T70" i="30"/>
  <c r="F6" i="30" s="1"/>
  <c r="S66" i="30"/>
  <c r="M66" i="30"/>
  <c r="L66" i="30"/>
  <c r="K66" i="30"/>
  <c r="J104" i="30"/>
  <c r="H104" i="30"/>
  <c r="S65" i="30"/>
  <c r="D5" i="30" s="1"/>
  <c r="N64" i="30"/>
  <c r="L64" i="30"/>
  <c r="K64" i="30"/>
  <c r="M63" i="30"/>
  <c r="N63" i="30"/>
  <c r="K63" i="30"/>
  <c r="L62" i="30"/>
  <c r="K62" i="30"/>
  <c r="K61" i="30"/>
  <c r="L61" i="30"/>
  <c r="S61" i="30"/>
  <c r="S60" i="30"/>
  <c r="K60" i="30"/>
  <c r="M60" i="30"/>
  <c r="L60" i="30"/>
  <c r="N60" i="30"/>
  <c r="N59" i="30"/>
  <c r="M59" i="30"/>
  <c r="K59" i="30"/>
  <c r="T65" i="30"/>
  <c r="F5" i="30" s="1"/>
  <c r="M57" i="30"/>
  <c r="K57" i="30"/>
  <c r="N57" i="30"/>
  <c r="L57" i="30"/>
  <c r="S57" i="30"/>
  <c r="S56" i="30"/>
  <c r="N55" i="30"/>
  <c r="M55" i="30"/>
  <c r="L55" i="30"/>
  <c r="K55" i="30"/>
  <c r="S54" i="30"/>
  <c r="M54" i="30"/>
  <c r="L54" i="30"/>
  <c r="K54" i="30"/>
  <c r="S53" i="30"/>
  <c r="M53" i="30"/>
  <c r="K53" i="30"/>
  <c r="N53" i="30"/>
  <c r="L53" i="30"/>
  <c r="M52" i="30"/>
  <c r="M102" i="30"/>
  <c r="L52" i="30"/>
  <c r="N51" i="30"/>
  <c r="S50" i="30"/>
  <c r="M50" i="30"/>
  <c r="L50" i="30"/>
  <c r="J102" i="30"/>
  <c r="K50" i="30"/>
  <c r="N49" i="30"/>
  <c r="L49" i="30"/>
  <c r="H102" i="30"/>
  <c r="K47" i="30"/>
  <c r="M47" i="30"/>
  <c r="L46" i="30"/>
  <c r="K45" i="30"/>
  <c r="L44" i="30"/>
  <c r="N43" i="30"/>
  <c r="M42" i="30"/>
  <c r="L41" i="30"/>
  <c r="N41" i="30"/>
  <c r="S101" i="30"/>
  <c r="F101" i="30"/>
  <c r="B9" i="30"/>
  <c r="H24" i="31" l="1"/>
  <c r="H44" i="31"/>
  <c r="H9" i="31"/>
  <c r="H10" i="31"/>
  <c r="H21" i="31"/>
  <c r="H26" i="31"/>
  <c r="H32" i="31"/>
  <c r="H43" i="31"/>
  <c r="H46" i="31"/>
  <c r="H52" i="31"/>
  <c r="H31" i="31"/>
  <c r="H51" i="31"/>
  <c r="H8" i="31"/>
  <c r="H11" i="31"/>
  <c r="H16" i="31"/>
  <c r="H29" i="31"/>
  <c r="H33" i="31"/>
  <c r="H39" i="31"/>
  <c r="H50" i="31"/>
  <c r="H53" i="31"/>
  <c r="H5" i="31"/>
  <c r="H38" i="31"/>
  <c r="H101" i="30"/>
  <c r="G107" i="30"/>
  <c r="P107" i="30"/>
  <c r="G6" i="30"/>
  <c r="G5" i="30"/>
  <c r="F102" i="30"/>
  <c r="O102" i="30"/>
  <c r="L58" i="30"/>
  <c r="E4" i="30" s="1"/>
  <c r="K58" i="30"/>
  <c r="C4" i="30" s="1"/>
  <c r="N73" i="30"/>
  <c r="S80" i="30"/>
  <c r="K80" i="30"/>
  <c r="U82" i="30"/>
  <c r="I8" i="30" s="1"/>
  <c r="J8" i="30" s="1"/>
  <c r="O105" i="30"/>
  <c r="J92" i="30"/>
  <c r="J101" i="30"/>
  <c r="H103" i="30"/>
  <c r="K42" i="30"/>
  <c r="S43" i="30"/>
  <c r="M44" i="30"/>
  <c r="L45" i="30"/>
  <c r="M49" i="30"/>
  <c r="S51" i="30"/>
  <c r="S52" i="30"/>
  <c r="N54" i="30"/>
  <c r="S55" i="30"/>
  <c r="L56" i="30"/>
  <c r="M58" i="30"/>
  <c r="H4" i="30" s="1"/>
  <c r="L59" i="30"/>
  <c r="S103" i="30"/>
  <c r="L63" i="30"/>
  <c r="M64" i="30"/>
  <c r="N65" i="30"/>
  <c r="K5" i="30" s="1"/>
  <c r="N68" i="30"/>
  <c r="S69" i="30"/>
  <c r="V82" i="30"/>
  <c r="L8" i="30" s="1"/>
  <c r="M106" i="30"/>
  <c r="S73" i="30"/>
  <c r="K74" i="30"/>
  <c r="S79" i="30"/>
  <c r="M90" i="30"/>
  <c r="H7" i="30" s="1"/>
  <c r="K86" i="30"/>
  <c r="M89" i="30"/>
  <c r="S89" i="30"/>
  <c r="T90" i="30"/>
  <c r="F7" i="30" s="1"/>
  <c r="C102" i="30"/>
  <c r="V58" i="30"/>
  <c r="L4" i="30" s="1"/>
  <c r="S102" i="30"/>
  <c r="K56" i="30"/>
  <c r="N58" i="30"/>
  <c r="K4" i="30" s="1"/>
  <c r="S68" i="30"/>
  <c r="V70" i="30"/>
  <c r="L6" i="30" s="1"/>
  <c r="L82" i="30"/>
  <c r="E8" i="30" s="1"/>
  <c r="F106" i="30"/>
  <c r="O106" i="30"/>
  <c r="L72" i="30"/>
  <c r="L73" i="30"/>
  <c r="L79" i="30"/>
  <c r="K82" i="30"/>
  <c r="C8" i="30" s="1"/>
  <c r="H93" i="30"/>
  <c r="D102" i="30"/>
  <c r="D107" i="30" s="1"/>
  <c r="J103" i="30"/>
  <c r="Q103" i="30"/>
  <c r="D106" i="30"/>
  <c r="K46" i="30"/>
  <c r="N45" i="30"/>
  <c r="N48" i="30"/>
  <c r="K3" i="30" s="1"/>
  <c r="L42" i="30"/>
  <c r="M45" i="30"/>
  <c r="M101" i="30"/>
  <c r="G93" i="30"/>
  <c r="N40" i="30"/>
  <c r="M41" i="30"/>
  <c r="S44" i="30"/>
  <c r="S45" i="30"/>
  <c r="M46" i="30"/>
  <c r="L47" i="30"/>
  <c r="S47" i="30"/>
  <c r="S49" i="30"/>
  <c r="K51" i="30"/>
  <c r="N52" i="30"/>
  <c r="M56" i="30"/>
  <c r="S58" i="30"/>
  <c r="D4" i="30" s="1"/>
  <c r="M61" i="30"/>
  <c r="M62" i="30"/>
  <c r="S64" i="30"/>
  <c r="C104" i="30"/>
  <c r="U70" i="30"/>
  <c r="I6" i="30" s="1"/>
  <c r="N67" i="30"/>
  <c r="F104" i="30"/>
  <c r="O104" i="30"/>
  <c r="K70" i="30"/>
  <c r="C6" i="30" s="1"/>
  <c r="N82" i="30"/>
  <c r="K8" i="30" s="1"/>
  <c r="S106" i="30"/>
  <c r="N72" i="30"/>
  <c r="L74" i="30"/>
  <c r="L77" i="30"/>
  <c r="L80" i="30"/>
  <c r="M82" i="30"/>
  <c r="H8" i="30" s="1"/>
  <c r="M83" i="30"/>
  <c r="F105" i="30"/>
  <c r="M105" i="30"/>
  <c r="V90" i="30"/>
  <c r="L7" i="30" s="1"/>
  <c r="J93" i="30"/>
  <c r="M65" i="30"/>
  <c r="H5" i="30" s="1"/>
  <c r="S41" i="30"/>
  <c r="N44" i="30"/>
  <c r="N47" i="30"/>
  <c r="O101" i="30"/>
  <c r="H92" i="30"/>
  <c r="N42" i="30"/>
  <c r="K43" i="30"/>
  <c r="N46" i="30"/>
  <c r="L51" i="30"/>
  <c r="K52" i="30"/>
  <c r="N56" i="30"/>
  <c r="T58" i="30"/>
  <c r="F4" i="30" s="1"/>
  <c r="C103" i="30"/>
  <c r="U65" i="30"/>
  <c r="I5" i="30" s="1"/>
  <c r="J5" i="30" s="1"/>
  <c r="S59" i="30"/>
  <c r="K65" i="30"/>
  <c r="C5" i="30" s="1"/>
  <c r="N61" i="30"/>
  <c r="N62" i="30"/>
  <c r="S63" i="30"/>
  <c r="V65" i="30"/>
  <c r="L5" i="30" s="1"/>
  <c r="M70" i="30"/>
  <c r="H6" i="30" s="1"/>
  <c r="M68" i="30"/>
  <c r="K69" i="30"/>
  <c r="L70" i="30"/>
  <c r="E6" i="30" s="1"/>
  <c r="K72" i="30"/>
  <c r="K73" i="30"/>
  <c r="M74" i="30"/>
  <c r="M77" i="30"/>
  <c r="M80" i="30"/>
  <c r="S82" i="30"/>
  <c r="D8" i="30" s="1"/>
  <c r="G8" i="30" s="1"/>
  <c r="M87" i="30"/>
  <c r="S87" i="30"/>
  <c r="L87" i="30"/>
  <c r="K90" i="30"/>
  <c r="C7" i="30" s="1"/>
  <c r="G92" i="30"/>
  <c r="Q104" i="30"/>
  <c r="H105" i="30"/>
  <c r="N79" i="30"/>
  <c r="L43" i="30"/>
  <c r="I93" i="30"/>
  <c r="H9" i="30"/>
  <c r="K41" i="30"/>
  <c r="S42" i="30"/>
  <c r="M43" i="30"/>
  <c r="K44" i="30"/>
  <c r="S46" i="30"/>
  <c r="K48" i="30"/>
  <c r="C3" i="30" s="1"/>
  <c r="K49" i="30"/>
  <c r="N50" i="30"/>
  <c r="M51" i="30"/>
  <c r="U58" i="30"/>
  <c r="I4" i="30" s="1"/>
  <c r="F103" i="30"/>
  <c r="O103" i="30"/>
  <c r="S62" i="30"/>
  <c r="L65" i="30"/>
  <c r="E5" i="30" s="1"/>
  <c r="S104" i="30"/>
  <c r="N66" i="30"/>
  <c r="L69" i="30"/>
  <c r="N70" i="30"/>
  <c r="K6" i="30" s="1"/>
  <c r="L71" i="30"/>
  <c r="M72" i="30"/>
  <c r="M73" i="30"/>
  <c r="M78" i="30"/>
  <c r="M79" i="30"/>
  <c r="S83" i="30"/>
  <c r="C105" i="30"/>
  <c r="S90" i="30"/>
  <c r="D7" i="30" s="1"/>
  <c r="K83" i="30"/>
  <c r="S105" i="30"/>
  <c r="S107" i="30" s="1"/>
  <c r="I92" i="30"/>
  <c r="Q101" i="30"/>
  <c r="Q105" i="30"/>
  <c r="S75" i="30"/>
  <c r="K84" i="30"/>
  <c r="S85" i="30"/>
  <c r="C106" i="30"/>
  <c r="N71" i="30"/>
  <c r="M8" i="30" l="1"/>
  <c r="N8" i="30" s="1"/>
  <c r="F107" i="30"/>
  <c r="H107" i="30"/>
  <c r="G7" i="30"/>
  <c r="J7" i="30" s="1"/>
  <c r="M7" i="30" s="1"/>
  <c r="N7" i="30" s="1"/>
  <c r="J6" i="30"/>
  <c r="M5" i="30"/>
  <c r="N5" i="30" s="1"/>
  <c r="Q107" i="30"/>
  <c r="L40" i="30"/>
  <c r="E9" i="30"/>
  <c r="C9" i="30"/>
  <c r="L48" i="30"/>
  <c r="E3" i="30" s="1"/>
  <c r="M6" i="30"/>
  <c r="N6" i="30" s="1"/>
  <c r="G4" i="30"/>
  <c r="J4" i="30" s="1"/>
  <c r="M4" i="30" s="1"/>
  <c r="N4" i="30" s="1"/>
  <c r="F92" i="30"/>
  <c r="C101" i="30"/>
  <c r="C107" i="30" s="1"/>
  <c r="V48" i="30"/>
  <c r="L3" i="30" s="1"/>
  <c r="D9" i="30"/>
  <c r="U48" i="30"/>
  <c r="I3" i="30" s="1"/>
  <c r="S40" i="30"/>
  <c r="I9" i="30"/>
  <c r="T48" i="30"/>
  <c r="F3" i="30" s="1"/>
  <c r="S48" i="30"/>
  <c r="D3" i="30" s="1"/>
  <c r="M40" i="30"/>
  <c r="F9" i="30"/>
  <c r="F93" i="30"/>
  <c r="I94" i="30" s="1"/>
  <c r="L9" i="30"/>
  <c r="M48" i="30"/>
  <c r="H3" i="30" s="1"/>
  <c r="K9" i="30"/>
  <c r="J107" i="30"/>
  <c r="O107" i="30"/>
  <c r="M107" i="30"/>
  <c r="K40" i="30"/>
  <c r="I97" i="30" l="1"/>
  <c r="G97" i="30"/>
  <c r="J97" i="30"/>
  <c r="H97" i="30"/>
  <c r="G94" i="30"/>
  <c r="H94" i="30"/>
  <c r="G9" i="30"/>
  <c r="J9" i="30" s="1"/>
  <c r="M9" i="30" s="1"/>
  <c r="G3" i="30"/>
  <c r="J3" i="30" s="1"/>
  <c r="M3" i="30" s="1"/>
  <c r="N3" i="30" s="1"/>
  <c r="J94" i="30"/>
  <c r="M51" i="26" l="1"/>
  <c r="I51" i="26"/>
  <c r="M50" i="26"/>
  <c r="I50" i="26"/>
  <c r="M49" i="26"/>
  <c r="I49" i="26"/>
  <c r="M48" i="26"/>
  <c r="I48" i="26"/>
  <c r="M47" i="26"/>
  <c r="I47" i="26"/>
  <c r="M46" i="26"/>
  <c r="I46" i="26"/>
  <c r="M45" i="26"/>
  <c r="I45" i="26"/>
  <c r="M43" i="26"/>
  <c r="I43" i="26"/>
  <c r="M42" i="26"/>
  <c r="I42" i="26"/>
  <c r="M41" i="26"/>
  <c r="I41" i="26"/>
  <c r="M40" i="26"/>
  <c r="I40" i="26"/>
  <c r="M39" i="26"/>
  <c r="I39" i="26"/>
  <c r="M38" i="26"/>
  <c r="I38" i="26"/>
  <c r="M37" i="26"/>
  <c r="I37" i="26"/>
  <c r="M36" i="26"/>
  <c r="I36" i="26"/>
  <c r="M35" i="26"/>
  <c r="I35" i="26"/>
  <c r="M34" i="26"/>
  <c r="I34" i="26"/>
  <c r="M33" i="26"/>
  <c r="I33" i="26"/>
  <c r="M31" i="26"/>
  <c r="I31" i="26"/>
  <c r="M30" i="26"/>
  <c r="I30" i="26"/>
  <c r="M29" i="26"/>
  <c r="I29" i="26"/>
  <c r="M28" i="26"/>
  <c r="I28" i="26"/>
  <c r="M26" i="26"/>
  <c r="I26" i="26"/>
  <c r="M25" i="26"/>
  <c r="I25" i="26"/>
  <c r="M24" i="26"/>
  <c r="I24" i="26"/>
  <c r="M23" i="26"/>
  <c r="I23" i="26"/>
  <c r="M22" i="26"/>
  <c r="I22" i="26"/>
  <c r="M21" i="26"/>
  <c r="I21" i="26"/>
  <c r="M19" i="26"/>
  <c r="I19" i="26"/>
  <c r="M18" i="26"/>
  <c r="I18" i="26"/>
  <c r="M17" i="26"/>
  <c r="I17" i="26"/>
  <c r="M16" i="26"/>
  <c r="I16" i="26"/>
  <c r="M15" i="26"/>
  <c r="I15" i="26"/>
  <c r="M14" i="26"/>
  <c r="I14" i="26"/>
  <c r="M13" i="26"/>
  <c r="I13" i="26"/>
  <c r="M12" i="26"/>
  <c r="I12" i="26"/>
  <c r="M11" i="26"/>
  <c r="I11" i="26"/>
  <c r="M9" i="26"/>
  <c r="I9" i="26"/>
  <c r="M8" i="26"/>
  <c r="I8" i="26"/>
  <c r="M7" i="26"/>
  <c r="I7" i="26"/>
  <c r="M6" i="26"/>
  <c r="I6" i="26"/>
  <c r="M5" i="26"/>
  <c r="I5" i="26"/>
  <c r="I4" i="26"/>
  <c r="M3" i="26"/>
  <c r="I3" i="26"/>
  <c r="M2" i="26"/>
  <c r="I2" i="26"/>
  <c r="A43" i="21" l="1"/>
  <c r="V16" i="11" l="1"/>
  <c r="U16" i="11"/>
  <c r="T1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marisol reina</author>
  </authors>
  <commentList>
    <comment ref="AC3" authorId="0" shapeId="0" xr:uid="{4351F1D6-A4E0-4579-BA18-2A27BEB8953D}">
      <text>
        <r>
          <rPr>
            <b/>
            <sz val="9"/>
            <color indexed="81"/>
            <rFont val="Tahoma"/>
            <family val="2"/>
          </rPr>
          <t>Nota. Alinear tanto la actividad como el producto formulado con los cinco (05) objetivos estratégicos de la Agencia.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Ivan Vargas</author>
    <author>ASUS</author>
  </authors>
  <commentList>
    <comment ref="N2" authorId="0" shapeId="0" xr:uid="{6C3DF14B-455F-4B1E-974D-19B8D566D762}">
      <text>
        <r>
          <rPr>
            <b/>
            <sz val="9"/>
            <color indexed="81"/>
            <rFont val="Tahoma"/>
            <family val="2"/>
          </rPr>
          <t>Mide el avance del (los) resultado(s) esperado(s).</t>
        </r>
      </text>
    </comment>
    <comment ref="O2" authorId="0" shapeId="0" xr:uid="{DD564D47-8528-4429-BCC9-6F5C9B01994F}">
      <text>
        <r>
          <rPr>
            <b/>
            <sz val="9"/>
            <color indexed="81"/>
            <rFont val="Tahoma"/>
            <family val="2"/>
          </rPr>
          <t>Valores o estado de los indicadores de resultado al inicio del proyecto.</t>
        </r>
      </text>
    </comment>
    <comment ref="P2" authorId="0" shapeId="0" xr:uid="{09C6393B-0D16-493C-B4EE-8FD137BD3E58}">
      <text>
        <r>
          <rPr>
            <b/>
            <sz val="9"/>
            <color indexed="81"/>
            <rFont val="Tahoma"/>
            <family val="2"/>
          </rPr>
          <t>Valor o estado de los productos al final del periodo de gobierno.</t>
        </r>
      </text>
    </comment>
    <comment ref="P16" authorId="1" shapeId="0" xr:uid="{E5E488C3-BC9A-457E-8B1D-8DDFB0BB51DD}">
      <text>
        <r>
          <rPr>
            <b/>
            <sz val="9"/>
            <color indexed="81"/>
            <rFont val="Tahoma"/>
            <family val="2"/>
          </rPr>
          <t>ASUS:</t>
        </r>
        <r>
          <rPr>
            <sz val="9"/>
            <color indexed="81"/>
            <rFont val="Tahoma"/>
            <family val="2"/>
          </rPr>
          <t xml:space="preserve">
SE PROYECTO </t>
        </r>
      </text>
    </comment>
  </commentList>
</comments>
</file>

<file path=xl/sharedStrings.xml><?xml version="1.0" encoding="utf-8"?>
<sst xmlns="http://schemas.openxmlformats.org/spreadsheetml/2006/main" count="3291" uniqueCount="1296">
  <si>
    <t>Dirección General - Despacho</t>
  </si>
  <si>
    <t>Mes de entrega en la Suite Vision Empresarial</t>
  </si>
  <si>
    <t>No. ITEM</t>
  </si>
  <si>
    <t>ID</t>
  </si>
  <si>
    <t>Dependencia</t>
  </si>
  <si>
    <t>Objetivo Institucional PEI 2023-2026</t>
  </si>
  <si>
    <t>Instrumento de planeación</t>
  </si>
  <si>
    <t>Procesos</t>
  </si>
  <si>
    <t xml:space="preserve">Denominación del producto del proyecto de inversión </t>
  </si>
  <si>
    <t xml:space="preserve">Indicador </t>
  </si>
  <si>
    <t>Fórmula del indicador</t>
  </si>
  <si>
    <t>Entregable o evidencia del producto</t>
  </si>
  <si>
    <t>Fecha de Inicio</t>
  </si>
  <si>
    <t>Fecha de Fin</t>
  </si>
  <si>
    <t>Meta anual</t>
  </si>
  <si>
    <t>Unidad de Medida</t>
  </si>
  <si>
    <t>Meta 1Q</t>
  </si>
  <si>
    <t>Enero</t>
  </si>
  <si>
    <t>Feb.</t>
  </si>
  <si>
    <t>Marzo</t>
  </si>
  <si>
    <t>Meta 2Q</t>
  </si>
  <si>
    <t>Abril</t>
  </si>
  <si>
    <t>Mayo</t>
  </si>
  <si>
    <t>Junio</t>
  </si>
  <si>
    <t>Meta 3Q</t>
  </si>
  <si>
    <t>Julio</t>
  </si>
  <si>
    <t>Ago.</t>
  </si>
  <si>
    <t>Sep.</t>
  </si>
  <si>
    <t>Meta 4Q</t>
  </si>
  <si>
    <t>Oct.</t>
  </si>
  <si>
    <t>Nov.</t>
  </si>
  <si>
    <t>Dic.</t>
  </si>
  <si>
    <t>Fuente de Financiación</t>
  </si>
  <si>
    <t>Recurso inversiòn ($)</t>
  </si>
  <si>
    <t>Recurso funcionamiento ($)</t>
  </si>
  <si>
    <t>Política MIPG</t>
  </si>
  <si>
    <t>ODS</t>
  </si>
  <si>
    <t>Posibles Riesgos</t>
  </si>
  <si>
    <t>Antecedentes</t>
  </si>
  <si>
    <t>¿Es una oportunidad?</t>
  </si>
  <si>
    <t>Nombre y apellido</t>
  </si>
  <si>
    <t>Cargo</t>
  </si>
  <si>
    <t>Observaciones</t>
  </si>
  <si>
    <t>"Seleccione la dependencia responsable de la ejecución, seguimiento y cumplimiento del producto."</t>
  </si>
  <si>
    <t>"Indique el objetivo institucional al que contribuye el producto."</t>
  </si>
  <si>
    <t>"Seleccione el instrumento de planeación que da origen o soporte al producto, PND, CONPES, PES, PEI, o proyectos"</t>
  </si>
  <si>
    <t>"Identifique el proceso institucional al que pertenece o contribuye el producto, según el Mapa de Procesos de la entidad."</t>
  </si>
  <si>
    <t>"Seleccione el nombre específico del producto, de forma clara y precisa, evitando abreviaturas o términos ambiguos."</t>
  </si>
  <si>
    <t>"Especifique la fórmula o método que se utilizará para medir el avance y cumplimiento de la meta establecida."</t>
  </si>
  <si>
    <t>"Describa el documento, reporte, registro o evidencia que permitirá verificar el cumplimiento del producto."</t>
  </si>
  <si>
    <t>"Indique la fecha programada para iniciar la ejecución del producto."</t>
  </si>
  <si>
    <t>"Indique la fecha prevista para finalizar la ejecución del producto."</t>
  </si>
  <si>
    <t>"Indique el valor total que se espera alcanzar al finalizar el año para el producto, expresado en número, porcentaje o unidad de medida según corresponda."</t>
  </si>
  <si>
    <t>"Indique unidad de medida en número o porcentaje según corresponda."</t>
  </si>
  <si>
    <t>"Registre las metas parciales que se esperan alcanzar en cada trimestre, de acuerdo con la programación anual del producto." En el caso de la programación por demanda correspondera a la meta total dividida en 4 ( 100%/4= 25% trimestre)</t>
  </si>
  <si>
    <t>"Indique el origen de los recursos que financian el producto, especificando si provienen del presupuesto de inversión o funcionamiento."</t>
  </si>
  <si>
    <t>Relacionar los recursos asociados o definidos para la generación o prestación del producto</t>
  </si>
  <si>
    <t>Seleccionela politica del MIPG a la cual contribuye o se articula el producto programado ( si aplica)</t>
  </si>
  <si>
    <t>Seleccione el ODS al cual contribuye el producto. (si aplica)</t>
  </si>
  <si>
    <t>Identifique los posibles riesgos que podrían afectar la ejecución, el cumplimiento o la calidad del producto. Incluya factores internos o externos que puedan generar retrasos, limitaciones, sobrecostos o incumplimiento de los productos</t>
  </si>
  <si>
    <t>Indique los antecedentes que justifican la existencia del producto, como diagnósticos, normatividad, experiencias previas o necesidades detectadas</t>
  </si>
  <si>
    <t>"Indique si la ejecución o desarrollo del producto representa una oportunidad para la entidad. Considere si aporta valor agregado, mejora procesos, amplía la cobertura, optimiza recursos o genera beneficios estratégico. Adicionales a las funciones propias de la Agencia."</t>
  </si>
  <si>
    <t>DIRECCIÓN GENERAL</t>
  </si>
  <si>
    <t>DG1</t>
  </si>
  <si>
    <t xml:space="preserve">Optimizar el modelo de operación de la Agencia con el propósito de promover sinergias al interior y con otras instituciones, que faciliten los procesos de toma de decisiones y el logro de resultados efectivos. Este objetivo proyecta mejorar la forma en que opera la Agencia para crear colaboraciones y sinergias, tanto dentro de la organización como con otras instituciones externas. El objetivo de esta optimización es hacer que los procesos de toma de decisiones sean más eficientes y que se logren los resultados en el desempeño de las funciones de la Agencia. De igual forma, implementar acciones de innovación y mejora para los procesos que soportan la operación de la entidad. </t>
  </si>
  <si>
    <t>Estrategias Dirección General</t>
  </si>
  <si>
    <t>Gestión juridica</t>
  </si>
  <si>
    <t>Democratización-Documentos de planeación</t>
  </si>
  <si>
    <r>
      <t>Gestión de Proces</t>
    </r>
    <r>
      <rPr>
        <sz val="8"/>
        <rFont val="Verdana"/>
        <family val="2"/>
      </rPr>
      <t>os Disciplinarios.</t>
    </r>
  </si>
  <si>
    <r>
      <t xml:space="preserve">Procesos Disciplinarios </t>
    </r>
    <r>
      <rPr>
        <sz val="8"/>
        <color rgb="FF000000"/>
        <rFont val="Verdana"/>
        <family val="2"/>
      </rPr>
      <t>gestionados/P</t>
    </r>
    <r>
      <rPr>
        <sz val="8"/>
        <rFont val="Verdana"/>
        <family val="2"/>
      </rPr>
      <t>rocesos Disciplinarios Asignados</t>
    </r>
  </si>
  <si>
    <t>(2) Informes semestrales de procesos disciplinarios gestionados</t>
  </si>
  <si>
    <t xml:space="preserve">Número </t>
  </si>
  <si>
    <t>Funcionamiento</t>
  </si>
  <si>
    <t>Inversión</t>
  </si>
  <si>
    <t>ODS 16 - Paz, Justicia e Instituciones Solidas</t>
  </si>
  <si>
    <t>Luis Enrique Perea Garcés</t>
  </si>
  <si>
    <t>Analista T2- 06 ( Coordinador de Gestión Jurídica)</t>
  </si>
  <si>
    <t>DG2</t>
  </si>
  <si>
    <t>Normograma Actualizado</t>
  </si>
  <si>
    <t xml:space="preserve">Sumatoria de Informes de Actualización de Normograma </t>
  </si>
  <si>
    <t>(4) Informes de Actualización trimestral</t>
  </si>
  <si>
    <t>Indebida identificación normativa por parte de las diferentes dependencias</t>
  </si>
  <si>
    <t>DG3</t>
  </si>
  <si>
    <t>PEI</t>
  </si>
  <si>
    <t>Informes de Seguimiento Legislativo Elaborados</t>
  </si>
  <si>
    <t xml:space="preserve">Sumatoria de Informes de Seguimiento Legislativo </t>
  </si>
  <si>
    <r>
      <t xml:space="preserve">(2) Informes </t>
    </r>
    <r>
      <rPr>
        <sz val="8"/>
        <color rgb="FF000000"/>
        <rFont val="Verdana"/>
        <family val="2"/>
      </rPr>
      <t>semestrales</t>
    </r>
    <r>
      <rPr>
        <sz val="8"/>
        <rFont val="Verdana"/>
        <family val="2"/>
      </rPr>
      <t xml:space="preserve"> de Seguimiento.</t>
    </r>
  </si>
  <si>
    <t>Indebida o incompleta identificación de las iniciativas legislativas que vinculan a la ANCP -CCE o que tienen relación con el sistema de compras públicas.</t>
  </si>
  <si>
    <t>DG4</t>
  </si>
  <si>
    <t>Dirección General - Planeación, Políticas Públicas y Asuntos Internacionales</t>
  </si>
  <si>
    <t>Direccionamiento Estrategico</t>
  </si>
  <si>
    <t xml:space="preserve">Sistema Integrado de Gestión implementado </t>
  </si>
  <si>
    <t>Número de actividades ejecutadas/ Número de actividades programadas</t>
  </si>
  <si>
    <t xml:space="preserve">(1) Plan de trabajo 
(3) Informes trimestrales de implementación con las actividades ejecutadas </t>
  </si>
  <si>
    <t xml:space="preserve">Porcentaje </t>
  </si>
  <si>
    <t>ODS 8 - Trabajo Decente y Crecimiento Económico</t>
  </si>
  <si>
    <t>Cesar Barros de la Rosa</t>
  </si>
  <si>
    <t>Asesor Experto con funciones de Planeación</t>
  </si>
  <si>
    <t>DG5</t>
  </si>
  <si>
    <t>PES</t>
  </si>
  <si>
    <t>Seguimiento a la gestión institucional</t>
  </si>
  <si>
    <t xml:space="preserve">Sumatoria de los informes trimestrales eladorados </t>
  </si>
  <si>
    <t>(4) Informes trimestrales de seguimiento a la gestión institucional (RAE)</t>
  </si>
  <si>
    <t>Número</t>
  </si>
  <si>
    <t>Dentro de este indicador se le hará seguimiento a los siguientes planes institucionales: PEI, PAI, PI, PMI, CONPES</t>
  </si>
  <si>
    <t>DG6</t>
  </si>
  <si>
    <t>DECRETO 612</t>
  </si>
  <si>
    <t xml:space="preserve">Programa de Transparencia implementado </t>
  </si>
  <si>
    <t>(4) Informes de seguimiento al programa de transparencia</t>
  </si>
  <si>
    <t>DG7</t>
  </si>
  <si>
    <t>Plan de mejoramiento FURAG aprobado</t>
  </si>
  <si>
    <t>Sumatoria de las actividades programadas</t>
  </si>
  <si>
    <t>(1) Autodiagnóstico diligenciado
(1) Certificación de Diligenciamiento del FURAG
(1) Plan de Mejoramiento FURAG</t>
  </si>
  <si>
    <t>DG8</t>
  </si>
  <si>
    <t>Proyectos de Cooperación Internacional gestionados</t>
  </si>
  <si>
    <t>Sumatoria de proyectos de cooperación internacional gestionados</t>
  </si>
  <si>
    <t xml:space="preserve">(3) Documentos con la gestión de los proyectos de cooperación internacional. </t>
  </si>
  <si>
    <t>DG9</t>
  </si>
  <si>
    <t>Sumatoria de encuentros internacionales realizados</t>
  </si>
  <si>
    <t>(2) Informes con el balance de la ejecución de los  encuentros internacionales.</t>
  </si>
  <si>
    <t>DG10</t>
  </si>
  <si>
    <t>Buenas prácticas internacionales en materia de compra y contratación pública documentadas</t>
  </si>
  <si>
    <t>Sumatoria de informes trimestrales de buenas prácticas en materia de compras y contratación pública</t>
  </si>
  <si>
    <t>(4) Informes trimestrales de buenas prácticas.</t>
  </si>
  <si>
    <t>DG11</t>
  </si>
  <si>
    <t>Dirección General - Comunicaciones</t>
  </si>
  <si>
    <t>Fomentar la participación e inclusión de actores del Sistema de Compra Pública a través de mecanismos que promuevan la apropiación y difusión del conocimiento, fortalezcan sus capacidades, y mejoren el relacionamiento con la ciudadanía y grupos de valor.</t>
  </si>
  <si>
    <t>Comunicaciones Estratégicas</t>
  </si>
  <si>
    <t>Plan Estratégico de Comunicaciones implementado</t>
  </si>
  <si>
    <t>Sumatoria de acciones ejecutadas del PEC</t>
  </si>
  <si>
    <t xml:space="preserve">Hito 1: Estructuración del documento Plan Estratégico de Comunicaciones con la matriz de seguimiento.
 Aprobación del PEC por parte de Comité Directivo
Hito 2: Matriz de seguimiento PEC con porcentaje de cumplimiento y evidencias
Hito 3: Matriz de seguimiento PEC con porcentaje de cumplimiento y evidencias
</t>
  </si>
  <si>
    <t>Porcentaje</t>
  </si>
  <si>
    <t xml:space="preserve">17 Política de transparencia y lucha contra la corrupción </t>
  </si>
  <si>
    <t>Internas
•	Retrasos en el desarrollo de elementos comunicacionales por ausencia de personal de apoyo
•	Retrasos en la renovación de las licencias de diseño que ocasiona incumplimiento en las solicitudes allegadas por las dependencias
•	Publicación de información con errores o sin validación previa.
Externas
•	Indisponibilidad o fallas de los canales digitales para realizar el proceso de divulgación de información institucional.
•	Alta saturación de divulgación de contenidos en redes sociales en las mismas fechas, lo cual genere afectación en el algoritmo y disminuya su alcance.</t>
  </si>
  <si>
    <t xml:space="preserve">Normatividad: 
•	Directiva 06 del 19 de junio del 2024 " Numeral 2.  Lineamientos para la definición de la estrategia institucional de comunicaciones, objetivos y contenidos de las entidades de la rama ejecutiva del orden nacional.              
•	  Directiva Presidencial Nº 11 del 22 de noviembre de 2024, fundamentada en el derecho al acceso a la información, dispone que las entidades del Estado deben destinar al menos el 33% del presupuesto asignado a planes de medios y/o comunicaciones para la divulgación de campañas </t>
  </si>
  <si>
    <t>Beneficios estratégicos a través del fortalecimiento de la misionalidad , oferta institucional y nuevas apuestas (Democratización de las Compras Públicas y Contratación Estatal) mediante  un despliegue comunicacional con enfoque interno y externo para impulsar la participación y el acceso a la información estratégica como herramienta de desarrollo sostenible y de transparencia hacia los grupos de valor  y partes interesadas.</t>
  </si>
  <si>
    <t>Richard Camilo Romero Cortés</t>
  </si>
  <si>
    <t>Asesor de Comunicaciones Estratégicas</t>
  </si>
  <si>
    <t>Los entregables programados serán reportados en la herramienta SVE los 10 primeros días calendario, mes vencido.</t>
  </si>
  <si>
    <t>DG12</t>
  </si>
  <si>
    <t>Proyecto de inversión(PI)</t>
  </si>
  <si>
    <t xml:space="preserve">Orientaciones estrategicas socializadas </t>
  </si>
  <si>
    <t>Número de orientaciones estrategicas socializadas/ Número de orientaciones estrategicas programadas</t>
  </si>
  <si>
    <t>(2) Infomes orientaciones estratégicas elaborado</t>
  </si>
  <si>
    <t xml:space="preserve">18 Política de transparencia y lucha contra la corrupción </t>
  </si>
  <si>
    <t>Internas
•	Retrasos en la elaboración de las orientaciones estratégicas, lo cual genere demoras en el proceso de socialización con los grupos de valor y partes interesadas.
•	Demoras en la socialización de las orientaciones por falta de personal de apoyo.
•	Problemas de conectividad que imposibiliten socializar las orientaciones 
Externas
• Indisponibilidad o fallas de los canales digitales para realizar el proceso de socialización con los grupos de valor y partes interesadas.
• Alta saturación de divulgación de contenidos en redes sociales en las mismas fechas, lo cual genere afectación en el algoritmo y disminuya su alcance.</t>
  </si>
  <si>
    <t xml:space="preserve">
Normatividad: 
•	Ley 2294 de 2023 - Por la cual se expide el Plan Nacional de Desarrollo 2022-2026 “Colombia potencia mundial de la vida”.
•	Ley 1712 del 2014: Por medio de la cual se crea la Ley de Transparencia y del Derecho de Acceso a la Información Pública Nacional y se dictan otras disposiciones.
•	Plan Estratégico Institucional 2023- 2026. Se enfoca en fortalecer la contratación pública a través de la eficiencia, transparencia e inclusión.</t>
  </si>
  <si>
    <t>Fortalecimiento de la misionalidad y de la oferta institucional a través de nuevas apuestas orientadas a la democratización de las Compras Públicas y la Contratación Estatal, impulsando la apropiación del conocimiento por parte de los actores del sistema para favorecer su acceso efectivo al mercado de la contratación pública.</t>
  </si>
  <si>
    <t>La socialización de las orientaciones estrategicas se encuentra sujeta a la elaboración de los documentos de planeación ya que esta actividad es compartida con la Dirección General</t>
  </si>
  <si>
    <t>DG13</t>
  </si>
  <si>
    <t>Dirección General - Grupo de Articulación</t>
  </si>
  <si>
    <t>Democratización-Servicio de educación informal</t>
  </si>
  <si>
    <t>Cursos de la Escuela de Formación Virtual diseñados</t>
  </si>
  <si>
    <t>Sumatoria de cursos diseñados</t>
  </si>
  <si>
    <t>(5) Documentos (fichas de avance de los cursos virtuales de la Escuela de Formación Virtual)</t>
  </si>
  <si>
    <t>No aplica</t>
  </si>
  <si>
    <t>Interno:Por parte de las Subdirecciones con quienes se realiza de manera conjunta los cursos virtuales no cumplan con los insumos solicitados en el cronograma de trabajo definido
Externo: No se pueda realizar la contratación de los perfiles técnicos requeridos para la realización de los cursos virtuales</t>
  </si>
  <si>
    <t xml:space="preserve">La Escuela de Formación Virtual es una de las modalidades de capacitación de la estrategia institucional de la Ruta de la Democratización de las Compras Públicas. </t>
  </si>
  <si>
    <t xml:space="preserve">Este indicador es una oportunidad para medir la ejecución en de los cursos virtuales. </t>
  </si>
  <si>
    <t>José Tarcisio Gómez Serna</t>
  </si>
  <si>
    <t xml:space="preserve">
Coordinador Grupo de Articulación y Socialización</t>
  </si>
  <si>
    <t>Se entenderá como curso diseñado aquel que haya culminado las fases de análisis (fase 1), diseño (fase 2) y desarrollo (fase 3) de la metodología ADDIE. En este sentido, un curso se considerará diseñado una vez se hayan diligenciado los formatos requeridos en el Procedimiento para la articulación de la oferta de capacitaciones de la ANCP-CCE- y el Manual para la articulación de la oferta de capacitación de la ANCP-CCE-, elaborado el diseño pedagógico y desarrollado todos los materiales formativos, incluyendo los videos finalizados y editados, así como los anexos correspondientes, los cuales deberán estar listos para la revisión de la subdirección responsable.</t>
  </si>
  <si>
    <t>DG14</t>
  </si>
  <si>
    <t>Personas capacitadas con información sobre el sistema de compras y contratación pública</t>
  </si>
  <si>
    <t>Sumatoria del personas capacitadas a través de estrategia de capacitaciones Ruta de la Democratización de las compras públicas</t>
  </si>
  <si>
    <t>(4) Documento (Matriz de excel que relaciona el reporte de las personas capacitadas)</t>
  </si>
  <si>
    <t xml:space="preserve">Interno: Las estrategias diseñadas para la implementación de la estrategia de capacitaciones "Ruta de la Democratización de las Compras Públicas" no sean efectivas en el desarrollo y promoción de la oferta de capacitaciones.
Externo: No se pueda realizar la contratación de los perfiles requeridos para la implementación de la estrategia. Otro posible riesgo es la ausencia de participación de los actores externos en la oferta de capacitaciones de la Agencia. </t>
  </si>
  <si>
    <t xml:space="preserve">La estrategia de capacitaciones "Ruta de la Democratización de las compras públicas" aporta a la gestión efectiva de la Agencia y líneas estratégicas de la entidad, en la medida en que es una iniciativa para la democratización del conocimiento y de las compras públicas, teniendo en cuenta que busca el fortalecimiento de las capacidades de los diferentes públicos del sistema de compra y contratación pública, con especial énfasis a los actores de la economía popular y comunitaria. </t>
  </si>
  <si>
    <t>Este indicador es una opotunidad para alinear y aportar a las metas del PEI y Proyecto de Inversión</t>
  </si>
  <si>
    <t>Se comparté información de la ficha del indicador para tener en cuenta en la medición del mismo:
En las modalidades de capacitación virtual, presencial o E-learning la asistencia de la persona se contará por el mismo número de sesiones de capacitación en las que haya participado, es decir, si una persona asistió a dos sesiones de capacitación (de la misma modalidad o diferente) se contabilizará como dos personas capacitadas. Lo anterior obedece a que la estrategia de capacitaciones diseñada ofrece a los tres públicos objetivo (entidades estatales, proveedores y ciudadanía) diversidad de temáticas, sesiones y modalidades, con la finalidad de diversificar y facilitar el acceso al conocimiento; además, se busca reforzar los aprendizajes en la medida en que las personas participen las veces que desen hacerlo. Esto es importante por la gran diversidad de temáticas de capacitación definidas para el sistema de compras y contratación pública y la diversidad de modalidades, incluyendo capacitaciones masivas por medios virtuales a las que pueden acceder las personas según sus intereses.
Ahora bien, en la modalidad e-learning en la cual se estructuran diferentes programas de capacitación, como los cursos de formación informal con una estructura temática determinada y con una serie de actividades a realizar por parte del participante a través de la Escuela de Formación Virtual de la ANCP-CCE, se cuenta como persona capacitada aquella que haya culminado la todalidad del curso y obtenido la respectiva certificación.
Cabe aclarar la definición de sesión de capacitación para este contexto: se entiende como un espacio de tiempo determinado por el organizador de la sesión de capacitación para instruir sobre una o varias temáticas relacionadas con el sistemas de compras y contratación pública, en la modalidad virtual y presencial.</t>
  </si>
  <si>
    <t>DG15</t>
  </si>
  <si>
    <t>Departamentos visitados en el marco de la estrategia de la ruta de la democratización de las compras públicas</t>
  </si>
  <si>
    <t>(4) Documento (Matriz de excel que relaciona el reporte de los departamentos visitados)</t>
  </si>
  <si>
    <t>Interno: Debilidad en la planeación de las capacitaciones en los territorios colombianos, debilidad en la planeación de los recursos para la realización de las capacitaciones en territorio.
Externo: Debilidad en el relacionamiento con actores externos para la realización de los eventos de capacitación. Debilidad en las convocatorias y por ende  baja participación en los eventos de capacitación</t>
  </si>
  <si>
    <t>La estrategia de capacitaciones "Ruta de la Democratización de las compras públicas" aporta a la gestión efectiva de la Agencia y líneas estratégicas de la entidad, en la medida en que es una iniciativa para la democratización del conocimiento y de las compras públicas, teniendo en cuenta que busca el fortalecimiento de las capacidades de los diferentes públicos del sistema de compra y contratación pública, con especial énfasis a los actores de la economía popular y comunitaria. La actividad para reportar expone el despliegue territorial realizado, la cual es una de las apuestas principales de la estrategia.</t>
  </si>
  <si>
    <t xml:space="preserve">Este indicador es una opotunidad para alinear y aportar a las metas del PEI </t>
  </si>
  <si>
    <t>Se comparté información de la ficha del indicador para tener en cuenta en la medición del mismo:
Se entiende como departamento en el cual se ha realizado eventos a los lugares (municipios o ciudades) en donde se hayan desarrollado procesos o eventos de formación y capacitación en la modalidad presencial.
Es importante tener en cuenta que la Agencia Nacional de Contratación Pública – Colombia Compra Eficiente- no es una entidad con presencia regional o departamental, lo que implicó la creación de una estrategia de capacitación, formación y divulgación con un enfoque territorial que impacte de manera presencial a los diferentes grupos de valor y actores del sistema de compra pública.
El despliegue territorial de la estrategia de capacitaciones “Ruta de la Democratización de las compras públicas” de la ANCP–CCE promueve que tanto los funcionarios y contratistas de las entidades estatales, los actores de la economía popular como potenciales proveedores del Estado, y la ciudadanía fortalezcan sus capacidades para que participen en los procesos de contratación estatal. Por tanto, una de las modalidades de capacitación de la estrategia es la presencial, la cual implica la movilidad del recurso humano dispuesto por la entidad y la logística necesaria para el desarrollo de las sesiones de formación y capacitación.
Los eventos de capacitación o procesos de formación presenciales se desarrollan a a partir de un proceso de articulación con entidades u organismos para iniciar con la planeación técnica, logística y
pedagógica del evento. El territorio seleccionado obedece a un</t>
  </si>
  <si>
    <t>DG16</t>
  </si>
  <si>
    <t>Personas capacitadas de la economía popular con información sobre el sistema de compras y contratación pública</t>
  </si>
  <si>
    <t>Sumatoria de personas de la economía popular capacitadas a través de estrategia de capacitaciones Ruta de la Democratización de las compras públicas</t>
  </si>
  <si>
    <t xml:space="preserve">Interno: Las estrategias diseñadas para la implementación de la estrategia de capacitaciones "Ruta de la Democratización de las Compras Públicas" dirigida a los actores de la economia popular no sean efectivas en el desarrollo y promoción de la oferta de capacitaciones.
Externo: Poca participación de los actores de la economia popular en la oferta de capacitaciones de la Agencia. </t>
  </si>
  <si>
    <t xml:space="preserve">La estrategia de capacitaciones "Ruta de la Democratización de las Compras Públicas" contribuye a la gestión efectiva de la Agencia y a las líneas estratégicas de la entidad. Esta iniciativa busca democratizar el conocimiento y las compras públicas, fortaleciendo las capacidades de los diferentes actores del sistema de compra y contratación pública, con especial énfasis en los actores de la economía popular y comunitaria. Este indicador representa el compromiso de la Agencia con el PND al caracterizar y capacitar de manera directa a los actores de la economía popular y comunitaria. </t>
  </si>
  <si>
    <t>Se comparté información de la ficha del indicador para tener en cuenta en la medición del mismo:
Este es un producto secundario que surge de la meta principal de personas capacitadas enel marco de la "Ruta de la Democratización de la Compra Pública".
Ahora bien, se entiende como persona capacitada de la economía popular, aquella que asista a la sesión de capacitación o formación y que por medio de instrumentos de recolección de información se identifique como actor de la economía popular y se demuestre su asistencia en el proceso.
En las diferentes modalidades de capacitación y/o formación (virtual, presencial o E-learnig) la asistencia de la persona se contará por el mismo número de sesiones de capacitación en las que haya participado, es decir, si una persona asistió a dos sesiones de capacitación (de la
misma modalidad o diferente) se contabilizará como dos personas capacitadas de la economía popular. Lo anterior obedece a que la estrategia de capacitaciones diseñada ofrece diversidad de temáticas, sesiones y modalidades, con la finalidad de diversificar y
facilitar el acceso al conocimiento, así como de reforzar los aprendizajes en la medida en que las personas participen las veces que deseen hacerlo.
Cabe aclarar la definición de sesión de capacitación y formación para este contexto: se entiende como un espacio de tiempo determinado por el organizador de la sesión de capacitación para instruir sobre una o varias temáticas relacionadas con el sistema de compras y contratación pública, en la modalidad virtual y presencial.
Por último, se entiende como actor de la economía popular a todo aquel participante que realice oficios y ocupaciones mercantiles (producción, distribución y comercialización de bienes y servicios) y no mercantiles (domésticas o comunitarias) desarrolladas por unidades económicas de baja escala (personales, familiares, micronegocios o microempresas), en cualquier sector económico. Los actores de la EP pueden realizar sus actividades de manera individual, en unidades económicas, u organizados de manera asociativa; de acuerdo con la definición del PND 2022-2026.
Se identifican los actores de la economía popular de acuerdo con el diligenciamiento que hagan en los instrumentos de recolección de información o si se realizan sesiones de capacitación específicas para estos actores.</t>
  </si>
  <si>
    <t>DG17</t>
  </si>
  <si>
    <t>Estrategia de capacitaciones de la Entidad "Ruta de la Democratización de las Compras Públicas" implementada</t>
  </si>
  <si>
    <t xml:space="preserve">(2) Informes semestrales de la implementación de la estrategia de la ruta de la democratización </t>
  </si>
  <si>
    <t>Interno: Debilidad en los mecanismos para recolectar los resultados de la estrategia y para el seguimiento efectivo que no permita la consolidación del respectivo informe.</t>
  </si>
  <si>
    <t xml:space="preserve">El informe de implementación de la Ruta de la Democratización de las Compras Públicas se viene realizando como una práctica para consolidar en un solo documento los resultados cuntitativos como cualitativos de la estrategia. </t>
  </si>
  <si>
    <t>Genera Valor agregado y sbretodo permite generar memoria intitucional de la estrategia.</t>
  </si>
  <si>
    <t>Se trabajará en mejorar la estructura del respectivo informe de la Ruta de la Democratización de las Compras Públicas.</t>
  </si>
  <si>
    <t>DG18</t>
  </si>
  <si>
    <t>Dirección General - Control Interno</t>
  </si>
  <si>
    <t>Evaluación Independiente</t>
  </si>
  <si>
    <t>Plataformas-Documentos de lineamientos técnicos</t>
  </si>
  <si>
    <t>Porcentaje de ejecución del plan anual de auditorias basada en riesgos 2026</t>
  </si>
  <si>
    <t>Porcentaje de avance alcanzado en la ejecución del PAAI/ Porcentaje de ejecución programado en el PAAI 2026</t>
  </si>
  <si>
    <t xml:space="preserve">(4) Informes trimestrales de auditoria interna 
</t>
  </si>
  <si>
    <t>31/12/206</t>
  </si>
  <si>
    <t>Control Interno</t>
  </si>
  <si>
    <t>*Falta de recursos economicos para contratar la presracion de servicios profsionales.
*Demora en la contratacion del talento humano requerido 
*Personal asignado no presente idoneidad y/ocompetencias funcionales y comportamentales.
*Falta de adherencia por parte de la alta direccion al ejercicio de control interno.
*Alta criticidad de unidades auditables que amerite ajustes al paai 2026.
*Cambios normativos en el transcurso de la vigencia.</t>
  </si>
  <si>
    <t>Requerimientos del marco juridico regulatorio de la funcion publica.</t>
  </si>
  <si>
    <t>Si, en razon a que contribuye a la mejora continua y el fortalecimiento de procesos en el marco de la transparencia, legalidad e integridad a partir de las buenas practicas el seguimiento y evaluacion de control interno</t>
  </si>
  <si>
    <t>Edith Cardenas Herrera</t>
  </si>
  <si>
    <t>Asesora experta  con funciones de Control Interno</t>
  </si>
  <si>
    <t>Para cumplir con l Plan Anual de Auditorias basada en riesgos 2026 se requiere de un equipo minimo multidisciplinario minimo de 5 profesionales ( contador, ingeniero sistemas , abogado, ingeniero industrial)</t>
  </si>
  <si>
    <t>SUBDIRECCIÓN DE GESTIÓN CONTRACTUAL</t>
  </si>
  <si>
    <t>GC1</t>
  </si>
  <si>
    <t>Subdirección de Gestión Contractual</t>
  </si>
  <si>
    <t xml:space="preserve">Establecer lineamientos técnicos, conceptuales o metodológicos para la consolidación y democratización del Sistema de Compra Pública, mediante la elaboración y difusión de herramientas o instrumentos normativos sostenibles, estratégicos o innovadores que promuevan la inclusión de todas las partes interesadas del Sistema de Compra Pública.               </t>
  </si>
  <si>
    <t>Normativa de la contratación en la Administración Pública</t>
  </si>
  <si>
    <t>Democratización-Documentos normativos</t>
  </si>
  <si>
    <r>
      <t>Documentos Tipo</t>
    </r>
    <r>
      <rPr>
        <sz val="8"/>
        <color rgb="FF000000"/>
        <rFont val="Verdana"/>
        <family val="2"/>
      </rPr>
      <t xml:space="preserve"> elaborados</t>
    </r>
  </si>
  <si>
    <t>Sumatoria de documentos tipo elaborados</t>
  </si>
  <si>
    <t>(2) Resoluciones de Documentos Tipo</t>
  </si>
  <si>
    <t>No Aplica</t>
  </si>
  <si>
    <t>Posibilidad de recibir o solicitar cualquier dádiva o beneficio a nombre propio o de terceros con el fin expedir documentos normativos y lineamientos
Internos: 
Soborno	
Motivación personal del funcionario o contratista	
Desconocimiento en los temas de los documentos y lineamientos.	
Insuficiente participación ciudadana y control social.</t>
  </si>
  <si>
    <t>Decreto 4170 del 2011
Resolución 240 de 2020</t>
  </si>
  <si>
    <t>Si, mejora procesos, amplía la cobertura, optimiza recursos o genera beneficios estratégico.</t>
  </si>
  <si>
    <t xml:space="preserve">Carolina Quintero Gacharná </t>
  </si>
  <si>
    <t>Subdirectora de Gestión Contractual</t>
  </si>
  <si>
    <t xml:space="preserve">Las metas establecidas estan sujetas a contar con el presupuesto planteado para la vigencia 2026 de $ 4.144.321.586 </t>
  </si>
  <si>
    <t>GC2</t>
  </si>
  <si>
    <r>
      <t>Documentos normativos</t>
    </r>
    <r>
      <rPr>
        <sz val="8"/>
        <color rgb="FF4472C4"/>
        <rFont val="Verdana"/>
        <family val="2"/>
      </rPr>
      <t xml:space="preserve"> </t>
    </r>
    <r>
      <rPr>
        <sz val="8"/>
        <color rgb="FF000000"/>
        <rFont val="Verdana"/>
        <family val="2"/>
      </rPr>
      <t>elaborados</t>
    </r>
  </si>
  <si>
    <t>Sumatoria de documentos normativos elaborados</t>
  </si>
  <si>
    <t>Generar documentos normativos que no atiendan las necesidades del sistema de Compras y contratación pública
Internos:
1. Lineamientos y documentos desactualizados
2. No tener en cuanta los cambios normativos	
3. Generar documentos o conceptos que no atiendan los tiempos establecidos.	
4. Generar documentos que no cumplan con los criterios normativos	
5. Generar Guías desarticuladas con los lineamientos del gobierno nacional.	
6. La información jurídica no está debidamente indizada y concordada correctamente.</t>
  </si>
  <si>
    <t xml:space="preserve">Decreto 4170 del 2011
</t>
  </si>
  <si>
    <t>Las metas establecidas estan sujetas a contar con el presupuesto planteado para la vigencia 2026 de $ 4.144.321.587. En caso de no contar con lo solicitado se validará la pertinencia de ajustar la meta</t>
  </si>
  <si>
    <t>GC3</t>
  </si>
  <si>
    <t>Circular Expedida</t>
  </si>
  <si>
    <t>Sumatoria de documentos elaborados</t>
  </si>
  <si>
    <t>(1) Circular Expedida</t>
  </si>
  <si>
    <t>Las metas establecidas estan sujetas a contar con el presupuesto planteado para la vigencia 2026 de $ 4.144.321.588</t>
  </si>
  <si>
    <t>GC4</t>
  </si>
  <si>
    <t>Documentos de buenas prácticas contractuales elaborados y/o actualizados</t>
  </si>
  <si>
    <t>Sumatoria de documentos de buenas practicas contractuales elaboradas o actualizadas</t>
  </si>
  <si>
    <t>GC5</t>
  </si>
  <si>
    <t>Politicas de MIPG</t>
  </si>
  <si>
    <t>Las metas establecidas estan sujetas a contar con el presupuesto planteado para la vigencia 2026 de $ 4.144.321.590</t>
  </si>
  <si>
    <t>Subdirección de Negocios</t>
  </si>
  <si>
    <t>SN1</t>
  </si>
  <si>
    <t>Promover la compra pública estratégica como factor del desarrollo económico, contribuyendo a la dinamización del desarrollo regional en diferentes sectores del mercado y de la economía popular, a través de mecanismos de agregación de demanda.</t>
  </si>
  <si>
    <t>Gestión de agregación de demanda</t>
  </si>
  <si>
    <t>Democratización-Instrumentos de agregación de demanda</t>
  </si>
  <si>
    <t>Mecanismos de Agregación de Demanda estructurados o renovados</t>
  </si>
  <si>
    <t>Sumatoria de MAD estructurados o actualizados</t>
  </si>
  <si>
    <t>(5)  Número de mecanismos de Agregación de Demanda estructurados o actualizados</t>
  </si>
  <si>
    <t>Politica de Compras y Contratación Pública</t>
  </si>
  <si>
    <t>Yenny Liseth Perez Olaya</t>
  </si>
  <si>
    <t xml:space="preserve">Subdirectora de Negocios </t>
  </si>
  <si>
    <t>SN2</t>
  </si>
  <si>
    <t xml:space="preserve">Mecanismos de Agregación de Demanda estructurados para la Economía Popular </t>
  </si>
  <si>
    <t>Sumatoria de MAD estructurados o actualizados de la economía popular</t>
  </si>
  <si>
    <t>(2) Número de mecanismos de Agregación de Demanda estructurados para la Economía Popular</t>
  </si>
  <si>
    <t>SN3</t>
  </si>
  <si>
    <t>Porcentaje de proveedores de Economía Popular que participa en los mecanismos puestos en operación a partir del 2023</t>
  </si>
  <si>
    <t>(12) Reportes cualitativos mensuales de actores de la economía popular habilitados en los mecanismos de agregación de demanda
 (1) Documento anual  que consolide la proporción de proveedores de economía popular (microempresas) incluidos en la TVEC, respecto a la totalidad de proveedores habilitados</t>
  </si>
  <si>
    <t>SN4</t>
  </si>
  <si>
    <t>CONPES</t>
  </si>
  <si>
    <t>Informes semestrales de ventas de café en el Acuerdo Marco de Precios para el Suministro del Servicio Integral de Aseo y Cafetería</t>
  </si>
  <si>
    <t>(2) Informes semestrales de ventas de café en el Acuerdo Marco de Precios para el Suministro del Servicio Integral de Aseo y Cafetería</t>
  </si>
  <si>
    <t>SN5</t>
  </si>
  <si>
    <t>Informes semestrales de ventas y ahorros generados en los Acuerdo Marco de Precios</t>
  </si>
  <si>
    <t>(2) Informes de seguimiento a las ventas y ahorros generados a través de los mecanismos de agregación de demanda en operación en la TVEC</t>
  </si>
  <si>
    <t>SN6</t>
  </si>
  <si>
    <t>Mecanismos de compra pública que permita a las entidades estatales adquirir productos y servicios para reducir riesgos a la seguridad digital, aprovechando las capacidades de los proveedores nacionales.</t>
  </si>
  <si>
    <t>Sumatoria de MAD estructurados o actualizados que permita a las entidades estatales adquirir productos y servicios para reducir riesgos a la seguridad digital</t>
  </si>
  <si>
    <t>(1) Número de mecanismos de Agregación de Demanda estructurados o actualizados</t>
  </si>
  <si>
    <t>SUBDIRECCIÓN DE ESTUDIOS DE MERCADO Y ABASTECIMIENTO ESTRATEGICO</t>
  </si>
  <si>
    <t>EMAE1</t>
  </si>
  <si>
    <t>Subdirección de Estudios de Mercado y Abastecimiento Estratégico</t>
  </si>
  <si>
    <t>Establecer lineamientos técnicos, conceptuales o metodológicos para la consolidación y democratización del Sistema de Compras Públicas, mediante la elaboración y difusión de herramientas o instrumentos normativos sostenibles, estratégicos o innovadores que promuevan la inclusión de todas las partes interesadas del Sistema de Compra Pública.</t>
  </si>
  <si>
    <t>Análisis estratégico del sistema de compras y contratación Pública</t>
  </si>
  <si>
    <t>Democratización-Documentos de coyuntura y prospectiva sectorial</t>
  </si>
  <si>
    <t>Modelo de Abastecimiento Estratégico Actualizado</t>
  </si>
  <si>
    <t xml:space="preserve">Sumatoria del cumplimiento de hitos de la actualización del Modelo de Abastecimiento Estratégico </t>
  </si>
  <si>
    <t>Hito 1 (10%): Plan de trabajo
Hito 2 (20%) Documento preliminar V1
Hito 3 (40%): Documento preliminar V2
Hito 4 (30%): Documento con el Modelo de Abastecimiento Estratégico versión 3.1.1 (actualizado).</t>
  </si>
  <si>
    <t>Pocentaje</t>
  </si>
  <si>
    <t>De acuerdo con el factor de riesgo establecido para las actividades de SEMAE se contempla el de "Generar información inexacta".</t>
  </si>
  <si>
    <t>El MAE nació en 2020 como resultado de una consultoría orientada a incorporar buenas prácticas de abastecimiento estratégico en el sector público colombiano. Desde entonces, ha evolucionado mediante la primera versión en el (2020),la segunda en el (2021), la 3.0 (2024) y 3.1 (2025), fortaleciendo sus lineamientos, conceptos y herramientas para mejorar la planeación y gestión de la contratación pública. La actualización se justifica por la necesidad de optimizar los componentes tecnológicos y metodológicos del modelo, mejorar la experiencia de los usuarios y promover procesos de compra más eficientes, sostenibles e inclusivos.</t>
  </si>
  <si>
    <t>La actualización del Modelo de Abastecimiento Estratégico representa una oportunidad para la ANCP-CCE al fortalecer su rol como entidad rectora del sistema de compras públicas, consolidando capacidades técnicas y metodológicas que aportan valor agregado al fortalecimiento institucional. Esta actualización mejora los procesos de planeación y análisis de mercado, optimiza el uso de recursos, amplía la cobertura y promueve la adopción de prácticas sostenibles e innovadoras por parte de las entidades compradoras y los proveedores del Estado.</t>
  </si>
  <si>
    <t>Marina Avendaño Carrascal</t>
  </si>
  <si>
    <t xml:space="preserve">Subdirectora de Estudios de Mercado y Abastecimiento Estratégico </t>
  </si>
  <si>
    <t>EMAE2</t>
  </si>
  <si>
    <t>Fomentar la participación e inclusión de actores del Sistema de Compras Públicas a través de mecanismos que promuevan la apropiación y difusión del conocimiento, fortalezcan sus capacidades, y mejoren el relacionamiento con la ciudadanía y grupos de valor.</t>
  </si>
  <si>
    <t>Seguimiento al desarrollo del curso e-learning sobre el MAE</t>
  </si>
  <si>
    <t>Sumatoria de informes de trabajo sobre el seguimiento al curso e-learnign del MAE</t>
  </si>
  <si>
    <t xml:space="preserve">(04) Informes internos de trabajo de seguimiento del Curso e- learning MAE </t>
  </si>
  <si>
    <t>Politica de Gestión del conocimiento y la innovación</t>
  </si>
  <si>
    <t>El Modelo de Abastecimiento Estratégico (MAE) de Colombia Compra Eficiente fue creado para fortalecer la planeación y gestión de las compras públicas, respondiendo a la falta de articulación, estandarización y análisis estratégico en los procesos contractuales del Estado. Formulado con base en buenas prácticas de la OCDE, su primera versión se implementó en 2017 y se consolidó mediante el curso virtual MAE 2.0 en 2021. Los resultados de este proceso evidenciaron la necesidad de actualizar los contenidos y mejorar los recursos pedagógicos, dando origen al MAE 3.0 en el 2024 y el MAE 3.1 en el 2025. Asimismo, la Ley 2345 de 2023 (“Chao Marcas”) y la normativa sobre propiedad industrial exigieron renovar la identidad visual del curso virtual del MAE para garantizar el cumplimiento legal y la coherencia institucional. En el marco del Plan de Acción Institucional 2025, esta nueva versión buscó fortalecer las capacidades de los actores del sistema de compra pública y promover prácticas más eficientes, estratégicas y transparentes.</t>
  </si>
  <si>
    <t>El acompañamiento y seguimiento a los participantes del e-learning MAE 3.0 constituye una oportunidad estratégica para Colombia Compra Eficiente, al permitir ampliar los conocimientos de los participantes en los procesos de compras públicas, optimizando el uso de recursos mediante herramientas virtuales y fortaleciendo las capacidades de los actores del Sistema de Compra Pública. Este producto agrega valor al impulsar la adopción de buenas prácticas de Abastecimiento Estratégico, promoviendo una gestión más eficiente, transparente y participativa, en coherencia con la Ruta de la democratización de la compra pública.</t>
  </si>
  <si>
    <t>EMAE3</t>
  </si>
  <si>
    <t>Informes de las sesiones de capacitación calendarizadas elaborados</t>
  </si>
  <si>
    <t>Sumatoria de informes trimestrales de las sesiones de capacitación calendarizadas elaborados</t>
  </si>
  <si>
    <t xml:space="preserve">(04) Informes internos de trabajo de las sesiones realizadas en cada trimestre a los partícipes del sistema de compra pública </t>
  </si>
  <si>
    <t>La ANCP-CCE ha desarrollado históricamente espacios de formación y divulgación orientados a fortalecer las capacidades de todos los actores del sistema de compras y contratación pública, promoviendo la democratización de la compra pública y la participación inclusiva de diversos actores del Sistema. Estas experiencias han permitido identificar brechas de conocimiento y la necesidad de estrategias pedagógicas más segmentadas y territoriales.
La subdirección de Estudios de Mercado y Abastecimiento Estratégico (EMAE) ha desarrollado capacitaciones como parte de su estrategia de fortalecimiento institucional y transferencia de conocimiento en materia de contratación pública. La continuidad de este producto tiene como propósito planificar y ejecutar espacios formativos dirigidos a los diversos actores del sistema de compras públicas, orientados a divulgar lineamientos normativos, resultados de investigaciones y buenas prácticas identificadas por el Observatorio. De esta manera, se busca continuar con la promoción de adopción de herramientas técnicas que fortalezcan la transparencia, la eficiencia y la integridad en la gestión contractual.</t>
  </si>
  <si>
    <t>Sí representa una oportunidad de mejora toda vez que:
- Representa una oportunidad estratégica para consolidar el liderazgo institucional de la ANCP-CCE en formación y fortalecimiento de capacidades
- Permite ampliar el alcance territorial
- Fortalece la participación ciudadana
- Mejora la confianza en el Sistema de Compras Públicas
- Ofrece la posibilidad de mejorar las estrategias de divulgación, comunicación y convocatoria, incrementando la efectividad y cobertura de las capacitaciones
- Genera mayor apropiación de los conocimientos en los grupos de valor</t>
  </si>
  <si>
    <t>EMAE4</t>
  </si>
  <si>
    <t>Estudios, análisis y/o reportes de coyuntura y prospectiva sectorial elaborados</t>
  </si>
  <si>
    <t>Estudios, análisis y/o reportes de coyuntura y prospectiva sectorial elaborados/ Estudios, análisis e informes de coyuntura y prospectiva sectorial programados</t>
  </si>
  <si>
    <t>Matriz de control que relacione los documentos de Estudios, análisis y/o reportes de coyuntura y prospectiva sectorial programados y elaborados</t>
  </si>
  <si>
    <t>Los estudio, análisis y reportes del sistema de compras públicas se basan en la experiencia histórica en la elaboración de estudios, análisis y metodologías sobre el sistema de compras públicas, los cuales han servido para la toma de decisiones y como base para la creación de instrumentos de agregación de demanda y generación de información, atendiendo necesidades detectadas y fortaleciendo la planificación, la eficiencia y la gestión de las compras públicas.</t>
  </si>
  <si>
    <t>La elaboración de estudio, análisis y reportes del sistema de compras públicas representa una oportunidad para la entidad al generar información analítica que aporta valor agregado, mejora los procesos de planificación y toma de decisiones, optimiza recursos y amplía la cobertura de instrumentos de gestión. Además, contribuye a la eficiencia, sostenibilidad e innovación en el sistema de compras públicas, generando beneficios estratégicos para la entidad.</t>
  </si>
  <si>
    <t>EMAE5</t>
  </si>
  <si>
    <t>Optimizar el modelo de operación de la Agencia con el propósito de promover sinergias al interior y con otras instituciones, que faciliten los procesos de toma de decisiones y el logro de resultados efectivos</t>
  </si>
  <si>
    <t>Democratización-Documentos de lineamientos técnicos</t>
  </si>
  <si>
    <t xml:space="preserve">Estudios e informes de lineamientos técnicos elaborados </t>
  </si>
  <si>
    <t>Estudios e informes de lineamientos técnicos elaborados/ Estudios e informes de lineamientos técnicos programados</t>
  </si>
  <si>
    <t>Matriz de control que relaciones los documentos de estudios e informes asociados a documentos de lineamientos técnicos</t>
  </si>
  <si>
    <t>EMAE6</t>
  </si>
  <si>
    <t>Establecer lineamientos técnicos, conceptuales o metodológicos para la consolidación y democratización del Sistema de Compra Pública, mediante la elaboración y difusión de herramientas o instrumentos normativos sostenibles, estratégicos o innovadores que promuevan la inclusión de todas las partes interesadas del Sistema de Compra Pública</t>
  </si>
  <si>
    <t>Herramientas de Visualización actualizadas y/o desarrolladas</t>
  </si>
  <si>
    <t>Visualizaciones elaboradas o actualizadas/visualizaciones programadas</t>
  </si>
  <si>
    <t>Matriz con visualizaciones programadas y enlace con las visualizaciones elaboradas</t>
  </si>
  <si>
    <t>Desde la creación de los primeros tableros interactivos de análisis en Colombia Compra Eficiente, las visualizaciones de la compra pública se han convertido en una herramienta clave para la transparencia y la toma de decisiones informadas. Sin embargo, con el incremento de los volúmenes de datos y la evolución de las necesidades de análisis, muchas de estas visualizaciones requieren actualización en su estructura, diseño y fuentes de información. La integración de nuevas dimensiones como la sostenibilidad, la participación territorial y la eficiencia del gasto demanda un entorno analítico más dinámico, accesible y comprensible para distintos tipos de usuarios. En este contexto, el proyecto busca renovar y desarrollar nuevas visualizaciones que consoliden información clave del sistema de compras públicas, facilitando su interpretación y promoviendo el uso de datos abiertos como insumo para la planeación, la investigación y la gestión pública basada en evidencia.</t>
  </si>
  <si>
    <t>El desarrollo y actualización de visualizaciones de la compra pública representa una oportunidad para fortalecer la capacidad analítica de la entidad, mejorar la transparencia y promover una gestión basada en datos. Esta iniciativa aporta valor agregado al optimizar la comunicación de información compleja de manera visual, comprensible y útil para tomadores de decisiones, investigadores y ciudadanía. Además, refuerza la imagen institucional como referente en datos abiertos y análisis del sistema de contratación, incrementando la eficiencia, el acceso a la información y la confianza en las instituciones públicas.</t>
  </si>
  <si>
    <t>EMAE7</t>
  </si>
  <si>
    <t xml:space="preserve">
Informes elaborados sobre el seguimiento e implementación de la Politica de Información estadistica</t>
  </si>
  <si>
    <t xml:space="preserve">Sumatoria de informes elaborados con la implementación de la politica de información estadistica </t>
  </si>
  <si>
    <t>(2) Informes internos de trabajo</t>
  </si>
  <si>
    <t>Politica de la Información Estadistica</t>
  </si>
  <si>
    <t>Colombia Compra Eficiente ha consolidado un importante volumen de información estadística derivada del sistema de contratación pública, sin embargo, su gestión, documentación y estandarización presentan desafíos asociados a la dispersión de fuentes, la interoperabilidad y la calidad del dato. La ausencia de una política formal que oriente la producción, almacenamiento, tratamiento y difusión de la información estadística limita la trazabilidad, la eficiencia y el aprovechamiento de los datos para la toma de decisiones institucionales. En este contexto, el proyecto busca formular e implementar la Política de Gestión de la Información Estadística de la Agencia, alineada con los lineamientos del DANE y los estándares del Sistema Estadístico Nacional, garantizando la calidad, consistencia y disponibilidad de los datos generados. Esta iniciativa permitirá fortalecer la gobernanza del dato, promover la transparencia y asegurar la sostenibilidad técnica de los procesos estadísticos.</t>
  </si>
  <si>
    <t>La consolidación de la Política de Gestión de la Información Estadística representa una oportunidad clave para fortalecer la capacidad técnica y analítica de Colombia Compra Eficiente. Este proyecto aportará valor institucional al garantizar la calidad y consistencia de los datos, optimizar la producción estadística y consolidar una cultura organizacional basada en la gestión del conocimiento y la evidencia. Además, permitirá una mejor articulación con los lineamientos nacionales en materia de gobernanza del dato, posicionando a la Agencia como referente técnico en la administración, análisis y aprovechamiento estratégico de la información pública.</t>
  </si>
  <si>
    <t>EMAE8</t>
  </si>
  <si>
    <t>Optimizar el modelo de operación de la Agencia con el propósito de promover sinergias al interior y con otras instituciones, que faciliten los procesos de toma de decisiones y el logro de resultados efectivos. Este objetivo proyecta mejorar la forma en que opera la Agencia para crear colaboraciones y sinergias, tanto dentro de la organización como con otras instituciones externas. El objetivo de esta optimización es hacer que los procesos de toma de decisiones sean más eficientes y que se logren los resultados en el desempeño de las funciones de la Agencia. De igual forma, implementar acciones de innovación y mejora para los procesos que soportan la operación de la entidad</t>
  </si>
  <si>
    <t xml:space="preserve">Documento Elaborado Reporte Ley de Emprendimiento </t>
  </si>
  <si>
    <t>(1) Documento</t>
  </si>
  <si>
    <t>Generar información Inexacta</t>
  </si>
  <si>
    <t>La Ley 2069 de 2020, conocida como Ley de Emprendimiento, estableció disposiciones para promover la participación de las micro, pequeñas y medianas empresas (MiPymes) en la contratación pública, fortaleciendo el desarrollo económico y la inclusión productiva. En cumplimiento de este marco normativo, Colombia Compra Eficiente ha avanzado en la generación de reportes y análisis sobre la participación de estos actores en el sistema de compras públicas. No obstante, la información disponible requiere actualización y consolidación periódica que permita evaluar el impacto real de la Ley en términos de participación empresarial, distribución territorial y sectores económicos beneficiados. Este proyecto busca fortalecer la medición y difusión del Reporte de la Ley de Emprendimiento, mediante metodologías actualizadas, análisis descriptivos y visualizaciones que evidencien el avance en la inclusión de las MiPymes en los procesos de contratación estatal.</t>
  </si>
  <si>
    <t>El Reporte Ley de Emprendimiento representa una oportunidad para fortalecer el rol de Colombia Compra Eficiente como entidad promotora de la inclusión económica y la transparencia en la contratación pública. Su actualización y difusión contribuyen a visibilizar los avances y desafíos en la participación de las MiPymes, orientando acciones de política pública basadas en evidencia. Además, potencia la articulación con entidades del ecosistema empresarial y de desarrollo productivo, generando un valor agregado que trasciende las funciones tradicionales de la Agencia y refuerza su liderazgo técnico en la promoción del desarrollo económico sostenible.</t>
  </si>
  <si>
    <t>EMAE9</t>
  </si>
  <si>
    <t>Optimizar el modelo de operación de la Agencia con el propósito de promover sinergias al interior y con otras instituciones, que faciliten los procesos de toma de decisiones y el logro de resultados efectivos. Este objetivo proyecta mejorar la forma en que opera la Agencia para crear colaboraciones y sinergias, tanto dentro de la organización como con otras instituciones externas. El objetivo de esta optimización es hacer que los procesos de toma de decisiones sean más eficientes y que se logren los resultados en el desempeño de las funciones de la Agencia. De igual forma, implementar acciones de innovación y mejora para los procesos que soportan la operación de la entidad.</t>
  </si>
  <si>
    <t>Informes elaborados de Planes Anuales de Adquisiciones: análisis del monitoreo a las publicaciones en el SECOP</t>
  </si>
  <si>
    <t>Sumatoria de informes elaborados sobre planes anuales de adquisiciones</t>
  </si>
  <si>
    <t>(2) informes elaborados sobre los planes anuales de adquisiones</t>
  </si>
  <si>
    <t>El desarrollo del producto puede verse afectado por limitaciones en la calidad, consistencia o actualización de la información reportada en el SECOP. Adicionalmente, pueden presentarse restricciones de tiempo para la validación de la información y riesgos de interpretación ante diferencias en los criterios de publicación o actualización de los planes.</t>
  </si>
  <si>
    <t xml:space="preserve">
El Observatorio Oficial de Contratación Estatal (OOCE) ha desarrollado productos similares con el propósito de evaluar el cumplimiento de las entidades estatales frente a la obligación de publicar y actualizar sus Planes Anuales de Adquisiciones (PAA) en el Sistema Electrónico de Contratación Pública – SECOP. La continuidad de este análisis permite identificar niveles de cumplimiento, tendencias institucionales y posibles brechas en la planeación contractual, aportando insumos técnicos para fortalecer la transparencia, la eficiencia y la planeación estratégica en la gestión de las compras públicas.</t>
  </si>
  <si>
    <t>La elaboración de este análisis representa una oportunidad de mejora para la entidad, al permitir fortalecer el seguimiento y control sobre la planeación contractual de las entidades estatales. Además, aporta valor agregado institucional al generar evidencia que oriente la formulación de estrategias de mejora en la publicación y gestión de los PAA, optimizando los procesos de planeación y ejecución contractual, y consolidando la capacidad del OOCE como referente técnico en el monitoreo de la gestión pública.</t>
  </si>
  <si>
    <t>EMAE10</t>
  </si>
  <si>
    <t>Establecer lineamientos técnicos, conceptuales o metodológicos para la consolidación y democratización del Sistema de Compra Pública, mediante la elaboración y difusión de herramientas o instrumentos normativos sostenibles, estratégicos o innovadores que promuevan la inclusión de todas las partes interesadas del Sistema de Compra Pública.</t>
  </si>
  <si>
    <t>Informes de Gestión OOCE elaborados</t>
  </si>
  <si>
    <t>Sumatoria de informes elaborados sobre las gestiones del OOCE</t>
  </si>
  <si>
    <t>(2) Documentos de gestión del OCCE</t>
  </si>
  <si>
    <t xml:space="preserve">
La elaboración de este análisis representa una oportunidad de mejora para la entidad, al permitir fortalecer el seguimiento y control sobre la planeación contractual de las entidades estatales. Además, aporta valor agregado institucional al generar evidencia que oriente la formulación de estrategias de mejora en la publicación y gestión de los PAA, optimizando los procesos de planeación y ejecución contractual, y consolidando la capacidad del OOCE como referente técnico en el monitoreo de la gestión pública.</t>
  </si>
  <si>
    <t>EMAE11</t>
  </si>
  <si>
    <t xml:space="preserve">Documentos desarrollados de análisis o evaluación de los instrumentos que diseñe la ANCP-CCE </t>
  </si>
  <si>
    <t xml:space="preserve">Sumatoria de documentos desarrollados de análisis o evaluación de los instrumentos que diseñe la ANCP-CCE </t>
  </si>
  <si>
    <t>Dos (2) documentos de análisis o evaluación de instrumentos desarrollados por las áreas misionales de la Agencia.</t>
  </si>
  <si>
    <t>SUBDIRECCIÓN DE INFORMACIÓN Y DESARROLLO TÉCNOLOGICO</t>
  </si>
  <si>
    <t>IDT1</t>
  </si>
  <si>
    <t>Subdirección de Información y Desarrollo Tecnologico</t>
  </si>
  <si>
    <t>Consolidar un marco de gobernanza para la gestión del conocimiento e información en la agencia, fortaleciendo los procesos de innovación y desarrollo tecnológico con el fin de impulsar la transparencia y fomentar la participación de actores en el sistema electrónico de contratación pública. </t>
  </si>
  <si>
    <t xml:space="preserve">Gestión de Tecnologías de la Información </t>
  </si>
  <si>
    <t>Plataformas-Servicio de información para la compra pública</t>
  </si>
  <si>
    <t>Avance en la implementación de la Integración de los simuladores web con las economías populares</t>
  </si>
  <si>
    <t xml:space="preserve">Sumatoria del porcentaje de avance en la implementación de la integración </t>
  </si>
  <si>
    <t>Hito 1: Documento de requerimientos=25%.
Hito 2: Documento de arquitectura =25%.
Hito 3: Plan de pruebas=25%.
Hito 4: RFI de paso a producción= 25%</t>
  </si>
  <si>
    <t>Politica de Compras y Contratación Estatal</t>
  </si>
  <si>
    <t>No contar con el personal contratado para el desarrollo de la integración</t>
  </si>
  <si>
    <t>Enla vigencia 2023 la ANCP-CCE contrató el desarrollo del aplicativo de Mi Mercado Popular  para brindar mayor acceso al mercado de compras públicas para la economía popular</t>
  </si>
  <si>
    <t>Genera facilidad y crea oportunidades de ingreso al mercado de compras públicas para la economía popular</t>
  </si>
  <si>
    <t xml:space="preserve">Richard Ariel Bedoya </t>
  </si>
  <si>
    <t>Subdirector de Información y Desarrollo Técnologico</t>
  </si>
  <si>
    <t>IDT2</t>
  </si>
  <si>
    <t>Avance en la implementación del mantenimiento evolutivo para la interoperabilidad con Confecámaras para disponibilidad de consulta RUP</t>
  </si>
  <si>
    <t>Sumatoria del porcentaje de avance en la implementación del mantenimiento evolutivo</t>
  </si>
  <si>
    <t>Hito 1: Documento de requerimientos=33%.
Hito 2: Plan de pruebas=33%.
Hito 3: RFI de paso a producción= 34%</t>
  </si>
  <si>
    <t>"No contar con el personal contratado para el desarrollo del mantenimiento evolutivo 
Se requiere de la información entregada por Confecámaras para poder realizar el mantenimiento evolutivo."	La interoperabilidad del RUP con SECOP se da como cumplimiento del artículo 99 del PND	Suministrar a manera de consulta a los actores de la compra pública a través del SECOP mayor información a contemplada en el RUP/RUES de forma gratuita y libre</t>
  </si>
  <si>
    <t>La interoperabilidad del RUP con SECOP se da como cumplimiento del artículo 99 del PND</t>
  </si>
  <si>
    <t>Suministrar a manera de consulta a los actores de la compra pública a través del SECOP mayor información a contemplada en el RUP/RUES de forma gratuita y libre</t>
  </si>
  <si>
    <t>IDT3</t>
  </si>
  <si>
    <t xml:space="preserve">Avance en la Implementacion del plan táctico y operativo del modelo de gobierno de datos </t>
  </si>
  <si>
    <t>Sumatoria del porcentaje de avance en la elaboración del documento</t>
  </si>
  <si>
    <t>Hito I: Versión preliminar del documento con la Implementación del plan táctico y operativo del Gobierno de datos=50%.
Hito II: Versión final del documento con la Implementación del plan táctico y operativo del Gobierno de datos= 50%.</t>
  </si>
  <si>
    <t>Politica de Gobierno Digital</t>
  </si>
  <si>
    <t>No contar con el personal contratado para el desarrollo de la actividad 
Ausencia del oficial de Seguridad de la información
Falta de compromiso institucional y/o recursos para el desarrollo de la iniciativa que es transversal en la entidad</t>
  </si>
  <si>
    <t xml:space="preserve">En la vigencia 2025 se plasmó el plan táctico y operativo, el cual será implementado en esta vigencia </t>
  </si>
  <si>
    <t xml:space="preserve">La iniciativa genera un valor estratégico para la Agencia en la medida en que se formaliza el esquema de Gobernanza de datos institucionales </t>
  </si>
  <si>
    <t>IDT4</t>
  </si>
  <si>
    <t xml:space="preserve">Operaciones SECOP </t>
  </si>
  <si>
    <t xml:space="preserve">Avance en la estructuración y formalización de la estrategia de despliegue de las plataformas SECOP. </t>
  </si>
  <si>
    <t>Hito I 2Q: Versión preliminar del documento con la Estrategia de despliegue de las plataformas=50%.
Hito II 3Q: Versión final del documento con la Estrategia de despliegue de las plataformas= 50%.</t>
  </si>
  <si>
    <t>No presentar de forma oportuna en el comité directivo la estrategia de despliegue
No contar con el personal contratado para el desarrollo de la actividad</t>
  </si>
  <si>
    <t>La SIDT en los años anteriores ha expedido de forma anual la Estrategia de despliegue de la plataforma SECOP II, para la siguiente vigencia y debido al cambio en el proceso y manual de funciones abarcará las demás plataformas asociadas al SECOP.</t>
  </si>
  <si>
    <t xml:space="preserve">Genera valor a los usuarios al contar con herramientas y materiales para la apropiación de las plataformas del ecosistema SECOP </t>
  </si>
  <si>
    <t>IDT5</t>
  </si>
  <si>
    <t>Informes sobre el nivel de satisfacción de los usuarios frente a los canales de atención gestionados por la mesa de servicio de la entidad elaborados</t>
  </si>
  <si>
    <t>Sumatoria de los informes elaborados</t>
  </si>
  <si>
    <t>Hito 1: Informe del primer trimestre=25%.
Hito 2: Informe del segundo trimestre= =25%.
Hito 3: Informe del tercer trimestre==25%.
Hito 4: Informe del cuarto trimestre= 25%</t>
  </si>
  <si>
    <t>*Baja participación en las encuestas
*Resultados de satisfacción inferiores a lo acordado con el proveedor, por debajo de 4.0 de 5.0 puntos posibles</t>
  </si>
  <si>
    <t xml:space="preserve">Dentro de las funciones de Operaciones de las Plataformas en el numeral 8, indica " Ejecutar encuestas que permitan conocer el grado de satisfacción de los partícipes del sistema de compra pública, y a partir de allí tomar las acciones necesarias para mejorar de manera planeada los índices de satisfacción. “ este indicador resulta clave para determinar la calidad, amabilidad y satisfacción de la atención, así como generar las retroalimentaciones necesarias para mejorar estas cualidades. </t>
  </si>
  <si>
    <t>Tener la información de  la calidad, amabilidad y satisfacción de la atención, nos ofrece la oportunidad de reconocer oportunidades de mejora o identificar si el proceso llevado a cabo esta generando buenos resultados.</t>
  </si>
  <si>
    <t>IDT6</t>
  </si>
  <si>
    <t>Disponibilidad del servicio de las plataformas SECOP (SECOP I, SECOP II, TVEC)</t>
  </si>
  <si>
    <t>Promedio de la disponibilidad de las plataformas SECOP (SECOP I, SECOP II, TVEC)</t>
  </si>
  <si>
    <t>Hito 1: Informe del primer trimestre sobre la disponibilidad del SECOP=25%.
Hito 2: Informe del segundo trimestre sobre la disponibilidad del SECOP=25%.
Hito 3: Informe del tercer trimestre sobre la disponibilidad del SECOP=25%.
Hito 4: Informe del cuarto trimestre sobre la disponibilidad del SECOP=25%.</t>
  </si>
  <si>
    <t>Indisponibilidades en el servicio de nube contratado por un proveedor externo.
Afectaciones en la disponibilidad por el mes de enero debido al alto uso de la plataforma SECOP II previo a la ley de garantías
Posibles ataques cibernéticos a las aplicaciones SECOP.</t>
  </si>
  <si>
    <t>Las plataformas SECOP se componen del SECOP I, plataforma administrada por la entidad, SECOP II plataforma contratada con un proveedor externo y la TVEC que es contratada con proveedor externo y administra los AMP e IAD.</t>
  </si>
  <si>
    <t>Mantener una alta disponibilidad de las plataformas SECOP es indispensable para que los actores del sistema de compra pública puedan hacer un uso correcto de las mismas</t>
  </si>
  <si>
    <t>IDT7</t>
  </si>
  <si>
    <t>Avance en la actualización, implementación y seguimiento del Plan Estratégico de Tecnologías de la Información - PETI</t>
  </si>
  <si>
    <t>Sumatoria del porcentaje de avance en la actualización, implementación y seguimiento del documento del PETI</t>
  </si>
  <si>
    <t>Hito 1: Actualización del PETI=40%.
Hito 2: Informe de seguimiento =20%.
Hito 3: Informe de seguimiento=20%.
Hito 4: Informe de seguimiento= 20%</t>
  </si>
  <si>
    <t>Afectaciones en el cumplimiento de las metas establecidas por la entidad debido a cambios en la administración de la entidad.</t>
  </si>
  <si>
    <t>Conforme a lo establecido en el Decreto 612 de 2018 Por el cual se fijan directrices para la integración de los planes institucionales y estratégicos al Plan de Acción por parte de las entidades del Estado, entre esto el Plan Estratégico de Tecnologías de la Información - PETI</t>
  </si>
  <si>
    <t>Permite centralizar y realizar seguimiento a las actividades y metas asociadas a las tecnologías de la información en la entidad</t>
  </si>
  <si>
    <t>IDT8</t>
  </si>
  <si>
    <t xml:space="preserve">Avance en la actualización, implementación y seguimiento del Plan de Seguridad y privacidad de la información </t>
  </si>
  <si>
    <t>Sumatoria del porcentaje de avance en la actualización, implementación y seguimiento del Plan de Seguridad y privacidad de la información</t>
  </si>
  <si>
    <t>Hito 1: Actualización del Plan=40%.
Hito 2: Informe de seguimiento =20%.
Hito 3: Informe de seguimiento=20%.
Hito 4: Informe de seguimiento= 20%</t>
  </si>
  <si>
    <t>IDT9</t>
  </si>
  <si>
    <t>Avance en la actualización, implementación y seguimiento del Plan de tratamiento de riesgos de seguridad y privacidad de la información</t>
  </si>
  <si>
    <t>Sumatoria del porcentaje de avance en la actualización, implementación y seguimiento del documento del Plan de tratamiento de riesgos de seguridad y privacidad de la información</t>
  </si>
  <si>
    <t xml:space="preserve">No contar con el personal contratado para el desarrollo de la actividad </t>
  </si>
  <si>
    <t>Conforme a lo establecido en el Decreto 612 de 2018 Por el cual se fijan directrices para la integración de los planes institucionales y estratégicos al Plan de Acción por parte de las entidades del Estado, entre esto el Plan de Seguridad y privacidad de la información</t>
  </si>
  <si>
    <t xml:space="preserve">Permite centralizar y realizar seguimiento a las actividades y metas asociadas a la seguridad y privacidad de la información de la entidad </t>
  </si>
  <si>
    <t>SECRETARIA GENERAL</t>
  </si>
  <si>
    <t>SG1</t>
  </si>
  <si>
    <t>Secretaría General - Talento Humano</t>
  </si>
  <si>
    <t>Gestión del Talento Humano</t>
  </si>
  <si>
    <t>Ejecución plan anual de Vacantes y plan de previsión de recursos humanos</t>
  </si>
  <si>
    <t xml:space="preserve">Sumatoria de informes de ejecución presentados </t>
  </si>
  <si>
    <t xml:space="preserve">
(2) Informes semestrales de ejecución del Plan Anual de Vacantes y Plan de previsión de recursos humanos</t>
  </si>
  <si>
    <t>Factores internos
•	Información desactualizada o incompleta para estructurar el plan.
•	Limitaciones de personal o alta carga laboral en las áreas responsables.
Factores externos
•	Cambios en la normatividad que exijan ajustes no previstos.
•	Situaciones coyunturales que afecten la planeación institucional (transiciones de gobierno, emergencias, etc.)</t>
  </si>
  <si>
    <t xml:space="preserve"> Decreto 612 de 2018, Decreto 1182 de 2020, Decreto 1083 de 2015, el MIPG y otras normas complementarias</t>
  </si>
  <si>
    <t>Aporta valor estratégico al fortalecer la planeación del talento humano.</t>
  </si>
  <si>
    <t>Ana Maria Tolosa Rico</t>
  </si>
  <si>
    <t xml:space="preserve">Secretaria General </t>
  </si>
  <si>
    <t>La ejecución del plan será hasta el 15/12/2026 pero el seguimiento y la elaboración de informes se realizará hasta el 31/12/2026. No se establece indicador basado en la ejecución ya que no se sabe el nñumero de vacantes del año por ende se define el indicador con la entrega de los informes</t>
  </si>
  <si>
    <t>SG2</t>
  </si>
  <si>
    <t>Ejecución Plan Estratégico de Talento Humano</t>
  </si>
  <si>
    <t>Número de actividades ejecutadas/Número de actividades programadas</t>
  </si>
  <si>
    <t xml:space="preserve"> 
(2) Informes semestrales de ejecución del Plan Estratégico de Talento Humano</t>
  </si>
  <si>
    <t>Aporta valor estratégico al fortalecer la planeación del talento humano.
Mejora la calidad del servicio y contribuye al cumplimiento de metas institucionales.
Contribuye a un mejor clima laboral, desarrollo de competencias y bienestar.</t>
  </si>
  <si>
    <t>SG3</t>
  </si>
  <si>
    <t>Ejecución del Plan Institucional de Capacitación</t>
  </si>
  <si>
    <t>Número de actividades ejecutadas/Número de actividades programada</t>
  </si>
  <si>
    <t>(2) Informes semestrales de ejecución del Plan Institucional de Capacitación</t>
  </si>
  <si>
    <t>ODS 4 - Educación de Calidad</t>
  </si>
  <si>
    <t xml:space="preserve"> Decreto 612 de 2018, Decreto 1083 de 2015, el MIPG, Resolución 104 de 04 de marzo de 2020 y otras normas complementarias
Diagnóstico necesidades de capacitación. </t>
  </si>
  <si>
    <t>SG4</t>
  </si>
  <si>
    <t xml:space="preserve">Ejecución del Plan Institucional de Bienestar Social e Incentivos </t>
  </si>
  <si>
    <t xml:space="preserve">
(2) Informes semestrales de ejecución del Plan Institucional de Bienestar Social e Incentivos</t>
  </si>
  <si>
    <t>ODS 3 - Salud y Bienestar</t>
  </si>
  <si>
    <t xml:space="preserve"> Decreto 612 de 2018, el MIPG y otras normas complementarias
Diagnóstico necesidades de bienestar</t>
  </si>
  <si>
    <t>SG5</t>
  </si>
  <si>
    <t>Ejecución del Plan Anual en Seguridad y Salud en el Trabajo</t>
  </si>
  <si>
    <t xml:space="preserve">
(2) Informes semestrales de ejecución del Plan Anual en Seguridad y Salud en el Trabajo</t>
  </si>
  <si>
    <t xml:space="preserve"> Decreto 612 de 2018, Resolución 0312 de 2019, el MIPG y otras normas complementarias</t>
  </si>
  <si>
    <t>SG6</t>
  </si>
  <si>
    <t>Secretaría General - Gestión Documental</t>
  </si>
  <si>
    <t>Gestión Documental</t>
  </si>
  <si>
    <t>Avance en la actualización e implementación de instrumentos archivísticos institucionales.</t>
  </si>
  <si>
    <t>Número de instrumentos archivísticos actualizados e implementados / Total de instrumentos archivísticos proyectados</t>
  </si>
  <si>
    <t>(2) Informes semestrales de ejecución del PINAR</t>
  </si>
  <si>
    <t>Falta de disponibilidad presupuestal, retrasos en procesos de validación técnica, cambios normativos o tecnológicos que afecten la continuidad de la implementación.</t>
  </si>
  <si>
    <t>Diagnóstico integral de archivos,  estado de los instrumentos archivísticos 2025, requerimientos del AGN en el PMA y acciones de mejora derivadas del seguimiento al PGD 2025.</t>
  </si>
  <si>
    <t>Sí. Permite fortalecer la madurez institucional en gestión documental, mejorar la trazabilidad de la información y consolidar una administración más eficiente y transparente.</t>
  </si>
  <si>
    <t>Producto alineado al cumplimiento del MIPG, componente de información y comunicación, y al fortalecimiento de la gestión documental como soporte a la eficiencia y la transparencia institucional.</t>
  </si>
  <si>
    <t>SG7</t>
  </si>
  <si>
    <t>Porcentaje de avance en la implementación del SGDEA conforme a las fases definidas en el plan institucional.</t>
  </si>
  <si>
    <t>Número de fases implementadas / Total de fases proyectadas</t>
  </si>
  <si>
    <t>(4) Informes PMA</t>
  </si>
  <si>
    <t>ODS 9 - Industria, Innovación e Infraestructura</t>
  </si>
  <si>
    <t>Retrasos en procesos de contratación o adquisición tecnológica, falta de interoperabilidad con otros sistemas institucionales, resistencia al cambio del personal.</t>
  </si>
  <si>
    <t>Diagnóstico de madurez del SGDEA 2025, resultados de la fase piloto y recomendaciones del AGN para el cumplimiento de los lineamientos técnicos.</t>
  </si>
  <si>
    <t>Sí. Permite avanzar hacia la transformación digital institucional, optimizar la gestión documental electrónica y fortalecer la transparencia y eficiencia en los procesos internos.</t>
  </si>
  <si>
    <t>Producto articulado con el MIPG, Política de Gobierno Digital y el componente de Información y Comunicación; contribuye a la implementación del SGDEA como herramienta transversal para la gestión eficiente de documentos electrónicos de archivo. Dentro del informe que se presenta al AGN del avance del PMA se registra el avance e implementación del SGDEA</t>
  </si>
  <si>
    <t>SG8</t>
  </si>
  <si>
    <t>Secretaría General - Contratos y Adquisiciones</t>
  </si>
  <si>
    <t>Gestión Contractual</t>
  </si>
  <si>
    <t>Plan anual de adquisiciones estructurado y socializaciones de seguimiento</t>
  </si>
  <si>
    <t xml:space="preserve">Sumatoria de documento y socializaciones realizadas </t>
  </si>
  <si>
    <t>Hito 1: Estructuración del Plan Anual de Adquisiciones (50%)
Hito 2: (2) informes semestrales con el contenido y evidencia de socialización ante el CIGD del PAA (50%)</t>
  </si>
  <si>
    <t>Secop no permita el cargue a 31 de Enero de 2025 del PAA
2. No se lleve a cabo el comité CICG</t>
  </si>
  <si>
    <t>DECRETO 612 DE 2018</t>
  </si>
  <si>
    <t>Cumplimiento de ley</t>
  </si>
  <si>
    <t xml:space="preserve">
La entrega programada sera reportada en la sve los 10 primero dias calentario de del mes siguiente del cumplimiento del semestre, y la segunda socializacion  del seguimiento del paa se realizara en el mes de enero de 2027 sujeto a convocatoria de primer cigd para 2027</t>
  </si>
  <si>
    <t>SG9</t>
  </si>
  <si>
    <t>Secretaría General - Gestión Contractual, Asunto Legales y Judiciales</t>
  </si>
  <si>
    <t>Politica de prevención del daño antijuridico de la ANCP-CCE implementado</t>
  </si>
  <si>
    <t>Número de Acciones ejecutadas / Número de Acciones programadas</t>
  </si>
  <si>
    <t>(2) Informes semestrales con el contenido y evidencia de la socialización ante el CIGD de la PPDA</t>
  </si>
  <si>
    <t>Fallas en la implementación y seguimiento de la Política de Prevención del Daño Antijurídico - Posible incumplimiento de los objetivos, metas e indicadores de la PPDA 2026–2027, debido a debilidades en la planeación, ejecución, articulación interdependencias o seguimiento institucional, afectando la eficacia del sistema de defensa jurídica del Estado.</t>
  </si>
  <si>
    <t xml:space="preserve"> (Circular 007 del 2025 de la Agencia Nacional de Defensa Jurídica del Estado- ANDJE)
MIPG - (DEFENSA JURIDICA) - PEI ( TRANSPARENCIA)</t>
  </si>
  <si>
    <t>Componente de Control Interno</t>
  </si>
  <si>
    <t xml:space="preserve">
La entrega programada sera reportada en la sve los 10 primero dias calentario de del mes siguiente del cumplimiento del semestre</t>
  </si>
  <si>
    <t>SG10</t>
  </si>
  <si>
    <t>Secretaría General - Financiera</t>
  </si>
  <si>
    <t>Gestión Financiera</t>
  </si>
  <si>
    <t>Seguimiento a la Ejecucion Presupuestal y financiera</t>
  </si>
  <si>
    <t>Sumatoria de informes de seguimiento entregados</t>
  </si>
  <si>
    <t>(4) Informes se seguimiento a la Ejecucion Presupuestal y Financiera.</t>
  </si>
  <si>
    <t xml:space="preserve">Posible riesgos el cumplimiento de los informes de acuerdo con los cierres de la información </t>
  </si>
  <si>
    <t xml:space="preserve">Informes de seguímiento a la ejecución financiera </t>
  </si>
  <si>
    <t>Fortalecimiento al seguimiento de los recursos de la entidad</t>
  </si>
  <si>
    <t>Los reportes de cada Q pueden presentar rezago teniendo en cuenta los tiempos dados por la Contaduria General de la Republica. El informe del ultimo trimestre solo se puede hacer hasta el cierre contable 16 de febrero de la siguiente vigencia o el que disponga la Contaduria General de la Republica, por lo cual dicho informe se podria presentar el 28 de febrero.</t>
  </si>
  <si>
    <t>SG11</t>
  </si>
  <si>
    <t>Secretaría General - Relacionamiento Estado - Ciudadano</t>
  </si>
  <si>
    <t>Gestión del Relacionamiento Estado Ciudadano</t>
  </si>
  <si>
    <t>Informes de resultados sobre la implementación estrategia anual de Relacionamiento Estado Ciudadano</t>
  </si>
  <si>
    <t>Sumatoria de Informes presentados sobre la implementación estrategia anual de Relacionamiento Estado Ciudadano</t>
  </si>
  <si>
    <t>(2) Informes semestrales sobre la implementación de la estrategia anual de Relacionamiento Estado Ciudadano</t>
  </si>
  <si>
    <t>Incumplimiento de las actividades programadas por parte de las dependencias</t>
  </si>
  <si>
    <t xml:space="preserve">La estrategia de Relacionamiento Estado Ciudadano, es una obligación normativa de acuerdo a las politicas de gestión de la dimensión 3 gestión con valores para resultados del Modelo Integrado de Planeación y Gestión MIPG, asi mismo da cumplimiento con la Ley 1757 de 2015 "Estatuto de la participación ciudadana" </t>
  </si>
  <si>
    <t xml:space="preserve">Si, fortalecer la Relación Estado Ciudadano genera oportunidades de mejora en toda la gestión institucional, promoviendo la retroalimentación por parte del ciudadano a los servicios que brinda la entidad. </t>
  </si>
  <si>
    <t>Se propone la realización de (2) informes semestrales, el primero con fecha de corte del 1 de enero al 30 de junio, para ser elaborado y entregado en el RAE de Junio, los primeros dias de julio. El segundo informe con fecha de corte del  1 de julio al 31 de diciembre,para ser elaborado y entregado en el RAE de diciembre, los primeros dias de enero de la vigencia 2027.</t>
  </si>
  <si>
    <t>SG12</t>
  </si>
  <si>
    <t>Secretaría General - Gestión Administrativa</t>
  </si>
  <si>
    <t>Gestión Administrativa</t>
  </si>
  <si>
    <t>Informes de resultados semestrales del plan de manejo ambiental de la vigencia</t>
  </si>
  <si>
    <t>Sumatoria de informes elaborados del plan de manejo ambiental de la vigencia</t>
  </si>
  <si>
    <t>(2) Informes semestrales sobre la implementación del plan de manejo ambiental</t>
  </si>
  <si>
    <t>ODS 13 - Acción por el Clima</t>
  </si>
  <si>
    <t>Retrasos en la consolidación de la información requerida por parte de las áreas responsables del Plan de Manejo Ambiental.
Limitaciones en la disponibilidad de personal técnico para la revisión y validación de los informes semestrales.
Cambios normativos o institucionales que modifiquen los lineamientos del plan ambiental.
Insuficiencia de recursos operativos que afecten la recolección oportuna de datos ambientales.</t>
  </si>
  <si>
    <t>Informe de vigencias anteriores que evidencian la necesidad de fortalecer el seguimiento al Plan de Manejo Ambiental.
Requerimientos institucionales de reporte periódico establecidos en políticas ambientales y en el MIPG.
Necesidad identificada de mejorar la trazabilidad y evaluación de las acciones ambientales ejecutadas por el Grupo de Gestión Administrativa.
Experiencias previas donde se detectaron oportunidades de mejora en la sistematización y entrega de información semestral.</t>
  </si>
  <si>
    <t>Sí.
El desarrollo del producto fortalece la gestión ambiental institucional, aporta información estratégica para la toma de decisiones, mejora la trazabilidad de las acciones ejecutadas, optimiza la planeación anual y contribuye al cumplimiento de políticas transversales del MIPG y del ODS 13.</t>
  </si>
  <si>
    <t>ACTIVIDAD / INICIATIVA</t>
  </si>
  <si>
    <t>FECHAS</t>
  </si>
  <si>
    <t>MÉTRICA</t>
  </si>
  <si>
    <t xml:space="preserve">Criterio de programación  </t>
  </si>
  <si>
    <t>Responsable</t>
  </si>
  <si>
    <t>Propuesta Indicador 2026</t>
  </si>
  <si>
    <t xml:space="preserve">Producto/Actividad </t>
  </si>
  <si>
    <t>Entregable</t>
  </si>
  <si>
    <t>Inicio</t>
  </si>
  <si>
    <t>Fin</t>
  </si>
  <si>
    <t>Meta Total</t>
  </si>
  <si>
    <t>Línea Estratégica PEI</t>
  </si>
  <si>
    <t>Objetivo Institucional PEI 2023- 2026</t>
  </si>
  <si>
    <t>Transformación PND</t>
  </si>
  <si>
    <t>convertirlo el indicador</t>
  </si>
  <si>
    <t>Plan Estratégico de Comunicaciones</t>
  </si>
  <si>
    <t>(1) Documento PEC PDF
(4) Anexo Matriz de seguimiento</t>
  </si>
  <si>
    <t>Directiva presidencial</t>
  </si>
  <si>
    <t>17.Transparencia, acceso a la información pública y lucha contra la corrupción</t>
  </si>
  <si>
    <t>4. • Transparencia Educación
• Economía popular y comunitaria 
• Paz total</t>
  </si>
  <si>
    <t>4. Fomentar la participación e inclusión de actores del Sistema de Compra Pública a través de mecanismos que promuevan la apropiación y difusión del conocimiento, fortalezcan sus capacidades, y mejoren el relacionamiento con la ciudadanía y grupos de valor.</t>
  </si>
  <si>
    <t>2. Seguridad humana y justicia social</t>
  </si>
  <si>
    <t>8. Trabajo decente y crecimiento económico</t>
  </si>
  <si>
    <t>Elaborar informes de implementación de la estrategia de capacitaciones de la Entidad "Ruta de la Democratización de las Compras Públicas"</t>
  </si>
  <si>
    <t xml:space="preserve">(1) Documento estrategia
(4) Informes trimestrales de implementación.
</t>
  </si>
  <si>
    <t>12.Participación ciudadana en la gestión pública</t>
  </si>
  <si>
    <t xml:space="preserve">Jose Tarcisio Gomez Serna </t>
  </si>
  <si>
    <t>Asesor experto código G3 grado 09</t>
  </si>
  <si>
    <t>Los entregables programados será reportados en la herramienta SVE los 10 primeros días calendario, mes vencido.</t>
  </si>
  <si>
    <t>Elaborar e implementar el Programa de Transparencia y Ética Pública</t>
  </si>
  <si>
    <t>(1) Programa aprobado y publicado
(2) Seguimientos trimestrales (segundo semestre)</t>
  </si>
  <si>
    <t>5. • Transparencia
•  Educación Economía popular y comunitaria 
• Paz total</t>
  </si>
  <si>
    <t>5. Optimizar el modelo de operación de la Agencia con el propósito de promover sinergias al interior y con otras instituciones, que faciliten los procesos de toma de decisiones y el logro de resultados efectivo</t>
  </si>
  <si>
    <t xml:space="preserve">Sonia Rocio Rodriguez Cruz </t>
  </si>
  <si>
    <t>Coordinadora del Grupo de Planeación</t>
  </si>
  <si>
    <t>Ejecución plan de trabajo SIG</t>
  </si>
  <si>
    <t>Documentar el Sistema Integrado de Gestión</t>
  </si>
  <si>
    <t>(1) Plan de trabajo 
(1) Matriz de partes interesadas necesidades y expectativas 
(1) Documento de Estrategia para la divulgación del SIG
(1) Manual del SIG</t>
  </si>
  <si>
    <t>4.Fortalecimiento organizacional y simplificación de procesos</t>
  </si>
  <si>
    <t>Formulación del Plan de Mejoramiento FURAG de las políticas del MIPG</t>
  </si>
  <si>
    <t>(1) Plan de mejoramiento aprobado</t>
  </si>
  <si>
    <t>MIPG</t>
  </si>
  <si>
    <t>14.Seguimiento y evaluación del desempeño institucional</t>
  </si>
  <si>
    <t>Revisar el PAS del conpes</t>
  </si>
  <si>
    <t>5.29 Elaborar una propuesta normativa de Compra Pública para la Innovación (CPI) que permita la inversión pública en I+D y la  superación de barreras a la CPI.</t>
  </si>
  <si>
    <t>(1) Borrador proyecto de Ley</t>
  </si>
  <si>
    <t>CONPES 4129  Política Nacional de Reindustrialización</t>
  </si>
  <si>
    <t>19.Compras y contratación pública</t>
  </si>
  <si>
    <t>3. • Economía popular y comunitaria 
• Transparencia</t>
  </si>
  <si>
    <t>1. Establecer lineamientos técnicos, conceptuales o metodológicos para la consolidación y democratización del Sistema de Compra Pública, mediante la elaboración y difusión de instrumentos o herramientas normativos sostenibles, estratégicos o innovadores que promuevan la inclusión de todas las partes interesadas del Sistema de Compra Pública.</t>
  </si>
  <si>
    <t xml:space="preserve">Luis Enrique Perea </t>
  </si>
  <si>
    <t>Coordinador del Grupo de Gestión Jurídica</t>
  </si>
  <si>
    <t>Realizar gestiones estratégicas en el marco de las relaciones y Cooperación Internacional para la ANCP-CEE para fortalecer las compras y contratación pública</t>
  </si>
  <si>
    <t>(2) informes de la gestión realizada por Asuntos Internacionales</t>
  </si>
  <si>
    <t>DG 8</t>
  </si>
  <si>
    <t>convertirlo el indicador ejecución</t>
  </si>
  <si>
    <t xml:space="preserve">Formular, ejecutar, actualizar y evaluar el Plan Anual de Auditoría basada en riesgos 2025 aprobado por el Comité Institucional de Coordinación de Control Interno CICCI . </t>
  </si>
  <si>
    <t>(01) Plan Anual Auditoría basada en riesgos aprobado por el CICCI.
(10) Monitoreos mensuales al avance de ejecución del Plan Anual de Auditoría basada en riesgos 2025.
(1) Informe de gestión de ejecución del Plan Anual de Auditoría 2025 dirigido al CICCI, en donde se detallen las actividades ejecutadas por el equipo de Control Interno en cumplimiento de los roles designados por la normatividad vigente.</t>
  </si>
  <si>
    <t>Otro</t>
  </si>
  <si>
    <t>10.Control interno</t>
  </si>
  <si>
    <t>Edith Cárdenas Herrera</t>
  </si>
  <si>
    <t>Asesora Experta con Funciones de Control Interno</t>
  </si>
  <si>
    <t xml:space="preserve">Subdirección de Gestión Contractual </t>
  </si>
  <si>
    <t>Documentos normativos elaborados</t>
  </si>
  <si>
    <t>Elaborar Documentos normativos</t>
  </si>
  <si>
    <t>(05) Resoluciones de vigencia al Documento Tipo
(02) Documentos acerca de los aportes y la participación en la elaboración de proyectos normativos.</t>
  </si>
  <si>
    <t>PI-PEI-PES</t>
  </si>
  <si>
    <t>1.• Economía popular y comunitaria
• Transparencia Ambiente y Transición energética</t>
  </si>
  <si>
    <t>Carolina Quintero Gacharná</t>
  </si>
  <si>
    <t>Cirdular expedida</t>
  </si>
  <si>
    <t>Expedición Circular</t>
  </si>
  <si>
    <t xml:space="preserve">(1) Circular Expedida </t>
  </si>
  <si>
    <t>PI-PEI</t>
  </si>
  <si>
    <t>Documentos de buenas prácticas elaborados</t>
  </si>
  <si>
    <t xml:space="preserve">Elaborar documentos de buenas prácticas contractuales </t>
  </si>
  <si>
    <t>Elaborar y/o actualizar (8) documentos de lineamientos normativos en materia de contratación y compras públicas</t>
  </si>
  <si>
    <t>Eliminar</t>
  </si>
  <si>
    <t>Indizar sentencias del Consejo de Estado que contengan temas relacionados con el Sistema de Compra Pública</t>
  </si>
  <si>
    <t>(4) informes sobre sentencias del CE indizadas</t>
  </si>
  <si>
    <t>Articulo 11 del decreto 4170 del 2011</t>
  </si>
  <si>
    <t>Emision de conceptos (demanda)</t>
  </si>
  <si>
    <t>Proyectar y Revisar Conceptos Jurídicos.</t>
  </si>
  <si>
    <t xml:space="preserve">(4) informes de Proyección y Revisión de Conceptos Jurídicos.
</t>
  </si>
  <si>
    <t>GC6</t>
  </si>
  <si>
    <t>Eliminar-comunicaciones</t>
  </si>
  <si>
    <t>Elaborar boletines con aspectos relevantes en materia de contratación estatal.</t>
  </si>
  <si>
    <t xml:space="preserve">(08) Boletines con aspectos relevantes en materia de contratación. </t>
  </si>
  <si>
    <t>GC7</t>
  </si>
  <si>
    <t>Convertirlo en indicador</t>
  </si>
  <si>
    <t>Elaborar estudios normativos en materia de Compras y Contratación Pública.</t>
  </si>
  <si>
    <t>(2) Estudios normativos.</t>
  </si>
  <si>
    <t>GC8</t>
  </si>
  <si>
    <t>Actualizar el contenido del Curso E-Learning CPS.</t>
  </si>
  <si>
    <t xml:space="preserve">(1) Ficha metodológica del curso actualizada </t>
  </si>
  <si>
    <t>GC9</t>
  </si>
  <si>
    <t xml:space="preserve">Revisar-socializar-articularse </t>
  </si>
  <si>
    <t xml:space="preserve">Traducción e interpretación a dos lenguas indígenas de la Cartilla con enfoque diferencial para incentivar y fortalecer el acceso al sistema de compras y contratación pública de los pueblos y comunidades indígenas en Colombia
</t>
  </si>
  <si>
    <t xml:space="preserve">(2) traducciones a la cartilla con enfoque étnico  </t>
  </si>
  <si>
    <t>Unificar con el de proyecto de inversión</t>
  </si>
  <si>
    <t>Estructurar Mecanismos de Agregación de Demanda para la vinculación de actores de la Economía Popular</t>
  </si>
  <si>
    <t xml:space="preserve">(1) Documento resultado del proceso de estructuración de MAD para la Economía Popular </t>
  </si>
  <si>
    <t>2. • Economía popular y comunitaria 
• Colombia sin hambre Ambiente y Transición energética 
• Paz Total</t>
  </si>
  <si>
    <t xml:space="preserve">2. Promover la compra pública estratégica como factor del desarrollo económico, contribuyendo a la dinamización del desarrollo regional en diferentes sectores del mercado y de la economía popular, a través de mecanismos de agregación de demanda. </t>
  </si>
  <si>
    <t>Yenny Liseth Pérez Olaya</t>
  </si>
  <si>
    <t>Documentar la medición del porcentaje de proveedores de economía popular en el segmento de microempresa que participan en los mecanismos de agregación de demanda puestos en operación a partir del 2023</t>
  </si>
  <si>
    <t>(12) Reportes cualitativos mensuales de actores de la economía popular habilitados en los mecanismos de agregación de demanda
(1) Documento anual  que consolide la proporción de proveedores de economía popular (microempresas) incluidos en la TVEC, respecto a la totalidad de proveedores habilitados</t>
  </si>
  <si>
    <t>Revisar PAS del conpes</t>
  </si>
  <si>
    <t>Realizar seguimiento a las ventas de café en el Acuerdo Marco de Precios para el Suministro del Servicio Integral de Aseo y Cafetería, con la identificación de marcas consumidas y entidades compradoras</t>
  </si>
  <si>
    <t>(02) Informes semestrales de ventas de café en el Acuerdo Marco de Precios para el Suministro del Servicio Integral de Aseo y Cafetería</t>
  </si>
  <si>
    <r>
      <rPr>
        <b/>
        <sz val="11"/>
        <rFont val="Verdana"/>
        <family val="2"/>
      </rPr>
      <t>CONPES 4052</t>
    </r>
    <r>
      <rPr>
        <sz val="11"/>
        <rFont val="Verdana"/>
        <family val="2"/>
      </rPr>
      <t xml:space="preserve"> Política para la Sostenibilidad de la Caficultura Colombiana</t>
    </r>
  </si>
  <si>
    <t>Estructurar mecanismos de compra que permitan impulsar la economía regional.</t>
  </si>
  <si>
    <t>(2) Informes semestrales del estado y evolución de los mecanismos estructurados que permitan impulsar la economía regional.</t>
  </si>
  <si>
    <r>
      <rPr>
        <b/>
        <sz val="11"/>
        <rFont val="Verdana"/>
        <family val="2"/>
      </rPr>
      <t xml:space="preserve">CONPES 4129 </t>
    </r>
    <r>
      <rPr>
        <sz val="11"/>
        <rFont val="Verdana"/>
        <family val="2"/>
      </rPr>
      <t>Política Nacional de Reindustrialización</t>
    </r>
  </si>
  <si>
    <t>Revisar PMI</t>
  </si>
  <si>
    <t xml:space="preserve">Estructurar Instrumentos de agregación de demanda de adquisición de productos de origen agropecuario </t>
  </si>
  <si>
    <t xml:space="preserve">(1) Documento resultado del proceso de estructuración de IAD de adquisición de productos de origen agropecuario </t>
  </si>
  <si>
    <t>PMI</t>
  </si>
  <si>
    <t xml:space="preserve">Estructurar un mecanismo de compra pública que permita a las entidades estatales adquirir productos y servicios para reducir riesgos a la seguridad digital, aprovechando las capacidades de los proveedores nacionales. </t>
  </si>
  <si>
    <t>(1) Documento resultado del proceso de estructuración de MAD para la adquisición estatal de productos y servicios que reduzcan riesgos de seguridad digital.</t>
  </si>
  <si>
    <r>
      <rPr>
        <b/>
        <sz val="11"/>
        <rFont val="Verdana"/>
        <family val="2"/>
      </rPr>
      <t xml:space="preserve">CONPES </t>
    </r>
    <r>
      <rPr>
        <sz val="11"/>
        <rFont val="Verdana"/>
        <family val="2"/>
      </rPr>
      <t>Política Nacional de Inteligencia Artificial</t>
    </r>
  </si>
  <si>
    <t> </t>
  </si>
  <si>
    <t>Indicador PI</t>
  </si>
  <si>
    <t xml:space="preserve">
Elaborar productos de análisis de los instrumentos contractuales que diseñe la ANCP-CCE en el marco del cumplimiento de sus objetivos estratégicos</t>
  </si>
  <si>
    <t>(2) Documentos de Análisis de los instrumentos contractuales que diseñe la ANCP-CCE en el marco del cumplimiento de sus objetivos estratégicos</t>
  </si>
  <si>
    <t>Richard Ariel Bedoya de Moya (E)</t>
  </si>
  <si>
    <t xml:space="preserve">Subdirector de Estudios de Mercado y Abastecimiento Estratégico </t>
  </si>
  <si>
    <t>Indicador PEI</t>
  </si>
  <si>
    <t>Actualizar el Modelo de Abastecimiento Estratégico actualizado que incorpore como propósito la democratización de la compra pública.</t>
  </si>
  <si>
    <t>(1) Informe que de cuenta de las actualizaciones realizadas  al Modelo de Abastecimiento Estratégico (Versión 3.1)</t>
  </si>
  <si>
    <t>Revisar PAS</t>
  </si>
  <si>
    <t>Generar un estudio que permita establecer recomendaciones para incentivar la compra de insumos, bienes y servicios locales en las compras estatales.</t>
  </si>
  <si>
    <t>(1) Informe de la(s) mesa(s) de trabajo realizadas con entidades estatales
(1) Documento que contiene recomendaciones para incentivar la compra de insumos, bienes y servicios locales en las compras estatales</t>
  </si>
  <si>
    <r>
      <rPr>
        <b/>
        <sz val="11"/>
        <rFont val="Verdana"/>
        <family val="2"/>
      </rPr>
      <t xml:space="preserve">CONPES 4129  </t>
    </r>
    <r>
      <rPr>
        <sz val="11"/>
        <rFont val="Verdana"/>
        <family val="2"/>
      </rPr>
      <t>Política Nacional de Reindustrialización</t>
    </r>
  </si>
  <si>
    <t>3.Gestión presupuestal y eficiencia del gasto público</t>
  </si>
  <si>
    <t>Convertir en indicador</t>
  </si>
  <si>
    <t>Realizar seguimiento a la implementación del Plan de Trabajo de Gestión de la Información Estadística</t>
  </si>
  <si>
    <t>(2) Informes semestrales de seguimiento a la implementación  del Plan de trabajo</t>
  </si>
  <si>
    <t>18.Gestión de la información estadística</t>
  </si>
  <si>
    <t>Realizar seguimiento al Plan Institucional de Archivo de la entidad -PINAR 2023 - 2026</t>
  </si>
  <si>
    <t>(2) Informes semestrales seguimiento PINAR</t>
  </si>
  <si>
    <t>5.Gestión documental</t>
  </si>
  <si>
    <t>5. • Transparencia
•  Educación Economía popular y comunitaria
• Paz total</t>
  </si>
  <si>
    <t xml:space="preserve">Ana María Tolosa Rico </t>
  </si>
  <si>
    <t>Formular y realizar seguimiento al Plan Anual de Adquisiciones -PAA</t>
  </si>
  <si>
    <t>(1) Plan Anual de Adquisiciones publicado.
(2) Informes de seguimiento al cumplimiento del PAA</t>
  </si>
  <si>
    <t>Formular e implementar el Plan Anual de Vacantes y Plan de Previsión de Recursos Humanos</t>
  </si>
  <si>
    <t xml:space="preserve">(1) Plan Anual de Vacantes y Plan de Previsión de Recursos Humanos
(2) Informes semestrales de ejecución del Plan Anual de Vacantes y Plan de Previsión de Recursos Humanos </t>
  </si>
  <si>
    <t>7.Talento Humano</t>
  </si>
  <si>
    <t xml:space="preserve">Formular e implementar el Plan de manejo ambiental ANCPCCE </t>
  </si>
  <si>
    <t>(1) Documento plan de acción de manejo ambiental.
(1) Informe de gestión anual del componente ambiental</t>
  </si>
  <si>
    <t>(Decreto 1076 de 2015)</t>
  </si>
  <si>
    <t>Formular e implementar el Plan Estratégico de Talento Humano</t>
  </si>
  <si>
    <t>(1) Plan Estratégico de Talento Humano 
(2) Informes semestrales de ejecución del Plan Estratégico de Talento Humano</t>
  </si>
  <si>
    <t>Formular e implementar el Plan Institucional de Capacitación</t>
  </si>
  <si>
    <t>(1) Plan Institucional de Capacitación
(2) Informes semestrales de ejecución del Plan Institucional de Capacitación</t>
  </si>
  <si>
    <t xml:space="preserve">Formular e implementar el Plan Institucional de Bienestar Social e Incentivos </t>
  </si>
  <si>
    <t xml:space="preserve">(1) Plan Institucional de Bienestar Social e Incentivos 
(2) Informes semestrales de ejecución del Plan Institucional de Bienestar Social e Incentivos </t>
  </si>
  <si>
    <t>Formular e implementar el Plan Anual en Seguridad y Salud en el Trabajo</t>
  </si>
  <si>
    <t xml:space="preserve">(1) Plan Anual en Seguridad y Salud en el Trabajo
(2) Informes semestrales de ejecución del Plan Anual en Seguridad y Salud en el Trabajo
(1) Informe de evaluación del Plan Anual en Seguridad y Salud en el Trabajo </t>
  </si>
  <si>
    <t xml:space="preserve">Implementar la Política de Gestión del Conocimiento </t>
  </si>
  <si>
    <t xml:space="preserve">(1) Política de Gestión del Conocimiento
(2) Informes semestrales de ejecución de la política de Gestión del Conocimiento </t>
  </si>
  <si>
    <t>6.Gestión del conocimiento y la innovación</t>
  </si>
  <si>
    <t>Seguimiento a la implementación del Plan de Acción de la Política de Prevención del Daño Antijurídico de la Agencia</t>
  </si>
  <si>
    <t>(2) Informes semestrales de seguimiento a la implementación del Plan de Acción de la Política de Prevención del Daño Antijurídico de la Agencia</t>
  </si>
  <si>
    <t xml:space="preserve"> (Circular 009 del 2023 de la Agencia Nacional de Defensa Jurídica del Estado- ANDJE)</t>
  </si>
  <si>
    <t>2.Defensa Jurídica</t>
  </si>
  <si>
    <t>16. Paz, Justicia e Instituciones Sólidas</t>
  </si>
  <si>
    <t>Monitorear  con oportunidad las PQRSD de la Agencia.</t>
  </si>
  <si>
    <t>(04) Informes trimestrales del cumplimiento de las PQRSD que se gestiona en la ANCP-CCE</t>
  </si>
  <si>
    <t>Informe</t>
  </si>
  <si>
    <t xml:space="preserve"> ( Ley No 1712 de 2014 y Resolución 373 de 2024 de  la ANCPCCE)</t>
  </si>
  <si>
    <t>8.Servicio al Ciudadano</t>
  </si>
  <si>
    <t>Revisar con Maira</t>
  </si>
  <si>
    <t xml:space="preserve">Realizar dos mantenimientos evolutivos a la plataforma mi mercado popular </t>
  </si>
  <si>
    <t>(1) Documento mantenimiento evolutivo a la plataforma de MMP
(1) Documento Request For Information - RFI</t>
  </si>
  <si>
    <t>9.Gobierno Digital</t>
  </si>
  <si>
    <t>3. Consolidar un marco de gobernanza para la gestión del conocimiento e información del sistema de compras y contratación, fortaleciendo los procesos de innovación y desarrollo tecnológico con el fin de impulsar la transparencia y fomentar la participación de actores en el sistema electrónico de contratación pública.</t>
  </si>
  <si>
    <t xml:space="preserve">Richard Ariel Bedoya de Moya </t>
  </si>
  <si>
    <t xml:space="preserve">Subdirector de Información y Desarrollo Tecnológico </t>
  </si>
  <si>
    <t>Disponer la consulta de manera gratuita y libre del RUP mediante la WEB de la ANCP-CCE u otro mecanismo público y gratuito que se disponga.</t>
  </si>
  <si>
    <t>(1) Documento 
Request For Información - RFI , evidenciando la  consulta de manera gratuita y libre del RUP mediante la WEB de la ANCP-CCE u otro mecanismo público y gratuito que se disponga.</t>
  </si>
  <si>
    <t xml:space="preserve">Diseñar el plan táctico y operativo del modelo de Gobierno de datos que incluye la gestión de datos </t>
  </si>
  <si>
    <t xml:space="preserve">(2) Informes de avance del diseño del plan 
(1) Documento Plan táctico y operativo del modelo de Gobierno de datos
</t>
  </si>
  <si>
    <t xml:space="preserve">Continuar con la implementación del Modelo de Seguridad y Privacidad de la Información </t>
  </si>
  <si>
    <t xml:space="preserve">(1) Plan de trabajo y (3) informes trimestrales de avance </t>
  </si>
  <si>
    <t>Unidad</t>
  </si>
  <si>
    <t>Actualizar e implementar Plan Estratégico de Tecnologías -PETI</t>
  </si>
  <si>
    <t>(1) Documento PETI
(3) Informes trimestrales de avance</t>
  </si>
  <si>
    <t>Convertirlo en indicador-REVISAR ARTICULACIÓN</t>
  </si>
  <si>
    <t>Actualizar e implementar Plan de Seguridad y Privacidad de la Información</t>
  </si>
  <si>
    <t xml:space="preserve">(1) Documento Plan de Seguridad y Privacidad de la Información
(3) Informes trimestrales de avance </t>
  </si>
  <si>
    <t>Actualizar e implementar Plan de Tratamiento de Riesgos de Seguridad y la Privacidad de la información</t>
  </si>
  <si>
    <t xml:space="preserve">(1) Plan de Tratamiento de Riesgos de Seguridad y la Privacidad de la información actualizado
(3) Informes trimestrales de avance </t>
  </si>
  <si>
    <t>ACTIVIDADES POR DEPENDENCIA</t>
  </si>
  <si>
    <t>DEPENDENCIA</t>
  </si>
  <si>
    <t>NUMERO DE ACTIVIDADES ESTRATEGICAS POR ÁREA</t>
  </si>
  <si>
    <r>
      <t xml:space="preserve">AVANCE </t>
    </r>
    <r>
      <rPr>
        <b/>
        <sz val="9"/>
        <color rgb="FF002060"/>
        <rFont val="Verdana"/>
        <family val="2"/>
      </rPr>
      <t>PROGRAMADO</t>
    </r>
    <r>
      <rPr>
        <sz val="9"/>
        <color rgb="FF002060"/>
        <rFont val="Verdana"/>
        <family val="2"/>
      </rPr>
      <t xml:space="preserve"> Q1</t>
    </r>
  </si>
  <si>
    <r>
      <t xml:space="preserve">AVANCE </t>
    </r>
    <r>
      <rPr>
        <b/>
        <sz val="9"/>
        <color rgb="FF002060"/>
        <rFont val="Verdana"/>
        <family val="2"/>
      </rPr>
      <t>CUMPLIMIENTO</t>
    </r>
    <r>
      <rPr>
        <sz val="9"/>
        <color rgb="FF002060"/>
        <rFont val="Verdana"/>
        <family val="2"/>
      </rPr>
      <t xml:space="preserve"> Q1</t>
    </r>
  </si>
  <si>
    <r>
      <t xml:space="preserve">AVANCE </t>
    </r>
    <r>
      <rPr>
        <b/>
        <sz val="9"/>
        <color rgb="FF002060"/>
        <rFont val="Verdana"/>
        <family val="2"/>
      </rPr>
      <t xml:space="preserve">PROGRAMADO </t>
    </r>
    <r>
      <rPr>
        <sz val="9"/>
        <color rgb="FF002060"/>
        <rFont val="Verdana"/>
        <family val="2"/>
      </rPr>
      <t xml:space="preserve"> Q2</t>
    </r>
  </si>
  <si>
    <r>
      <rPr>
        <sz val="9"/>
        <color rgb="FF002060"/>
        <rFont val="Verdana"/>
        <family val="2"/>
      </rPr>
      <t xml:space="preserve">AVANCE  </t>
    </r>
    <r>
      <rPr>
        <b/>
        <sz val="9"/>
        <color rgb="FF002060"/>
        <rFont val="Verdana"/>
        <family val="2"/>
      </rPr>
      <t xml:space="preserve">CUMPLIMIENTO </t>
    </r>
    <r>
      <rPr>
        <sz val="9"/>
        <color rgb="FF002060"/>
        <rFont val="Verdana"/>
        <family val="2"/>
      </rPr>
      <t>Q2</t>
    </r>
  </si>
  <si>
    <t>AVANCE  CUMPLIMIENTO ACUMULADO Q2</t>
  </si>
  <si>
    <r>
      <t xml:space="preserve">AVANCE </t>
    </r>
    <r>
      <rPr>
        <b/>
        <sz val="9"/>
        <color rgb="FF002060"/>
        <rFont val="Verdana"/>
        <family val="2"/>
      </rPr>
      <t xml:space="preserve">PROGRAMADO </t>
    </r>
    <r>
      <rPr>
        <sz val="9"/>
        <color rgb="FF002060"/>
        <rFont val="Verdana"/>
        <family val="2"/>
      </rPr>
      <t xml:space="preserve"> Q3</t>
    </r>
  </si>
  <si>
    <r>
      <t xml:space="preserve">AVANCE  </t>
    </r>
    <r>
      <rPr>
        <b/>
        <sz val="9"/>
        <color rgb="FF002060"/>
        <rFont val="Verdana"/>
        <family val="2"/>
      </rPr>
      <t xml:space="preserve">CUMPLIMIENTO </t>
    </r>
    <r>
      <rPr>
        <sz val="9"/>
        <color rgb="FF002060"/>
        <rFont val="Verdana"/>
        <family val="2"/>
      </rPr>
      <t>Q3</t>
    </r>
  </si>
  <si>
    <t>AVANCE  CUMPLIMIENTO ACUMULADO Q3</t>
  </si>
  <si>
    <r>
      <t xml:space="preserve">AVANCE </t>
    </r>
    <r>
      <rPr>
        <b/>
        <sz val="9"/>
        <color rgb="FF002060"/>
        <rFont val="Verdana"/>
        <family val="2"/>
      </rPr>
      <t xml:space="preserve">PROGRAMADO </t>
    </r>
    <r>
      <rPr>
        <sz val="9"/>
        <color rgb="FF002060"/>
        <rFont val="Verdana"/>
        <family val="2"/>
      </rPr>
      <t xml:space="preserve"> Q4</t>
    </r>
  </si>
  <si>
    <r>
      <t xml:space="preserve">AVANCE  </t>
    </r>
    <r>
      <rPr>
        <b/>
        <sz val="9"/>
        <color rgb="FF002060"/>
        <rFont val="Verdana"/>
        <family val="2"/>
      </rPr>
      <t xml:space="preserve">CUMPLIMIENTO </t>
    </r>
    <r>
      <rPr>
        <sz val="9"/>
        <color rgb="FF002060"/>
        <rFont val="Verdana"/>
        <family val="2"/>
      </rPr>
      <t>Q4</t>
    </r>
  </si>
  <si>
    <t>AVANCE  CUMPLIMIENTO ACUMULADO Q4</t>
  </si>
  <si>
    <t xml:space="preserve">% TOTAL EJECUTADO ACUMULADO </t>
  </si>
  <si>
    <t>SUBDIRECCIÓN GESTION CONTRACTUAL</t>
  </si>
  <si>
    <t>SUBDIRECCIÓN NEGOCIOS</t>
  </si>
  <si>
    <t>SUBDIRECCIÓN EMAE</t>
  </si>
  <si>
    <t>SUBDIRECCIÓN IDT</t>
  </si>
  <si>
    <t>SECRETARÍA GENERAL</t>
  </si>
  <si>
    <t>Total</t>
  </si>
  <si>
    <t>DISTRIBUCIÓN DE ACCIONES ESTRATEGICAS 2025</t>
  </si>
  <si>
    <t>INDICADORES DE COLOR AL CUMPLIMIENTO ACUMULADO DEL PLAN</t>
  </si>
  <si>
    <t>PRODUCTOS</t>
  </si>
  <si>
    <t>SEGUIMIENTO TRIMESTRAL  PLAN DE ACCIÓN</t>
  </si>
  <si>
    <t xml:space="preserve">Actividad </t>
  </si>
  <si>
    <t>FIN</t>
  </si>
  <si>
    <t>Meta</t>
  </si>
  <si>
    <t>Avance programado Q1</t>
  </si>
  <si>
    <t>Avance programado Q2</t>
  </si>
  <si>
    <t>Avance programado Q3</t>
  </si>
  <si>
    <t>Avance programado acumulado Q4</t>
  </si>
  <si>
    <t>CUMPLIMIENTO Q1</t>
  </si>
  <si>
    <t>CUMPLIMIENTO Q2</t>
  </si>
  <si>
    <t>CUMPLIMIENTO Q3</t>
  </si>
  <si>
    <t>CUMPLIMIENTO Q4</t>
  </si>
  <si>
    <t>% AVANCE Q1</t>
  </si>
  <si>
    <t>% AVANCE Q2</t>
  </si>
  <si>
    <t>% AVANCE Q3</t>
  </si>
  <si>
    <t>% AVANCE Q4</t>
  </si>
  <si>
    <t xml:space="preserve">OBSERVACIONES </t>
  </si>
  <si>
    <t>LINK EVIDENCIAS</t>
  </si>
  <si>
    <t>El grupo de Comunicaciones entregó: Documento PEC PDF
Anexo Matriz de seguimiento</t>
  </si>
  <si>
    <t>https://colombiacompra.pensemos.com/suiteve/pln/searchers?soa=6&amp;mdl=pln&amp;_sveVrs=1004020250228&amp;&amp;link=1&amp;mis=pln-D-1024</t>
  </si>
  <si>
    <t xml:space="preserve">El grupo de Articulación y socialización entregó: Informe de implementación de la estrategia de capacitaciones de la Entidad.   </t>
  </si>
  <si>
    <t>El grupo de Planeación entregó: Plan de trabajo del SIG</t>
  </si>
  <si>
    <t>El grupo de Control Interno entrego: Monitoreos mensuales al avance de la ejecución del plan anual de auditoria basada en riesgos 2025.</t>
  </si>
  <si>
    <t>La subdirección de Gestión Contractual entregó: Informe trimestral sobre sentencias indizadas</t>
  </si>
  <si>
    <t xml:space="preserve">La subdirección de Gestión Contractual entregó: Informe trimestral sobre la proyección y revisión de conceptos juridicos. </t>
  </si>
  <si>
    <t>La subdirección de Negocios entregó: Reporte cualitativo mensual sobre los actores de la economia popular habilitados en los mecanismos de agregación de demanda</t>
  </si>
  <si>
    <t>La secretaria general entregó: Plan Anual de Adquisiciones</t>
  </si>
  <si>
    <t>La secretaria general entregó: Plan Anual de vacantes y previsión de recursos humanos.</t>
  </si>
  <si>
    <t>La secretaria general entregó: Plan de acción de manejo ambiental</t>
  </si>
  <si>
    <t>La secretaria general entregó: Plan Estrategico de Talento Humano</t>
  </si>
  <si>
    <t>La secretaria general entregó: Plan Institucional de Capacitaciones</t>
  </si>
  <si>
    <t>La secretaria general entregó: Plan Institucional de bienestar social e incentivos</t>
  </si>
  <si>
    <t>La secretaria general entregó: Plan Anual de salud y seguridad en el trabajo</t>
  </si>
  <si>
    <t>La secretaria general entregó: Politica de Gestión del Conocimiento</t>
  </si>
  <si>
    <t>La secretaria general entregó: Informe trimestral del cumplimiento de las PQRSD</t>
  </si>
  <si>
    <t>La Subdirección de IDT entregó: Plan de trabajo e informe trimestral del modelo de seguridad y privacidad de la información</t>
  </si>
  <si>
    <t>La Subdirección de IDT entregó: Docuemento PETI</t>
  </si>
  <si>
    <t>La Subdirección de IDT entregó: Plan de seguridad y privacidad de la información</t>
  </si>
  <si>
    <t xml:space="preserve">La Subdirección de IDT entregó: Plan de tratamiento de riesgos de seguridad y la privacidad de la información </t>
  </si>
  <si>
    <t>Q1</t>
  </si>
  <si>
    <t>Q2</t>
  </si>
  <si>
    <t>Q3</t>
  </si>
  <si>
    <t>Q4</t>
  </si>
  <si>
    <t>N° ACTIVIDADES PROGRAMADAS</t>
  </si>
  <si>
    <t xml:space="preserve">N°  ENTREGABLES PROGRAMADOS </t>
  </si>
  <si>
    <t>% PROGRAMADO</t>
  </si>
  <si>
    <t>N°  CUMPLIMIENTO DE ACCIONES</t>
  </si>
  <si>
    <t>N°  CUMPLIMIENTO DE ENTREGABLES</t>
  </si>
  <si>
    <t xml:space="preserve">% CUMPLIMIENTO </t>
  </si>
  <si>
    <t>Entregables programados</t>
  </si>
  <si>
    <t xml:space="preserve">Entregables Programados Q1 </t>
  </si>
  <si>
    <t xml:space="preserve">Entregables cumplidos Q1 </t>
  </si>
  <si>
    <t>Entregables Programados Q2</t>
  </si>
  <si>
    <t>Entregables cumplidos Q2</t>
  </si>
  <si>
    <t>Entregables Programados Q3</t>
  </si>
  <si>
    <t>Entregables cumplidos Q3</t>
  </si>
  <si>
    <t>Entregables Programados Q4</t>
  </si>
  <si>
    <t>Entregables cumplidos Q4</t>
  </si>
  <si>
    <t>Actividades Programadas</t>
  </si>
  <si>
    <t>Actividades programadas Q1</t>
  </si>
  <si>
    <t>Actividades cumplidas Q1</t>
  </si>
  <si>
    <t>Actividades programadas Q2</t>
  </si>
  <si>
    <t>Actividades cumplidas Q2</t>
  </si>
  <si>
    <t>Actividades programadas Q3</t>
  </si>
  <si>
    <t>Actividades cumplidas Q3</t>
  </si>
  <si>
    <t>Actividades programadas Q4</t>
  </si>
  <si>
    <t>Actividades cumplidas Q4</t>
  </si>
  <si>
    <t xml:space="preserve">Dirección General </t>
  </si>
  <si>
    <t xml:space="preserve">Subdirección de Negocios </t>
  </si>
  <si>
    <t>Subdirección EMAE</t>
  </si>
  <si>
    <t xml:space="preserve">Subdirección de IDT </t>
  </si>
  <si>
    <t xml:space="preserve">Secretaría General </t>
  </si>
  <si>
    <t xml:space="preserve">Total </t>
  </si>
  <si>
    <t xml:space="preserve">TRIMESTRE 1 </t>
  </si>
  <si>
    <t>TRIMESTRE 2</t>
  </si>
  <si>
    <t xml:space="preserve">TRIMESTRE 3 </t>
  </si>
  <si>
    <t>TRIMESTRE 4</t>
  </si>
  <si>
    <t>HOJA PAI 2025</t>
  </si>
  <si>
    <t>DESCRIPCIÓN</t>
  </si>
  <si>
    <t>Abreviatura según sea la dependencia (DG: Dirección General, SG: Secretaría General, EMAE: Subdirección de Estudios de Mercado y Abastecimiento Estratégico, SN: Subdirección de Negocios, IDT: Subdirección de Desarrollo Tecnológico).</t>
  </si>
  <si>
    <t>Se refiere a los bienes, servicios, tareas o acciones que se desarrollan o producen en el marco de un proyecto, programa o plan. Representa lo que se va a realizar o entregar como parte del trabajo.</t>
  </si>
  <si>
    <t>Es el resultado tangible o intangible que se genera como parte de una actividad o producto. Este puede ser un documento, informe, producto físico, servicio implementado, entre otros, que evidencia el cumplimiento de una tarea o meta.</t>
  </si>
  <si>
    <t>Es el día específico en el que se comienza a ejecutar una actividad, tarea o proyecto. Marca el punto de partida del cronograma.</t>
  </si>
  <si>
    <t>Fecha fin</t>
  </si>
  <si>
    <t>Indica el día en que se espera o se programó terminar una actividad, tarea o proyecto. Representa el límite temporal para la entrega del entregable o culminación de la acción.</t>
  </si>
  <si>
    <t xml:space="preserve">Meta </t>
  </si>
  <si>
    <t>s el objetivo específico que se busca alcanzar con una actividad o producto. Generalmente se expresa en términos cuantificables o cualitativos para medir el éxito del trabajo.</t>
  </si>
  <si>
    <t>Es el parámetro o criterio utilizado para cuantificar o evaluar el cumplimiento de la meta. Puede ser expresado en números, porcentajes, tiempo, etc., dependiendo de la naturaleza de la actividad o producto.</t>
  </si>
  <si>
    <t>Sumatoria de las metas de los meses de enero, febrero y marzo.</t>
  </si>
  <si>
    <t>Sumatoria de las metas de los meses de abril, mayo y junio.</t>
  </si>
  <si>
    <t>Sumatoria de las metas de los meses de julio, agosto y septiembre.</t>
  </si>
  <si>
    <t>Sumatoria de las metas de los meses de octubre, noviembre y diciembre.</t>
  </si>
  <si>
    <t>Criterio de programación</t>
  </si>
  <si>
    <t>Se refiere a los principios, reglas, parámetros o condiciones que se utilizan para organizar y planificar las actividades. Este criterio asegura que las acciones se realicen de manera eficiente, dentro del tiempo disponible, y con los recursos asignados. Los criterios a elegi son: Plan Nacional del Desarrollo (PND), Plan Estratégico Sectorial (PES), Plan Estratégico Institucional (PEI), Plan Marco de Implementación (PMI), Conpes, Planes Decreto 612, otro.</t>
  </si>
  <si>
    <t>Pólitica MIPG</t>
  </si>
  <si>
    <t>Politica asociada al Modelo Integrado de Planeación y Gestión:
1.Racionalización de trámites
2.Defensa Jurídica
3.Gestión presupuestal y eficiencia del gasto público
4.Fortalecimiento organizacional y simplificación de procesos
5.Gestión documental
6.Gestión del conocimiento y la innovación
7.Talento Humano
8.Servicio al Ciudadano
9.Gobierno Digital
10.Control interno
11.Integridad
12.Participación ciudadana en la gestión pública
13.Seguridad Digital
14.Seguimiento y evaluación del desempeño institucional
15.Mejora normativa
16.Planeación Institucional
17.Transparencia, acceso a la información pública y lucha contra la corrupción
18.Gestión de la información estadística
19.Compras y contratación pública</t>
  </si>
  <si>
    <t>Linea Estratégica PEI</t>
  </si>
  <si>
    <t xml:space="preserve">Corresponde a las 5 líneas establecidas: 
1.
• Economía popular y comunitaria
• Transparencia Ambiente y Transición energética
2.
• Economía popular y comunitaria 
• Colombia sin hambre Ambiente y Transición energética 
• Paz Total
3.
• Economía popular y comunitaria 
• Transparencia
4.
• Transparencia Educación
• Economía popular y comunitaria 
• Paz total
5.
 • Transparencia
•  Educación Economía popular y comunitaria 
• Paz total
</t>
  </si>
  <si>
    <t>Corresponde a los 5 objetivos estratégicos: 
1. Establecer lineamientos técnicos, conceptuales o metodológicos para la consolidación y democratización del Sistema de Compra Pública, mediante la elaboración y difusión de instrumentos o herramientas normativos sostenibles, estratégicos o innovadores que promuevan la inclusión de todas las partes interesadas del Sistema de Compra Pública.
2. Promover la compra pública estratégica como factor del desarrollo económico, contribuyendo a la dinamización del desarrollo regional en diferentes sectores del mercado y de la economía popular, a través de mecanismos de agregación de demanda. 
3. Consolidar un marco de gobernanza para la gestión del conocimiento e información del sistema de compras y contratación, fortaleciendo los procesos de innovación y desarrollo tecnológico con el fin de impulsar la transparencia y fomentar la participación de actores en el sistema electrónico de contratación pública.
4. Fomentar la participación e inclusión de actores del Sistema de Compra Pública a través de mecanismos que promuevan la apropiación y difusión del conocimiento, fortalezcan sus capacidades, y mejoren el relacionamiento con la ciudadanía y grupos de valor.
5. Optimizar el modelo de operación de la Agencia con el propósito de promover sinergias al interior y con otras instituciones, que faciliten los procesos de toma de decisiones y el logro de resultados efectivo.</t>
  </si>
  <si>
    <t>Corresponde a las transformaciones del PND en linea con el objetivo de la Agencia</t>
  </si>
  <si>
    <t>Objetivo de Desarrollo sostenible (se encuentran diligencidos de acuerdo con el objetivo de la Agencia)</t>
  </si>
  <si>
    <t>Nombre y apellido (Responsable)</t>
  </si>
  <si>
    <t>Nombre de la personas responsable de la ejecución de la actividad.</t>
  </si>
  <si>
    <t>Cargo (Responsable)</t>
  </si>
  <si>
    <t>Cargo de la persona responsable de la actividad</t>
  </si>
  <si>
    <t>HOJA ENTREGABLES 2025</t>
  </si>
  <si>
    <t>Producto/Actividad  PAI 2025</t>
  </si>
  <si>
    <r>
      <t xml:space="preserve">Incluya en el mismo orden de la pestaña </t>
    </r>
    <r>
      <rPr>
        <i/>
        <sz val="10"/>
        <color theme="1"/>
        <rFont val="Verdana"/>
        <family val="2"/>
      </rPr>
      <t>"PAI"</t>
    </r>
  </si>
  <si>
    <t>Pueden repetirse en la misma secuencia tantas veces se requiera.</t>
  </si>
  <si>
    <t>Nombre del entregable</t>
  </si>
  <si>
    <t>Incluya el registro específico que da cuenta del entregable.</t>
  </si>
  <si>
    <t>Fecha de incio</t>
  </si>
  <si>
    <t>Fecha de inicio de ejecución del entregable
(dd/mm/aaaa)</t>
  </si>
  <si>
    <t>Fecha de finalización de ejecución del entregable
(dd/mm/aaaa)</t>
  </si>
  <si>
    <t>Nombre y cargo del responsable de ejecución del entregable</t>
  </si>
  <si>
    <t>Observación</t>
  </si>
  <si>
    <t>Documento PEC PDF
Anexo Matriz de seguimiento</t>
  </si>
  <si>
    <t>Se desaprobó no cargaron el anexo correcto</t>
  </si>
  <si>
    <t xml:space="preserve">Informes trimestrales de implementación.
Documento </t>
  </si>
  <si>
    <t>ok se deaprueba porque cargaron en el  trimestre 3</t>
  </si>
  <si>
    <t>Programa aprobado y publicado
Seguimientos trimestrales (segundo semestre)</t>
  </si>
  <si>
    <t>Plan de trabajo 
Matriz de partes interesadas necesidades y expectativas 
Documento de Estrategia para la divulgación del SIG
Manual del SIG</t>
  </si>
  <si>
    <t>OK</t>
  </si>
  <si>
    <t>DG 5</t>
  </si>
  <si>
    <t>Plan de mejoramiento aprobado</t>
  </si>
  <si>
    <t>Borrador proyecto de Ley</t>
  </si>
  <si>
    <t>2 informes de la gestión realizada por Asuntos Internacionales</t>
  </si>
  <si>
    <t>OK anexo faltan parametros</t>
  </si>
  <si>
    <t>no han enviado para aprobación pero ya está cargado</t>
  </si>
  <si>
    <t>se entregó uno</t>
  </si>
  <si>
    <t xml:space="preserve">Circular Expedida </t>
  </si>
  <si>
    <t>no se adjunta el anexo correcto</t>
  </si>
  <si>
    <t>Elaborar y/o actualizar ocho (8) documentos de lineamientos normativos en materia de contratación y compras públicas</t>
  </si>
  <si>
    <t xml:space="preserve">ok </t>
  </si>
  <si>
    <t>Cuatro (4) informes sobre sentencias del CE indizadas</t>
  </si>
  <si>
    <t xml:space="preserve">Cuatro (4) informes de Proyección y Revisión de Conceptos Jurídicos.
</t>
  </si>
  <si>
    <t>Dos (2) Estudios normativos.</t>
  </si>
  <si>
    <t xml:space="preserve">Actualizar el contenido del Curso E-Learning CPS.
</t>
  </si>
  <si>
    <t xml:space="preserve">Ficha metodológica del curso actualizada </t>
  </si>
  <si>
    <t xml:space="preserve">(01) Documento resultado del proceso de estructuración de MAD para la Economía Popular </t>
  </si>
  <si>
    <t>(12) Reportes cualitativos mensuales de actores de la economía popular habilitados en los mecanismos de agregación de demanda
(01) Documento anual  que consolide la proporción de proveedores de economía popular (microempresas) incluidos en la TVEC, respecto a la totalidad de proveedores habilitados</t>
  </si>
  <si>
    <t>ok</t>
  </si>
  <si>
    <t>(02) Informes semestrales del estado y evolución de los mecanismos estructurados que permitan impulsar la economía regional.</t>
  </si>
  <si>
    <t xml:space="preserve">(01) Documento resultado del proceso de estructuración de IAD de adquisición de productos de origen agropecuario </t>
  </si>
  <si>
    <t>(01) Documento resultado del proceso de estructuración de MAD para la adquisición estatal de productos y servicios que reduzcan riesgos de seguridad digital.</t>
  </si>
  <si>
    <t>(02) Documentos de Análisis de los instrumentos contractuales que diseñe la ANCP-CCE en el marco del cumplimiento de sus objetivos estratégicos</t>
  </si>
  <si>
    <t>(01) Informe que de cuenta de las actualizaciones realizadas  al Modelo de Abastecimiento Estratégico (Versión 3.1)</t>
  </si>
  <si>
    <t>(01) Informe de la(s) mesa(s) de trabajo realizadas con entidades estatales
(01) Documento que contiene recomendaciones para incentivar la compra de insumos, bienes y servicios locales en las compras estatales</t>
  </si>
  <si>
    <t>Se desaprueba porque las fechas de firma no son coherentes, mas unos ajustes adicionales solicitados en el documento.</t>
  </si>
  <si>
    <t>(02) Informes semestrales de seguimiento a la implementación  del Plan de trabajo</t>
  </si>
  <si>
    <t> No ha sido cargada la actividad. Se les dio plazo hasta medio dia del 14/07/2025</t>
  </si>
  <si>
    <t>Informe semestral seguimiento PINAR</t>
  </si>
  <si>
    <t>Se rechaza actividad porque no cargaron los parametros de calidad</t>
  </si>
  <si>
    <t>OK - SUBSANADO</t>
  </si>
  <si>
    <t>Se rechaza porque no coinciden las firmas de revisó y de aprobó</t>
  </si>
  <si>
    <t>Se rechaza porque no coincide titulo con objetivo y el documento no tiene firmas</t>
  </si>
  <si>
    <t>SIGUE IGUAL</t>
  </si>
  <si>
    <t>Informe semestral de seguimiento a la implementación del Plan de Acción de la Política de Prevención del Daño Antijurídico de la Agencia</t>
  </si>
  <si>
    <t>Se rechaza porque cargaron la información en el tercer trimestre y se debe ajustar el titulo con el objetivo</t>
  </si>
  <si>
    <t xml:space="preserve">Dos mantenimientos evolutivos a la plataforma de MMP
2 Documentos Request For Information - RFI
</t>
  </si>
  <si>
    <t>Se rechaza porque no coinciden las firmas de quien elabora y revisa.</t>
  </si>
  <si>
    <t>Consulta gratuita del RUP dispuesto por la ANCP-CCE
Documento 
Request For Información - RFI , evidenciando la  consulta de manera gratuita y libre del RUP mediante la WEB de la ANCP-CCE u otro mecanismo público y gratuito que se disponga.</t>
  </si>
  <si>
    <t xml:space="preserve">(2) Informes de avance del diseño del plan 
1 Documento Plan táctico y operativo del modelo de Gobierno de datos
</t>
  </si>
  <si>
    <t xml:space="preserve">Plan de trabajo y tres informes trimestrales de avance </t>
  </si>
  <si>
    <t>1 Documento PETI
(3) Informes trimestrales de avance</t>
  </si>
  <si>
    <t xml:space="preserve">1 Documento Plan de Seguridad y Privacidad de la Información
(3) Informes trimestrales de avance </t>
  </si>
  <si>
    <t xml:space="preserve">Plan de Tratamiento de Riesgos de Seguridad y la Privacidad de la información actualizado
(3) Informes trimestrales de avance </t>
  </si>
  <si>
    <t>Politica MIPG</t>
  </si>
  <si>
    <t>Dependencias</t>
  </si>
  <si>
    <t>1.Racionalización de trámites</t>
  </si>
  <si>
    <t>11.Integridad</t>
  </si>
  <si>
    <t>13.Seguridad Digital</t>
  </si>
  <si>
    <t>15.Mejora normativa</t>
  </si>
  <si>
    <t>16.Planeación Institucional</t>
  </si>
  <si>
    <t>Instrumentos de planeación</t>
  </si>
  <si>
    <t>ODS 1 - Fin de la Pobreza</t>
  </si>
  <si>
    <t>PND</t>
  </si>
  <si>
    <t>ODS 2 - Hambre Cero</t>
  </si>
  <si>
    <t>ODS 5 - Igualdad de Género</t>
  </si>
  <si>
    <t>ODS 6 - Agua Limpia y Saneamiento</t>
  </si>
  <si>
    <t>ODS 7 - Energia Asequible y no Contaminante</t>
  </si>
  <si>
    <t>PND-PES-PEI</t>
  </si>
  <si>
    <t>PES-PEI</t>
  </si>
  <si>
    <t>ODS 10 - Reducción de las Desigualdades</t>
  </si>
  <si>
    <t>ODS 11 - Ciudades y Comunidades Sostenibles</t>
  </si>
  <si>
    <t>ODS 12 - Producción y Consumos Responsables</t>
  </si>
  <si>
    <t>ODS 14 - Vida Submarina</t>
  </si>
  <si>
    <t>ODS 15 - Vida de Ecosistemas Terrestres</t>
  </si>
  <si>
    <t>Plan estratégico</t>
  </si>
  <si>
    <t>ODS 17 - Alianzas para Lograr los Objetivos</t>
  </si>
  <si>
    <t>No.</t>
  </si>
  <si>
    <t xml:space="preserve">LÍNEAS ESTRATÉGICAS </t>
  </si>
  <si>
    <t>OBJETIVO ESTRATÉGICO</t>
  </si>
  <si>
    <t xml:space="preserve">El propósito es optimizar los procesos de compra y contratación pública y  fomentar la transparencia en el uso de los recursos públicos, para lo cual es esencial disponer instrumentos o herramientas técnicas y normativas adecuadas, las cuales deben incluir directrices específicas que fomenten la compra pública sostenible, estratégica e innovadora; lo que a su vez facilitará la adopción de buenas prácticas en materia de la política de compra y contratación.  En este sentido, se aporta a la democratización de la compra pública, en línea con las metas y enfoques del Gobierno Nacional, materializando la inclusión de actores de la economía popular y comunitaria en el Sistema de Compra Pública. </t>
  </si>
  <si>
    <t>Se busca desarrollar mecanismos de agregación de demanda que fortalezcan el desarrollo regional de encadenamientos productivos, y amplíen la participación de actores en el Sistema de Compra Pública. Esto se llevará a cabo mediante la promoción de la compra pública estratégica, innovadora y sostenible en los mecanismos desarrollados por la Agencia,  impulsando la inclusión de actores de la economía popular en el mercado, para generar  una mayor diversidad y alcance de la participación de estos agentes económicos.</t>
  </si>
  <si>
    <t>Se busca promover la transparencia en la compra y contratación pública a través de la implementación de una sólida Gobernanza de datos y el desarrollo de una plataforma de compras públicas propia mediante procesos innovadores. Esta plataforma tiene como objetivo la soberanía y autonomía de la información que permita mejorar la eficiencia, la disponibilidad de datos y la transaccionalidad en la compra y contratación pública, enfocándose prioritariamente en la participación de actores de la economía popular y comunitaria. Además, contempla el análisis de información sobre el sistema de compras públicas y sus diversos actores.</t>
  </si>
  <si>
    <t>Esta encaminado a promover la participación e inclusión de diferentes actores en el Sistema de Compra Pública mediante la implementación de estrategias de capacitación, formación y asistencia técnica que les permitan mejorar su conocimiento y capacidades; y a su vez contribuya a mejorar la relación con la ciudadanía y otros grupos interesados. Se busca que más actores puedan participar de manera efectiva en procesos de compra y contratación pública,  y que la información y el conocimiento se compartan de manera más amplia y accesible, especialmente orientado a la inclusión de actores de la economía popular.</t>
  </si>
  <si>
    <t>Se pretende mejorar la forma en que opera la Agencia para crear colaboraciones y sinergias tanto dentro de la organización como con otras instituciones externas. El objetivo de esta optimización es hacer que los procesos de toma de decisiones sean más eficientes y que se logren los resultados  en el desempeño de las funciones de la Agencia. De igual forma, implementar acciones de innovación y mejora para los procesos que soportan la operación de la entidad.</t>
  </si>
  <si>
    <t>Productos Proyecto de innversión</t>
  </si>
  <si>
    <t>TIPO DE SOLICITUD</t>
  </si>
  <si>
    <t>ÁREA RESPONSABLE</t>
  </si>
  <si>
    <r>
      <t xml:space="preserve">FECHA DE SOLICITUD
</t>
    </r>
    <r>
      <rPr>
        <b/>
        <sz val="8"/>
        <rFont val="Verdana"/>
        <family val="2"/>
      </rPr>
      <t>DD/MM/AAAA</t>
    </r>
  </si>
  <si>
    <t>ID DE ACCIÓN PARA AJUSTAR</t>
  </si>
  <si>
    <t>Q PROGRAMADO DE LA ACCIÓN</t>
  </si>
  <si>
    <t>FECHA DE INICIO</t>
  </si>
  <si>
    <t xml:space="preserve">FECHA DE FIN </t>
  </si>
  <si>
    <t xml:space="preserve">DESCRIPCIÓN DEL AJUSTE </t>
  </si>
  <si>
    <t>CARTA DE JUSTIFICACIÓN</t>
  </si>
  <si>
    <t>OBSERVACIONES SEGUNDA LINEA DE DEFENSA</t>
  </si>
  <si>
    <t xml:space="preserve">Link Evidencias </t>
  </si>
  <si>
    <t>VERSIÓN VIGENTE PAI</t>
  </si>
  <si>
    <t>FECHA DE VERSIÓN PAI 2024</t>
  </si>
  <si>
    <t>CÓD</t>
  </si>
  <si>
    <t>CONSEC</t>
  </si>
  <si>
    <t>MES/AÑO</t>
  </si>
  <si>
    <t xml:space="preserve">PAI 2025 V1 </t>
  </si>
  <si>
    <t xml:space="preserve">Dirección General -Planeación </t>
  </si>
  <si>
    <t xml:space="preserve">Primera versión del Plan de Acción Institucional aprobado en el Comité Directivo </t>
  </si>
  <si>
    <t>Modificación</t>
  </si>
  <si>
    <t>Subdirección de EMAE</t>
  </si>
  <si>
    <t>EMAE</t>
  </si>
  <si>
    <t>Se solicita modificación de la activdad EMAE 03, con un entregable programado en Q1 ((01) Informe de la(s) Mesa(s) de trabajo con entidades estatales) y un entregable en el Q2 ((01) Documento que contiene recomendaciones para incentivar la compra de insumos, bienes y servicios locales en las compras estatales). Para el cumplimiento del entregable del Q1 se identificaron dificultades para el cumplimiento del hito 2 en el primer trimestre del año, debido a los desafíos organizativos y logísticos, incluyendo la selección de la locación, la metodología a emplear y la asignación de recursos para atender a los asistentes, considerando la magnitud de la convocatoria esperada (se estiman más de 100 entidades).</t>
  </si>
  <si>
    <t>EMAE 03</t>
  </si>
  <si>
    <t>Se aprueba modificación solicitada por la subdirección de EMAE</t>
  </si>
  <si>
    <t>https://cceficiente.sharepoint.com/:f:/s/ProcesosMIPG/Epr7wXnKwlZNlW8laAxDEwQBFVTOyA3ftm-VytU2u-QS4A?e=1FFbVT</t>
  </si>
  <si>
    <t>Subdirección de IDT</t>
  </si>
  <si>
    <t>IDT</t>
  </si>
  <si>
    <t>Aclaración</t>
  </si>
  <si>
    <t>Subdirección Gestión Contractual</t>
  </si>
  <si>
    <t>GC</t>
  </si>
  <si>
    <t>Se solicita modicicación de la actividad GC-02,  por la necesidad de precisar la denominación del entregable asociado a la expedición de la circular externa. Inicialmente, el producto estaba definido como "Circular Única Expedida", mientras que en la actualización se requiere ajustar a "Circular Expedida", lo que permite una mayor claridad y alineación con las necesidades de los grupos de valor. Este ajuste no implica cambios en la meta establecida ni en los plazos programados para la actividad. Sin embargo, contribuye a mejorar la precisión en la denominación del producto final, facilitando su seguimiento y cumplimiento dentro del marco del PAI.</t>
  </si>
  <si>
    <t>GC 02</t>
  </si>
  <si>
    <t>Se aprueba modificación solicitada por la subdirección de Gestión Contractual</t>
  </si>
  <si>
    <t>https://cceficiente.sharepoint.com/:f:/s/ProcesosMIPG/EjlLhgT1KFFMoebdOZj7x7QBzHZrd-hoWGRb78GLWcQNmg?e=nxBllY</t>
  </si>
  <si>
    <t>Dirección General</t>
  </si>
  <si>
    <t>DG</t>
  </si>
  <si>
    <t>Se solicita modificación de la programación del entregable del Q2, de acuerdo con la nueva directriz establecida por la Secretaría de Transparencia en la Circular 026 del 6 de junio del presente año y publicada el 17 de junio: "RÉGIMEN DE TRANSICIÓN A LOS PROGRAMAS DE TRANSPARENCIA Y ÉTICA PÚBLICA": "En relación con los elementos, procedimientos y controles mínimos para la gestión del riesgo de Lavado de Activos, Financiación del Terrorismo y Financiación de la Proliferación de Armas de Destrucción Masiva (LA/FT/FP), estos tendrán una implementación progresiva de conformidad con los lineamientos que se impartirán en la Guía para la Gestión Integral de Riesgos, versión 7, próxima a emitirse en coordinación con el Departamento Administrativo de la Función Pública. Por lo tanto, a partir de la publicación de la versión actualizada de la Guía, las entidades adoptarán diligentemente los lineamientos allí señalados. En consecuencia, de manera exclusiva respecto de la temática gestión del riesgo, el término perentorio iniciará a contar desde el momento en que se publique la nueva versión de la Guía para la Gestión Integral de Riesgos." Así, debió posponerse la aprobación del Programa de Transparencia y Ética Pública (PTEP), tanto en su componente transversal como programático, y se remitió un oficio a la Secretaría de Transparencia con el fin de aclarar las inquietudes presentadas por la Agencia en relación con la aprobación y fechas del PTEP, la política y el manual de riesgos. ​</t>
  </si>
  <si>
    <t>DG 03</t>
  </si>
  <si>
    <t>Se aprueba modificación solicitada por el Grupo de planeación Políticas Públicas y asuntos internacionales</t>
  </si>
  <si>
    <t>https://cceficiente.sharepoint.com/:f:/s/ProcesosMIPG/ErROqf3txgNBkDe9PumOZwUBbPBifwyxBBL1awWLSl9LCg?e=ec1Qbz</t>
  </si>
  <si>
    <t>Secretaría General</t>
  </si>
  <si>
    <t>SG</t>
  </si>
  <si>
    <t>PAA 2021 V.1.</t>
  </si>
  <si>
    <t>N/A</t>
  </si>
  <si>
    <r>
      <t xml:space="preserve">Se realizaron ajustes de forma a los nombres de los entregables de la actividad </t>
    </r>
    <r>
      <rPr>
        <b/>
        <sz val="10"/>
        <color theme="1"/>
        <rFont val="Verdana"/>
        <family val="2"/>
      </rPr>
      <t>IDT 1</t>
    </r>
    <r>
      <rPr>
        <sz val="10"/>
        <color theme="1"/>
        <rFont val="Verdana"/>
        <family val="2"/>
      </rPr>
      <t>, debido a que el nombre del número de entregables no estaba conforme a la programación de la meta, de la siguiente manera: Meta total 2, nombre de los entregables "Dos mantenimientos evolutivos a la plataforma de MMP y Dos Documentos Request For Information - RFI" los cuales fueron ajustados de la siguiente manera: "(1) Documento de mantenimiento evolutivo a la plataforma de MMP; (1) Documento Request For Information - RFI"</t>
    </r>
  </si>
  <si>
    <t>Se ajusta formula de cálculo de los porcentajes de avance de la pestaña de "seguimeinto", de la siguiente manera:
•	Porcentaje de avance del trimestre por dependencia, va a ser igual a el número de entregables cumplidos por la dependencia en el trimestre (evaluado) dividido por el numero de entregables totales de la dependencia en la vigencia. Lo anterior para que vaya en línea al indicador de gestión de cumplimiento del PAI 2025.
 Adicionalmente, se ajusta el número de actvidades de la Subdorección de Negocios en la pestaña "seguimiento".</t>
  </si>
  <si>
    <t>Se asigaron nuevos responsables a las siguientes actividades:
DG3, DG4, DG5 responsable a Sonia Rocio Rodriguez Coordinadora del Grupo de Planeación. 
DG6 responsable Luis Perea Coordinador del Grupo de Gestión Jurídica
Actividades de la Subdirección de Negocios a Yenny Liseth Perez Olaya
Actividades de la Subdirección de EMAE Richard Ariel Bedoya de Moya (E)</t>
  </si>
  <si>
    <t>Subdirección Negocios</t>
  </si>
  <si>
    <t>NG</t>
  </si>
  <si>
    <t>INDICADOR</t>
  </si>
  <si>
    <t>TIPO ENTREGABLE</t>
  </si>
  <si>
    <t>NOMBRE DEL ENTREGABLE</t>
  </si>
  <si>
    <t xml:space="preserve">FECHA INICIO </t>
  </si>
  <si>
    <t xml:space="preserve">FECHA FIN </t>
  </si>
  <si>
    <t xml:space="preserve">RESPONSABLE </t>
  </si>
  <si>
    <r>
      <t xml:space="preserve">Incluya en el mismo orden de la pestaña </t>
    </r>
    <r>
      <rPr>
        <i/>
        <sz val="9"/>
        <color theme="1"/>
        <rFont val="Verdana"/>
        <family val="2"/>
      </rPr>
      <t>"PAI"</t>
    </r>
  </si>
  <si>
    <t>Informe Sobre el estado y la Gestión de los procesos disciplinarios de la ANCP-CCE</t>
  </si>
  <si>
    <t xml:space="preserve">Luis Enrique Perea Garcés - Asesor Experto G3- 05 (E) </t>
  </si>
  <si>
    <t>Informe de actualización del Normograma</t>
  </si>
  <si>
    <t>Informe de actualización del normograma</t>
  </si>
  <si>
    <t>Informe de seguimiento a la agenda legislativa</t>
  </si>
  <si>
    <t>Documento</t>
  </si>
  <si>
    <t xml:space="preserve"> Plan de trabajo </t>
  </si>
  <si>
    <t>Cesar Andres Barros de la Rosa</t>
  </si>
  <si>
    <t xml:space="preserve"> Informe trimestral de implementación con las actividades ejecutadas </t>
  </si>
  <si>
    <t>Informe trimestral</t>
  </si>
  <si>
    <t xml:space="preserve">Excel </t>
  </si>
  <si>
    <t>Autodiagnósticos diligenciados</t>
  </si>
  <si>
    <t>Certificación</t>
  </si>
  <si>
    <t>Certificación de diligenciamiento del FURAG</t>
  </si>
  <si>
    <t>Excel</t>
  </si>
  <si>
    <t>Plan de Mejoramiento FURAG</t>
  </si>
  <si>
    <t xml:space="preserve">Documentos con la gestión de los proyectos de cooperación internacional. </t>
  </si>
  <si>
    <t>(2) Informes con el balance a la ejecución de los  encuentros internacionales.</t>
  </si>
  <si>
    <t>Informes trimestrales de buenas practicas.</t>
  </si>
  <si>
    <t>Plan Estratégico de comunicaciones y matriz de seguimiento</t>
  </si>
  <si>
    <t>Matriz</t>
  </si>
  <si>
    <t>Matriz de seguimiento</t>
  </si>
  <si>
    <t>Informe socialización orientaciones estratégicas</t>
  </si>
  <si>
    <t xml:space="preserve">Documento </t>
  </si>
  <si>
    <t>Documento (ficha de avance de los cursos virtuales de la Escuela de Formación Virtual)</t>
  </si>
  <si>
    <t>José Tarcisio Gómez Serna - Asesor Experto G-09 - Coordinador Grupo de Articulación y Socialización</t>
  </si>
  <si>
    <t>Documento (Matriz de excel que relaciona el reporte de las personas capacitadas)</t>
  </si>
  <si>
    <t xml:space="preserve">Informe semestral de la implementación de la estrategia de la ruta de la democratización </t>
  </si>
  <si>
    <t>Informe trimestral de ejecución al plan anual de auditorias</t>
  </si>
  <si>
    <t>Edith Cardenas - Asesora con funciones de control interno</t>
  </si>
  <si>
    <t>Documento Tipo</t>
  </si>
  <si>
    <t>Resolución de adopción de Documento Tipo</t>
  </si>
  <si>
    <t xml:space="preserve">
Carolina Quintero Gacharná - Subdirectora de Gestión Contractual</t>
  </si>
  <si>
    <t>Documento normativo</t>
  </si>
  <si>
    <t>Documento normativo (Ley, Decreto o Resolución)</t>
  </si>
  <si>
    <t>Circular externa</t>
  </si>
  <si>
    <t>Circular externa expedida</t>
  </si>
  <si>
    <t>Documento de lineamientos normativos</t>
  </si>
  <si>
    <t>Documento de buenas practicas contractuales en materia de compras y contratación pública</t>
  </si>
  <si>
    <t xml:space="preserve">Documento de lineamientos normativos </t>
  </si>
  <si>
    <t>Conceptos Jurídicos emitidos.</t>
  </si>
  <si>
    <t xml:space="preserve">Matriz trimestral de conceptos emitidos </t>
  </si>
  <si>
    <t>Acto adminisitrativo de adjudicación o acto de habilitación de catálogo</t>
  </si>
  <si>
    <t>Documento resultado del proceso de estructuración o de renovación de MAD</t>
  </si>
  <si>
    <t>Yenny Liseth Pérez Olaya - Subdirectora de negocios</t>
  </si>
  <si>
    <t>Documento resultado del proceso de estructuración o de renovación de MAD para la Economía Popular</t>
  </si>
  <si>
    <t xml:space="preserve">Reportes cualitativos </t>
  </si>
  <si>
    <t xml:space="preserve">Reportes cualitativos mensuales de actores de la economía popular habilitados en los mecanismos de agregación de demanda </t>
  </si>
  <si>
    <t>Documento anual  que consolide la proporción de proveedores de economía popular (microempresas) incluidos en la TVEC, respecto a la totalidad de proveedores habilitados</t>
  </si>
  <si>
    <t xml:space="preserve"> Informes de seguimiento a las ventas y ahorros generados a través de los mecanismos de agregación de demanda en operación en la TVEC</t>
  </si>
  <si>
    <t>Documento resultado del proceso de estructuración de MAD para la adquisición estatal de productos y servicios que reduzcan riesgos de seguridad digital.</t>
  </si>
  <si>
    <t>EMAE 1</t>
  </si>
  <si>
    <t>Maria Avendaño Carrascal - Subdirectora de EMAE</t>
  </si>
  <si>
    <t>EMAE 2</t>
  </si>
  <si>
    <t xml:space="preserve">Informes internos de trabajo de seguimiento del Curso e- learning MAE </t>
  </si>
  <si>
    <t>EMAE 3</t>
  </si>
  <si>
    <t xml:space="preserve"> Informes internos de trabajo de las sesiones realizadas en cada trimestre a los partícipes del sistema de compra pública </t>
  </si>
  <si>
    <t>EMAE 4</t>
  </si>
  <si>
    <t>EMAE 5</t>
  </si>
  <si>
    <t>EMAE 6</t>
  </si>
  <si>
    <t>Matriz con visualizaciones  programadas y enlace con las visualizaciones elaboradas</t>
  </si>
  <si>
    <t>EMAE 7</t>
  </si>
  <si>
    <t>Informes internos de trabajo</t>
  </si>
  <si>
    <t>EMAE 8</t>
  </si>
  <si>
    <t>EMAE 9</t>
  </si>
  <si>
    <t>Informe elaborados sobre los planes anuales de adquisiones</t>
  </si>
  <si>
    <t>EMAE 10</t>
  </si>
  <si>
    <t>Documentos de gestión del OCCE</t>
  </si>
  <si>
    <t>EMAE 11</t>
  </si>
  <si>
    <t>Documentos de análisis o evaluación de instrumentos desarrollados por las áreas misionales de la Agencia.</t>
  </si>
  <si>
    <t>INFORME</t>
  </si>
  <si>
    <t>Informe semestre I-2026 de ejecución del Plan Anual de Vacantes y Plan de previsión de recursos humanos</t>
  </si>
  <si>
    <t>Ana Maria Tolosa Rico - Secretaria General</t>
  </si>
  <si>
    <t>Informe semestre II-2026 de ejecución del Plan Anual de Vacantes y Plan de previsión de recursos humanos</t>
  </si>
  <si>
    <t>Informe semestre I-2026 de ejecución del Plan Estratégico de Talento Humano</t>
  </si>
  <si>
    <t>Informe semestre II-2026 de ejecución del Plan Estratégico de Talento Humano</t>
  </si>
  <si>
    <t>V</t>
  </si>
  <si>
    <t>Informe semestre I-2026 de ejecución del Plan Institucional de Capacitación</t>
  </si>
  <si>
    <t>Informe semestre II-2026  de ejecución del Plan Institucional de Capacitación</t>
  </si>
  <si>
    <t xml:space="preserve">Informe semestre I-2026 de ejecución del Plan Institucional de Bienestar Social e Incentivos </t>
  </si>
  <si>
    <t xml:space="preserve">Informe semestre II-2026 de ejecución del Plan Institucional de Bienestar Social e Incentivos </t>
  </si>
  <si>
    <t>Informe semestre I-2026 de ejecución del Plan Anual en Seguridad y Salud en el Trabajo</t>
  </si>
  <si>
    <t>Informe semestre II-2026 de ejecución del Plan Anual en Seguridad y Salud en el Trabajo</t>
  </si>
  <si>
    <t>Informe semestre I-2026 de ejecución del PINAR</t>
  </si>
  <si>
    <t>Informe semestre II-2026 de ejecución del PINAR</t>
  </si>
  <si>
    <t>Informe avance PMA Q1</t>
  </si>
  <si>
    <t>Informe avance PMA Q2</t>
  </si>
  <si>
    <t>Informe avance PMA Q3</t>
  </si>
  <si>
    <t>Informe avance PMA Q4</t>
  </si>
  <si>
    <t>EXCEL</t>
  </si>
  <si>
    <t>PAA</t>
  </si>
  <si>
    <t>INFORME DE SEGUIMIENTO PAA ENERO -JUNIO</t>
  </si>
  <si>
    <t>INFORME DE SEGUIMIENTO PAA JULIO -DICIEMBRE</t>
  </si>
  <si>
    <t>INFORME DE SEGUIMIENTO PPDA ENERO -JUNIO</t>
  </si>
  <si>
    <t>INFORME DE SEGUIMIENTO PPDA JULIO -DICIEMBRE</t>
  </si>
  <si>
    <t>Informe de Seguimiento a la Ejecucion Presupuestal y Financiera Q1</t>
  </si>
  <si>
    <t>Informe de Seguimiento a la Ejecucion Presupuestal y Financiera Q2</t>
  </si>
  <si>
    <t>Informe de Seguimiento a la Ejecucion Presupuestal y Financiera Q3</t>
  </si>
  <si>
    <t>Informe de Seguimiento a la Ejecucion Presupuestal y Financiera Q4</t>
  </si>
  <si>
    <t xml:space="preserve">Informe de resultados de la estrategia de Relacionamiento Estado Ciudadano del primer semestre con corte de información del 1 de enero al 30 de junio del 2026. </t>
  </si>
  <si>
    <t xml:space="preserve">Informe de resultados de la estrategia de Relacionamiento Estado Ciudadano del segundo semestre con corte de información del 1 de julio al 31 de diciembre del 2026. </t>
  </si>
  <si>
    <t>Informe semestre I-2026 implementación del plan de manejo ambiental</t>
  </si>
  <si>
    <t>Informe semestre II-2026 implementación del plan de manejo ambiental</t>
  </si>
  <si>
    <t>IDT 1</t>
  </si>
  <si>
    <t xml:space="preserve">Documento de requerimientos </t>
  </si>
  <si>
    <t xml:space="preserve">Documento donde se detallan los requerimientos técnicos para la integración entre los simuladores web y la economía popular - Mi Mercado Popular </t>
  </si>
  <si>
    <t>Richard Ariel Bedoya de Moya - Subdirector de IDT</t>
  </si>
  <si>
    <t xml:space="preserve">Documento de arquitectura </t>
  </si>
  <si>
    <t>Documento con el diseño de la arquitectura para la integración requerida</t>
  </si>
  <si>
    <t>Plan de pruebas</t>
  </si>
  <si>
    <t xml:space="preserve">Documento con la ejecución de las pruebas realizadas para validar la integración requerida </t>
  </si>
  <si>
    <t>RFI de paso a producción</t>
  </si>
  <si>
    <t xml:space="preserve">Documento RFI que contiene la verificación para el paso a producción de la integración requerida </t>
  </si>
  <si>
    <t>Documento donde se detallan los requerimientos técnicos para el mantenimiento evolutivo para la interoperabilidad SECOP II - RUP</t>
  </si>
  <si>
    <t xml:space="preserve">Documento con la ejecución de las pruebas realizadas para el mantenimiento evolutivo requerido </t>
  </si>
  <si>
    <t>Documento RFI que contiene la verificación para el mantenimiento evolutivo requerido</t>
  </si>
  <si>
    <t>Documento con la Implementación del plan táctico y operativo del Gobierno de datos</t>
  </si>
  <si>
    <t>Versión preliminar del documento con la Implementación del plan táctico y operativo del Gobierno de datos</t>
  </si>
  <si>
    <t>Versión final del documento con la Implementación del plan táctico y operativo del Gobierno de datos</t>
  </si>
  <si>
    <t>Documento con la Estrategia de despliegue de las plataformas</t>
  </si>
  <si>
    <t>Versión preliminar del documento con la Estrategia de despliegue de las plataformas</t>
  </si>
  <si>
    <t>Versión final del documento con la Estrategia de despliegue de las plataformas</t>
  </si>
  <si>
    <t xml:space="preserve">Informes presentados sobre el nivel de satisfacción de los usuarios frente a los canales de atención gestionados por la mesa de servicio de la entidad </t>
  </si>
  <si>
    <t xml:space="preserve">Informe del primer trimestre </t>
  </si>
  <si>
    <t xml:space="preserve">Informe del segundo trimestre </t>
  </si>
  <si>
    <t xml:space="preserve">Informe del tercer trimestre </t>
  </si>
  <si>
    <t xml:space="preserve">Informe del cuarto trimestre </t>
  </si>
  <si>
    <t>Promedio de disponibilidad del 99,5% de las plataformas SECOP (SECOP I, SECOP II, TVEC)</t>
  </si>
  <si>
    <t>Informe del primer trimestre sobre la disponibilidad de las plataformas SECOP</t>
  </si>
  <si>
    <t>Informe del segundo trimestre sobre la disponibilidad de las plataformas SECOP</t>
  </si>
  <si>
    <t>Informe del tercer trimestre sobre la disponibilidad de las plataformas SECOP</t>
  </si>
  <si>
    <t>Informe del cuarto trimestre sobre la disponibilidad de las plataformas SECOP</t>
  </si>
  <si>
    <t>Actualización, implementación y seguimiento del Plan Estratégico de Tecnologías de la Información - PETI</t>
  </si>
  <si>
    <t xml:space="preserve">
Documento del PETI actualizado a la vigencia 2026
</t>
  </si>
  <si>
    <t>Informe de seguimiento a la implementación</t>
  </si>
  <si>
    <t xml:space="preserve">Actualización, implementación y seguimiento del Plan de Seguridad y privacidad de la información </t>
  </si>
  <si>
    <t xml:space="preserve">
Documento del Plan de Seguridad y privacidad de la información actualizado a la vigencia 2026
</t>
  </si>
  <si>
    <t>Actualización, implementación y seguimiento del Plan de tratamiento de riesgos de seguridad y privacidad de la información</t>
  </si>
  <si>
    <t xml:space="preserve">
Documento del Plan de Tratamiento de riesgos de seguridad y privacidad de la información
</t>
  </si>
  <si>
    <t>CONTROL DE CAMBIOS DEL FORMATO</t>
  </si>
  <si>
    <t>VERSION</t>
  </si>
  <si>
    <t>AJUSTES</t>
  </si>
  <si>
    <t>FECHA</t>
  </si>
  <si>
    <t xml:space="preserve">VERSIÓN VIGENTE </t>
  </si>
  <si>
    <t>Creación de formato </t>
  </si>
  <si>
    <t>Elaboró</t>
  </si>
  <si>
    <t>Carolina Olivera</t>
  </si>
  <si>
    <t xml:space="preserve">Contratista de la Dirección General </t>
  </si>
  <si>
    <t>Revisó</t>
  </si>
  <si>
    <t>Karina Blanco</t>
  </si>
  <si>
    <t xml:space="preserve">Asesora Experta con funciones de planeación </t>
  </si>
  <si>
    <t>Aprobó</t>
  </si>
  <si>
    <t>Ajuste de uso al formato</t>
  </si>
  <si>
    <t>Ajuste a fórmulas de seguimiento</t>
  </si>
  <si>
    <t xml:space="preserve">Liz Vasquéz </t>
  </si>
  <si>
    <t>Analista T02-06</t>
  </si>
  <si>
    <t>Actualización de objetivos estrategicos 
Ajustes de estructura del formato de la hoja de PAI 2024</t>
  </si>
  <si>
    <t>Ana Maria Hernandez 
Valentina Durango Reina
Analista T02-06</t>
  </si>
  <si>
    <t>Contratista de la Dirección General 
Analista T02-06</t>
  </si>
  <si>
    <t xml:space="preserve">Claudia Taboada </t>
  </si>
  <si>
    <t>Actualización de objetivos estrategicos 
Ajustes de estructura del formato de la hoja de PAI 2025</t>
  </si>
  <si>
    <t>María Teresa Páez Díaz</t>
  </si>
  <si>
    <t xml:space="preserve">Contratista de la Dirección General 
</t>
  </si>
  <si>
    <t>Actualización de estructura del formato del PAI, se incluyeron columnas de fuentes de financión, de posibles riesgos, antecendentes y oportunidades. Esta información es para control del grupo de planeación</t>
  </si>
  <si>
    <t xml:space="preserve">Cesar Barros </t>
  </si>
  <si>
    <t>AGENCIA NACIONAL DE CONTRATACIÓN PÚBLICA - COLOMBIA COMPRA EFICIENTE - 
PLATAFORMA ESTRATÉGICA
2023</t>
  </si>
  <si>
    <t>MISIÓN</t>
  </si>
  <si>
    <t>VISIÓN 2023 - 2030</t>
  </si>
  <si>
    <t>OBJETIVO ESTRATÉGICO PROPUESTO</t>
  </si>
  <si>
    <t xml:space="preserve">DESCRIPCIÓN </t>
  </si>
  <si>
    <t xml:space="preserve">Enfoque orientador  </t>
  </si>
  <si>
    <t xml:space="preserve">EJES ESTRATÉGICOS </t>
  </si>
  <si>
    <t xml:space="preserve">CRITERIOS DE PROGRAMACIÓN DE METAS </t>
  </si>
  <si>
    <t xml:space="preserve">PRODUCTOS </t>
  </si>
  <si>
    <t xml:space="preserve">INDICADORES </t>
  </si>
  <si>
    <t>LÍNEA BASE</t>
  </si>
  <si>
    <t xml:space="preserve">META CUATRIENIO </t>
  </si>
  <si>
    <t>UNIDAD DE MEDIDA</t>
  </si>
  <si>
    <t>RESPONSABLE</t>
  </si>
  <si>
    <t>DESAGREGACIÓN DE META CUATRIENIO</t>
  </si>
  <si>
    <t>DESCRIPCIÓN DEL INDICADOR: SEÑALAR HITOS O ENTREGABLES DE CADA META POR AÑO</t>
  </si>
  <si>
    <t>Enfoque de género</t>
  </si>
  <si>
    <t>Enfoque diferencial étnico:</t>
  </si>
  <si>
    <t>Enfoque Diferencial de Diversidad Sexual</t>
  </si>
  <si>
    <t>Enfoque Diferencial de Discapacidad</t>
  </si>
  <si>
    <t>Define la razón de ser de la organización, su propósito fundamental. Describe qué hace la organización, para quién lo hace y cómo lo hace. La misión se centra en el presente y está orientada hacia el corto plazo.</t>
  </si>
  <si>
    <t>Expresa lo que la organización aspira a ser en el futuro. Representa las metas a largo plazo y describe el estado ideal que la organización espera alcanzar. La visión es más abstracta y general que la misión.</t>
  </si>
  <si>
    <t>Las líneas guían la construcción de los objetivos estratégicos marcados por la organización. Las líneas estratégicas representan las grandes apuestas del Gobierno Nacional, estás centrarán las acciones necesarias para dar cumplimiento al Plan Nacional de Desarrollo “Colombia Potencia de Vida” 2022-2026.</t>
  </si>
  <si>
    <t>Son los propósitos o determinantes definidos por la entidad en el largo plazo, con lo cual se busca dar cumplimiento a las apuestas de transformación. Los objetivos sirven como articuladores de instrumentos de planeación (planes programas y proyectos) y del análisis prospectivo (propósito superior, misión, visión).</t>
  </si>
  <si>
    <t xml:space="preserve">Se describen los objetivos estratégicos </t>
  </si>
  <si>
    <t xml:space="preserve">analiza las relaciones sociales y de poder injustas y desiguales entre hombres y mujeres y reconoce las necesidades particulares de las mujeres; el abordaje de las relaciones históricas de género que atraviesan el entramado social y se articulan con otras relaciones sociales como son la condición socioeconómica, la etnicidad, edad y opción sexual. </t>
  </si>
  <si>
    <t xml:space="preserve">remite a una perspectiva de análisis, de reconocimiento, respeto y garantía de los derechos individuales y colectivos de todos los grupos étnicos como son las comunidades negras, palenqueras, raizales, indígenas y ROM, haciendo énfasis en la igualdad de oportunidades desde la diferencia, la diversidad y la no discriminación. </t>
  </si>
  <si>
    <t xml:space="preserve">La orientación sexual e identidad de género es una construcción individual permeada por los ámbitos social, cultural, histórico, sociológico, político y económico, donde el ámbito biológico es un elemento entre otras variables, que contribuye a su desarrollo concreto, pero no determinante como causa única. La diversidad sexual se refiere a la orientación sexual y a la forma en que cada persona vive su experiencia afectiva y erótica. Existen muchas expresiones de esta diversidad, algunas de las más comunes son: heterosexual, homosexual, bisexual, asexual.  
 </t>
  </si>
  <si>
    <t xml:space="preserve">parten del reconocimiento de las diferencias e intersubjetividades para la atención de las necesidades específicas de grupos poblacionales en los territorios como principios de acción pública desde una perspectiva transversal de derechos humanos. Es un enfoque que hace referencia al desarrollo e implementación de acciones inclusivas, diferenciadas y afirmativas en el marco de las políticas sociales y poblacionales.           </t>
  </si>
  <si>
    <t xml:space="preserve">Representan la concreción de campos de acción en que se desarrollan los objetivos estratégicos </t>
  </si>
  <si>
    <t>Determinante que determina la orientación de la programación del producto</t>
  </si>
  <si>
    <t xml:space="preserve">Son bienes o servicios de una entidad resultado del desarrollo de acciones programadas para dar cumplimiento a un objetivo; es decir, es la materialización de lo propuesto.  </t>
  </si>
  <si>
    <t>Tiene como propósito medir el avance del producto en relación con las metas propuestas. La información producida del indicador debe ser observable y verificable, de modo que permita generar un análisis cuantitativo o cualitativo de la situación, estado, evolución, progreso e intensidad de los procesos o actividades en ejecución</t>
  </si>
  <si>
    <t xml:space="preserve">Son resultados obtenidos en años anteriores, y se toman como punto de referencia para plantear las metas. </t>
  </si>
  <si>
    <t xml:space="preserve"> Cantidad de bienes y servicios suficientes para materializar el objetivo propuesto</t>
  </si>
  <si>
    <t xml:space="preserve">Expresa el resultado de medición del producto a medir. Tenga presente que debe acoplarse al producto y a la lectura analítica de los resultados que este arroje. Esto puede ser porcentaje, número, pesos, entre otras unidades de medición.  </t>
  </si>
  <si>
    <t>Responsables de recolectar la información del indicador, y generar los reportes para la medición y seguimiento del desempeño del área.</t>
  </si>
  <si>
    <t xml:space="preserve"> Cantidad de bienes y servicios suficientes para materializar el objetivo propuesta para el cuatrienio</t>
  </si>
  <si>
    <t>Decreto 4170 de 2011
La Agencia Nacional de Contratación Pública - Colombia Compra Eficiente (ANCP - CCE),  ente rector en materia de contratación pública. 
Tiene como objetivo  desarrollar e impulsar políticas públicas y herramientas para los procesos de compra y contratación estatal, con el fin de generar una mayor eficiencia, transparencia y optimización de los recursos del Estado.</t>
  </si>
  <si>
    <t xml:space="preserve">La Agencia Nacional de Contratación Pública – Colombia Compra Eficiente (ANCP- CCE) para 2030 se destacará  a nivel latinoamericano por avanzar  en la democratización del mercado de compra y contratación pública,  mediante la promoción de la participación e inclusión de todos los actores  interesados y partícipes.  </t>
  </si>
  <si>
    <t>Economía popular y comunitaria
Transparencia
Ambiente y Transición energética</t>
  </si>
  <si>
    <t>Establecer lineamientos técnicos, conceptuales o metodológicos para la consolidación y democratización del Sistema de Compra Pública, mediante la elaboración y difusión de instrumentos o herramientas normativos sostenibles, estratégicos o innovadores que promuevan la inclusión de todas las partes interesadas del Sistema de Compra Pública.</t>
  </si>
  <si>
    <t>Investigación y Desarrollo</t>
  </si>
  <si>
    <t>Organización_para_la_Cooperación_y_el_Desarrollo_Económicos_OCDE</t>
  </si>
  <si>
    <t>Fomentar una participación transparente y efectiva de las partes interesadas. </t>
  </si>
  <si>
    <t>Un Modelo de Abastecimiento Estratégico actualizado que incorpore como propósito la democratización de la compra pública.</t>
  </si>
  <si>
    <t>Modelo de Abastecimiento Estratégico actualizado</t>
  </si>
  <si>
    <t>0.7</t>
  </si>
  <si>
    <t>0.2</t>
  </si>
  <si>
    <t>0.1</t>
  </si>
  <si>
    <t xml:space="preserve">Desde la Subdirección de Estudios de Mercado y Abastecimiento Estratégico, se plantea una actualización al Modelo de Abastecimiento Estratégico con el propósito de integrar la democratización de las compras públicas en Colombia. Esta actualización incluirá herramientas existentes en el marco jurídico y los instrumentos desarrollados por la agencia. Este esfuerzo contribuirá al objetivo estratégico de establecer lineamientos técnicos, conceptuales o metodológicos para consolidar y democratizar el Sistema de Compra Pública. La actualización del Modelo se alinea con la elaboración y difusión de instrumentos normativos sostenibles vigentes, estratégicos o innovadores que promuevan la inclusión de todas las partes interesadas en el Sistema.  La medición se realizará a través de un documento en cada vigencia que refleje el resultado de la actualización del Modelo. </t>
  </si>
  <si>
    <r>
      <rPr>
        <b/>
        <sz val="10"/>
        <rFont val="Century Gothic"/>
        <family val="2"/>
      </rPr>
      <t xml:space="preserve">Hito 1 </t>
    </r>
    <r>
      <rPr>
        <sz val="10"/>
        <rFont val="Century Gothic"/>
        <family val="2"/>
      </rPr>
      <t xml:space="preserve">(2024): Modelo de Abastecimiento Estratégico Actualizado (Versión 3.0)
</t>
    </r>
    <r>
      <rPr>
        <b/>
        <sz val="10"/>
        <rFont val="Century Gothic"/>
        <family val="2"/>
      </rPr>
      <t xml:space="preserve">Hito 2 </t>
    </r>
    <r>
      <rPr>
        <sz val="10"/>
        <rFont val="Century Gothic"/>
        <family val="2"/>
      </rPr>
      <t xml:space="preserve">(2025): Actualización del  Modelo de Abastecimiento Estratégico de acuerdo con la elaboración y difusión de instrumentos normativos sostenibles vigentes, estratégicos o innovadores que promuevan la inclusión de todas las partes interesadas en el Sistema
</t>
    </r>
    <r>
      <rPr>
        <b/>
        <sz val="10"/>
        <rFont val="Century Gothic"/>
        <family val="2"/>
      </rPr>
      <t xml:space="preserve">Hito 3 </t>
    </r>
    <r>
      <rPr>
        <sz val="10"/>
        <rFont val="Century Gothic"/>
        <family val="2"/>
      </rPr>
      <t>(2026): Actualización del  Modelo de Abastecimiento Estratégico de acuerdo con la elaboración y difusión de instrumentos normativos sostenibles vigentes, estratégicos o innovadores que promuevan la inclusión de todas las partes interesadas en el Sistema.</t>
    </r>
  </si>
  <si>
    <t xml:space="preserve">Fortalecimiento de Economías Populares y comunitarias </t>
  </si>
  <si>
    <t>Plan_Nacional_de_Desarrollo_Colombia_Potencia_de_Vida_2022_2026_PND</t>
  </si>
  <si>
    <t xml:space="preserve">Documentos de buenas prácticas contractuales </t>
  </si>
  <si>
    <t xml:space="preserve">Número de documentos elaborados </t>
  </si>
  <si>
    <r>
      <rPr>
        <b/>
        <sz val="10"/>
        <color rgb="FFFF0000"/>
        <rFont val="Century Gothic"/>
        <family val="2"/>
      </rPr>
      <t xml:space="preserve"> </t>
    </r>
    <r>
      <rPr>
        <b/>
        <sz val="10"/>
        <color theme="1"/>
        <rFont val="Century Gothic"/>
        <family val="2"/>
      </rPr>
      <t>Subdirección de Gestión Contractual</t>
    </r>
  </si>
  <si>
    <r>
      <t xml:space="preserve">Teniendo como referente el concepto de documentos de lineamientos del DNP, para el cumplimiento y despliegue de esta meta se tiene presente la elaboración y/o actualización de guías, manuales, y reglamentos que se expiden al interior de la subdirección; </t>
    </r>
    <r>
      <rPr>
        <b/>
        <sz val="10"/>
        <rFont val="Century Gothic"/>
        <family val="2"/>
      </rPr>
      <t>algunos de estos enfocados en promover la participación de actores de economía popular</t>
    </r>
    <r>
      <rPr>
        <sz val="10"/>
        <rFont val="Century Gothic"/>
        <family val="2"/>
      </rPr>
      <t xml:space="preserve"> </t>
    </r>
    <r>
      <rPr>
        <b/>
        <sz val="10"/>
        <rFont val="Century Gothic"/>
        <family val="2"/>
      </rPr>
      <t>dentro del sistema de contratación pública, y las demás líneas estratégicas como medio ambiente, entre otras</t>
    </r>
    <r>
      <rPr>
        <sz val="10"/>
        <rFont val="Century Gothic"/>
        <family val="2"/>
      </rPr>
      <t xml:space="preserve">. Así mismo, se tiene en cuenta para esta meta la proyección de boletines de relatorías donde se plasmen los conceptos y línea jurisprudencial más relevante en materia de contratación estatal. En cuanto a la medición del indicador, se hará a través del número de documentos entregados, es decir, la guía o manual elaborado o actualizado así como el número de boletines que se llegasen a expedir. </t>
    </r>
  </si>
  <si>
    <t xml:space="preserve">Elaboración o actualización de manuales, guías y reglamentos normativos de acuerdo a las necesidades suscitadas de cada vigencia. </t>
  </si>
  <si>
    <t>Modelo_Integrado_de_Planeación_y_Gestión</t>
  </si>
  <si>
    <t>Compras y contratación Pública</t>
  </si>
  <si>
    <t xml:space="preserve">Documentos normativos </t>
  </si>
  <si>
    <r>
      <t xml:space="preserve">Número de documentos </t>
    </r>
    <r>
      <rPr>
        <sz val="10"/>
        <rFont val="Century Gothic"/>
        <family val="2"/>
      </rPr>
      <t>normativos elaborados</t>
    </r>
  </si>
  <si>
    <t xml:space="preserve">El cumplimiento de esta meta esta asociado a la construcción de nuevos documentos tipo que estén enfocados en las nuevas dinámicas de vinculación de actores de economía popular a la contratación pública, o la actualización de los ya existentes, teniendo en cuenta las nuevas normas que se expidan en cumplimiento de las líneas de Gobierno. También, se incluye la participación de la Agencia en la elaboración de decretos y proyectos normativos a los que se la convoque por parte de otras oficinas, como Ministerios y Departamentos Administrativos. En cuanto a la medición del indicador, esta se tendrá como número de documentos entregados, pues la validación se hace a partir de la resolución que da vigencia a los documentos tipo que se expidan o actualicen. Y para el caso de la participación en decretos o proyectos normativos, de igual manera de tendrá como insumo el documentos que se envíe con el proyecto contenido. </t>
  </si>
  <si>
    <t>La expedición de nuevos documentos tipo esta asociada a la producción del cubo del gasto y los análisis a los planes de adquisiciones de las entidades que se suministran por parte de la Subdirección de Estudios de Mercado y Abastecimiento Estratégico de manera semestral. Así mismo, la actualización depende del análisis que se haga a la implementación del instrumentos contractual,  de las mesas de trabajo que se sostengan con los actores involucrados en el tema y de las normas que se expidan al respecto.</t>
  </si>
  <si>
    <t>5. Convergencia regional</t>
  </si>
  <si>
    <t>Mecanismos de Agregación de Demanda para la Economía Popular  estructurados</t>
  </si>
  <si>
    <t xml:space="preserve">Número de mecanismos de Agregación de Demanda estructurados para la Economía Popular </t>
  </si>
  <si>
    <t xml:space="preserve">Previo a 2023 no existían en Colombia mecanismos de agregación de demanda enfocados a la economía popular, que fueron incorporados a través del Plan Nacional de Desarrollo 2022-2026. Por lo tanto, la línea de base es 0. Cuando nos referimos a "Estructurados" es contar con los documentos elaborados, aprobados y listos para publicar borrador en el SECOP. Se trata de la construcción del mecanismo de agregación de demanda, entendido esto como la disponibilidad de catálogos o sistemas dinámicos en los que actores de la economía popular puedan presentar sus ofertas.  </t>
  </si>
  <si>
    <t>Elaboración de mecanismos de agregación de demanda</t>
  </si>
  <si>
    <t>Mecanismos de Agregación de Demanda</t>
  </si>
  <si>
    <t>Porcentaje (%)</t>
  </si>
  <si>
    <t>Se calculará la proporción de proveedores de la economía popular que cuentan con características de microempresas habilitadas, con respecto a la totalidad de proveedores habilitados a partir del año 2023.   El conteo de proveedores se hace a partir de los reportes construidos por Colombia Compra Eficiente a partir de los actos administrativos, anexos y demás herramientas que utilice la entidad para comunicar las listas de proveedores autorizados para vender en la Tienda Virtual del Estado Colombiano. Debido a que es una metodología propia no se emplean modelos regionales, sectoriales o internacionales y  dado que se calculará a partir del año 2023, no será retroactivo. El producto se medirá a través de los proveedores seleccionados en los mecanismos de agregación de demanda</t>
  </si>
  <si>
    <t>Proveedores de Economía Popular que participan en los mecanismos puestos en operación a partir del 2023</t>
  </si>
  <si>
    <t>Objetivos_de_Desarrollo_Sostenibles_ODS</t>
  </si>
  <si>
    <t>Economía popular y comunitaria
Transparencia</t>
  </si>
  <si>
    <t>Consolidar un marco de gobernanza para la gestión del conocimiento e información del sistema de compras y contratación, fortaleciendo los procesos de innovación y desarrollo tecnológico con el fin de impulsar la transparencia y fomentar la participación de actores en el sistema electrónico de contratación pública.</t>
  </si>
  <si>
    <t>Plataforma tecnológica que habilite mecanismos de agregacion de demanda por parte de las entidades estatales a actores de la economía popular - Mi Mercado Popular</t>
  </si>
  <si>
    <t xml:space="preserve">Porcentaje de cumplimiento del cronograma de trabajo del proyecto </t>
  </si>
  <si>
    <t>Subidrección de Información y Desarrollo Tecnológico</t>
  </si>
  <si>
    <t>Producto #1: Como producto se establece una plataforma tecnológica que habilite mecanismos de agregación de demanda por parte de las entidades estatales a actores de la economía popular - Mi Mercado Popular. Este producto consiste en el desarrollo, implementación y puesta en funcionamiento de una tienda virtual que habilite mecanismos de agregación de demanda para la adquisición de bienes y servicios por parte de Entidades Estatales a actores de economía popular en todo el territorio nacional.
La medición del indicador se hará conforme al plan de trabajo establecido para cada una de las fases que se establezcan, actividad que se conceptualizará al principio de cada vigencia. La meta es lograr un cumplimiento del 100% del plan de trabajo para cada periodo. Para el año 2023 ya se cuenta con un cronograma que está siendo ejecutado para alcanzar la versión 1 de la plataforma, permitiendo realizar los procesos de registro de proveedores, así como la generación de bases de datos de características o perfiles de los actores de la compra pública.
En 2024 el trabajo estará orientado a la integración de algunos desarrollos complementarios del sistema, su estabilización y la conceptualización desde la perspectiva funcional de lo que será la nueva Tienda Virtual del Estado Colombiano. Para 2025 se trabajará en el desarrollo técnico de las funcionalidades entregadas a la SIDT en 2024, para que en 2026 las entidades estatales y los actores de la economía popular estén utilizando 100% esta herramienta, teniendo sobre ella total control y autonomía.</t>
  </si>
  <si>
    <r>
      <t xml:space="preserve">Para </t>
    </r>
    <r>
      <rPr>
        <b/>
        <sz val="10"/>
        <color theme="1"/>
        <rFont val="Calibri"/>
        <family val="2"/>
        <scheme val="minor"/>
      </rPr>
      <t>2023</t>
    </r>
    <r>
      <rPr>
        <sz val="10"/>
        <color theme="1"/>
        <rFont val="Calibri"/>
        <family val="2"/>
        <scheme val="minor"/>
      </rPr>
      <t xml:space="preserve"> plataforma tecnológica que permita efectuar un proeso de registro de actores / proveedores de la economía popular
Para 2024 plataforma funcional que permita realizar transacciones entre los actores de la economía popular y las entidades públicas. 
Para 2025 desarrollar al menos dos nuevas funcionalidades relacionadas con la plataforma lanzada en 2024.
Para 2026 integración de Mi Mercado Popular a la nueva plataforma tecnológica de compras públicas. </t>
    </r>
  </si>
  <si>
    <t>Interoperabilidad SECOP con el Registro Único de Proponentes - RUP</t>
  </si>
  <si>
    <t>Número de Sistema de compras públicas interoperable con el registro Único de Proponentes - RUP</t>
  </si>
  <si>
    <t>Producto #2: Interoperabilidad SECOP / RUP: Teniendo en cuenta lo reportado a nivel del Plan Sectorial al DNP, a continuación, se detallan los entregables que corresponde a cada uno de los avances porcentuales del producto. Para 2024 disponibilizar la consulta de manera gratuita y libre del RUP mediante la WEB de la ANCP-CCE u otro mecanismo público y gratuito que se disponga, así como generar la interoperabilidad con el SI Mi Mercado Popular. Para 2025, la puesta en marcha en producción del Directorio Único de Proveedores del Estado y para 2026 la integración de los mecanismos de interoperabilidad completos con la nueva TVEC.
La medición del indicador se hará conforme al plan de trabajo establecido para cumplir con cada entregable mencionado en el párrafo anterior, actividad que se conceptualizará al principio de cada vigencia. La meta es lograr un cumplimiento del 100% del plan de trabajo para cada vigencia.</t>
  </si>
  <si>
    <r>
      <t>Para</t>
    </r>
    <r>
      <rPr>
        <b/>
        <sz val="10"/>
        <color theme="1"/>
        <rFont val="Calibri"/>
        <family val="2"/>
        <scheme val="minor"/>
      </rPr>
      <t xml:space="preserve"> 2023</t>
    </r>
    <r>
      <rPr>
        <sz val="10"/>
        <color theme="1"/>
        <rFont val="Calibri"/>
        <family val="2"/>
        <scheme val="minor"/>
      </rPr>
      <t xml:space="preserve"> plan de trabajo para el desarrollo del Convenio 
 Para </t>
    </r>
    <r>
      <rPr>
        <b/>
        <sz val="10"/>
        <color theme="1"/>
        <rFont val="Calibri"/>
        <family val="2"/>
        <scheme val="minor"/>
      </rPr>
      <t>2024</t>
    </r>
    <r>
      <rPr>
        <sz val="10"/>
        <color theme="1"/>
        <rFont val="Calibri"/>
        <family val="2"/>
        <scheme val="minor"/>
      </rPr>
      <t xml:space="preserve"> disponibilizar la consulta de manera gratuita y libre del RUP mediante la WEB de la ANCP-CCE u otro mecanismo público y gratuito que se disponga, así como generar la interoperabilidad con el SI Mi Mercado Popular. 
Para </t>
    </r>
    <r>
      <rPr>
        <b/>
        <sz val="10"/>
        <color theme="1"/>
        <rFont val="Calibri"/>
        <family val="2"/>
        <scheme val="minor"/>
      </rPr>
      <t>2025</t>
    </r>
    <r>
      <rPr>
        <sz val="10"/>
        <color theme="1"/>
        <rFont val="Calibri"/>
        <family val="2"/>
        <scheme val="minor"/>
      </rPr>
      <t xml:space="preserve"> la puesta en marcha en producción del Directorio Único de Proveedores del Estado
Para </t>
    </r>
    <r>
      <rPr>
        <b/>
        <sz val="10"/>
        <color theme="1"/>
        <rFont val="Calibri"/>
        <family val="2"/>
        <scheme val="minor"/>
      </rPr>
      <t xml:space="preserve">2026 </t>
    </r>
    <r>
      <rPr>
        <sz val="10"/>
        <color theme="1"/>
        <rFont val="Calibri"/>
        <family val="2"/>
        <scheme val="minor"/>
      </rPr>
      <t>la integración de los mecanismos de interoperabilidad completos con la nueva TVEC.</t>
    </r>
  </si>
  <si>
    <t>Desarrollar procedimientos que, satisfaciendo las necesidades de la administración pública y de los ciudadanos, impulsen la eficiencia a lo largo de todo el ciclo de la contratación pública. </t>
  </si>
  <si>
    <t>Solución tecnológica para la compra y contratación  pública</t>
  </si>
  <si>
    <t>Número de documentos funcionales y técnicos relacionados con el desarrollo de una nueva plataforma de compras publicas</t>
  </si>
  <si>
    <t xml:space="preserve">2
</t>
  </si>
  <si>
    <t>Solución tecnológica que dé respuesta al reto de innovación publica para la conceptualización de una plataforma nueva e integrada para las compras públicas del Estado. Las metas han sido establecidas conforme a los entregables del convenio con Innpulsa y a lo que desde la SIDT se debe adelantar de cara a lanzar un proceso para la construcción de la nueva plataforma.
Para 2023 derivado del convenio con Innpulsa se debe obtener un documento que incluya la caracterización del reto para ser lanzado en 2024 y el plan de trabajo para siguientes vigencias.
Para 2024 dos documentos: i). Documento que contenga los resultados del diagnóstico de los solucionadores, las memorias de los Bootcamps realizado con solucionadores y la ruta de trabajo con cada solucionador. ii). Documento que contenga la estrategia para el desarrollo del proyecto.
Para 2025 dos documentos: i). Documento que contenga las evidencias en el desarrollo de la solución tecnológica para el reto seleccionado. ii). Documento que permita establecer el presupuesto y posibles oferentes del mercado 
Para 2026 Documento que contenga los términos de referencia para salir a contratar a un desarrollador para la plataforma integral de compras públicas.</t>
  </si>
  <si>
    <r>
      <t>Para</t>
    </r>
    <r>
      <rPr>
        <b/>
        <sz val="10"/>
        <color theme="1"/>
        <rFont val="Calibri"/>
        <family val="2"/>
        <scheme val="minor"/>
      </rPr>
      <t xml:space="preserve"> 2023 </t>
    </r>
    <r>
      <rPr>
        <sz val="10"/>
        <color theme="1"/>
        <rFont val="Calibri"/>
        <family val="2"/>
        <scheme val="minor"/>
      </rPr>
      <t xml:space="preserve">derivado del convenio con Innpulsa se debe obtener un documento que incluya la caracterización del reto para ser lanzado en 2024 y el plan de trabajo para siguientes vigencias.
Para </t>
    </r>
    <r>
      <rPr>
        <b/>
        <sz val="10"/>
        <color theme="1"/>
        <rFont val="Calibri"/>
        <family val="2"/>
        <scheme val="minor"/>
      </rPr>
      <t>2024</t>
    </r>
    <r>
      <rPr>
        <sz val="10"/>
        <color theme="1"/>
        <rFont val="Calibri"/>
        <family val="2"/>
        <scheme val="minor"/>
      </rPr>
      <t xml:space="preserve"> dos documentos: i). Documento que contenga los resultados del diagnóstico de los solucionadores, las memorias de los Bootcamps realizado con solucionadores y la ruta de trabajo con cada solucionador. ii). Documento que contenga la estrategia para el desarrollo del proyecto.
Para</t>
    </r>
    <r>
      <rPr>
        <b/>
        <sz val="10"/>
        <color theme="1"/>
        <rFont val="Calibri"/>
        <family val="2"/>
        <scheme val="minor"/>
      </rPr>
      <t xml:space="preserve"> 2025</t>
    </r>
    <r>
      <rPr>
        <sz val="10"/>
        <color theme="1"/>
        <rFont val="Calibri"/>
        <family val="2"/>
        <scheme val="minor"/>
      </rPr>
      <t xml:space="preserve"> dos documentos: i). Documento que contenga las evidencias en el desarrollo de la solución tecnológica para el reto seleccionado. ii). Documento que permita establecer el presupuesto y posibles oferentes del mercado 
Para </t>
    </r>
    <r>
      <rPr>
        <b/>
        <sz val="10"/>
        <color theme="1"/>
        <rFont val="Calibri"/>
        <family val="2"/>
        <scheme val="minor"/>
      </rPr>
      <t>2026</t>
    </r>
    <r>
      <rPr>
        <sz val="10"/>
        <color theme="1"/>
        <rFont val="Calibri"/>
        <family val="2"/>
        <scheme val="minor"/>
      </rPr>
      <t xml:space="preserve"> Documento que contenga los términos de referencia para salir a contratar a un desarrollador para la plataforma integral de compras públicas.</t>
    </r>
  </si>
  <si>
    <t>interinstitucional</t>
  </si>
  <si>
    <t xml:space="preserve">Gobierno digital </t>
  </si>
  <si>
    <t>Desarrollo del modelo integral de Gobernanza de datos de la ANCP-CCE</t>
  </si>
  <si>
    <t>Hoja de Ruta Gobierno de Datos</t>
  </si>
  <si>
    <t>Producto #4: Desarrollo del modelo integral de Gobernanza de datos de la ANCP-CCE, el cual tiene un alcance transversal e integral sobre los componentes de datos de toda la Agencia.
Para 2023 documento de evaluación del estado de madurez del gobierno de datos y la conceptualización de la estrategia de gobierno de datos.
Para 2024 el hito será la fase 1 del desarrollo táctico y operativo que contenga roles y responsabilidades, politicas y estándares de datos y la definicion e implementacion de la estructura inicial de lo que seria la oficina de datos
Para 2025 el hito contempla la terminacion del  plan táctico y operativo del modelo de gobierno de datos que incluye la gestion de datos, la implementacion de herramientas de analitica de datos y la consolidacion de la oficina de datos
Para 2026 el hito será contar con un modelo maduro de gobierno de datos a la luz de las buenas prácticas, liderado por el Comite de Gobierno de Datos</t>
  </si>
  <si>
    <r>
      <t xml:space="preserve">Para </t>
    </r>
    <r>
      <rPr>
        <b/>
        <sz val="10"/>
        <color theme="1"/>
        <rFont val="Calibri"/>
        <family val="2"/>
        <scheme val="minor"/>
      </rPr>
      <t>2023</t>
    </r>
    <r>
      <rPr>
        <sz val="10"/>
        <color theme="1"/>
        <rFont val="Calibri"/>
        <family val="2"/>
        <scheme val="minor"/>
      </rPr>
      <t xml:space="preserve"> documento de evaluación del estado de madurez del gobierno de datos y la conceptualización de la estrategia de gobierno de datos.
Para </t>
    </r>
    <r>
      <rPr>
        <b/>
        <sz val="10"/>
        <color theme="1"/>
        <rFont val="Calibri"/>
        <family val="2"/>
        <scheme val="minor"/>
      </rPr>
      <t>2024</t>
    </r>
    <r>
      <rPr>
        <sz val="10"/>
        <color theme="1"/>
        <rFont val="Calibri"/>
        <family val="2"/>
        <scheme val="minor"/>
      </rPr>
      <t xml:space="preserve"> el hito será la fase 1 del desarrollo táctico y operativo que contenga roles y responsabilidades, politicas y estándares de datos y la definicion e implementacion de la estructura inicial de lo que seria la oficina de datos
Para </t>
    </r>
    <r>
      <rPr>
        <b/>
        <sz val="10"/>
        <color theme="1"/>
        <rFont val="Calibri"/>
        <family val="2"/>
        <scheme val="minor"/>
      </rPr>
      <t>2025</t>
    </r>
    <r>
      <rPr>
        <sz val="10"/>
        <color theme="1"/>
        <rFont val="Calibri"/>
        <family val="2"/>
        <scheme val="minor"/>
      </rPr>
      <t xml:space="preserve"> el hito contempla la terminacion del  plan táctico y operativo del modelo de gobierno de datos que incluye la gestion de datos, la implementacion de herramientas de analitica de datos y la consolidacion de la oficina de datos
Para </t>
    </r>
    <r>
      <rPr>
        <b/>
        <sz val="10"/>
        <color theme="1"/>
        <rFont val="Calibri"/>
        <family val="2"/>
        <scheme val="minor"/>
      </rPr>
      <t>2026</t>
    </r>
    <r>
      <rPr>
        <sz val="10"/>
        <color theme="1"/>
        <rFont val="Calibri"/>
        <family val="2"/>
        <scheme val="minor"/>
      </rPr>
      <t xml:space="preserve"> el hito será contar con un modelo maduro de gobierno de datos a la luz de las buenas prácticas, liderado por el Comite de Gobierno de Datos</t>
    </r>
  </si>
  <si>
    <t>Transparencia
Educación
Economía popular y comunitaria
Paz total</t>
  </si>
  <si>
    <t xml:space="preserve">Interinstitucional </t>
  </si>
  <si>
    <t>Disponer de un personal dedicado a la contratación pública con capacidad de aportar en todo momento, de manera eficaz y eficiente, la debida rentabilidad en este ámbito. </t>
  </si>
  <si>
    <t xml:space="preserve">Servicio de capacitación y  formación </t>
  </si>
  <si>
    <t xml:space="preserve">Número de personas capacitadas </t>
  </si>
  <si>
    <r>
      <rPr>
        <b/>
        <sz val="10"/>
        <rFont val="Century Gothic"/>
        <family val="2"/>
      </rPr>
      <t>Descripción del producto:</t>
    </r>
    <r>
      <rPr>
        <sz val="10"/>
        <rFont val="Century Gothic"/>
        <family val="2"/>
      </rPr>
      <t xml:space="preserve"> 
Sesiones desarrolladas  en el marco de la estrategia denominada "Ruta de la Democratización de la Compra Pública", la cuál se busca generar jornadas tanto de capacitación como de formación en diferentes temáticas del sistema de compra pública, bajo las modalidades (virtual y presencial) y dirigidas a los  tres públicos objetivos de la estrategia: proveedores (énfasis a los actores de la economía popular), funcionarios públicos (Entidades) y ciudadanía en general (Ciudadanía, Veedurías; Estudiantes etc...).
</t>
    </r>
    <r>
      <rPr>
        <b/>
        <sz val="10"/>
        <rFont val="Century Gothic"/>
        <family val="2"/>
      </rPr>
      <t xml:space="preserve">
Descripción del modo de medición del indicador:</t>
    </r>
    <r>
      <rPr>
        <sz val="10"/>
        <rFont val="Century Gothic"/>
        <family val="2"/>
      </rPr>
      <t xml:space="preserve"> Sumatoria de las personas capacitadas en cada una de las sesiones de capacitación y formación desarrolladas en el marco de la estrategia de capacitaciones "Ruta de la Democratización de la Compra Pública".</t>
    </r>
  </si>
  <si>
    <t>Actores diferenciales para el cambio</t>
  </si>
  <si>
    <t>Servicio de capacitación y formación</t>
  </si>
  <si>
    <t>Número  de personas capacitadas de la económica popular y comunitaria</t>
  </si>
  <si>
    <r>
      <rPr>
        <b/>
        <sz val="10"/>
        <rFont val="Century Gothic"/>
        <family val="2"/>
      </rPr>
      <t>Descripción del producto:</t>
    </r>
    <r>
      <rPr>
        <sz val="10"/>
        <rFont val="Century Gothic"/>
        <family val="2"/>
      </rPr>
      <t xml:space="preserve"> Este es un producto secundario que surge de la meta inicialmente propuesta, denomina sesiones de capacitación  y/o formación  de la estrategia "Ruta de la Democratización de la Compra Pública" ,  en las diferentes  temáticas del sistema de compra pública con el enfoque a proveedores, bajo las modalidades (virtual y presencial) y están dirigidas  a la  de la económica popular, atendiendo a la necesidades  del Plan Nacional de Desarrollo de reconocer e impulsar la  a nuevos actores a hacer parte del sistema de compra pública . 
</t>
    </r>
    <r>
      <rPr>
        <b/>
        <sz val="10"/>
        <rFont val="Century Gothic"/>
        <family val="2"/>
      </rPr>
      <t xml:space="preserve">Descripción del modo de medición del indicador: </t>
    </r>
    <r>
      <rPr>
        <sz val="10"/>
        <rFont val="Century Gothic"/>
        <family val="2"/>
      </rPr>
      <t>Sumatoria de las personas identificadas como actores de la economía popular capacitadas  en cada una de las sesiones de capacitación y/o formación desarrolladas en el marco de la estrategia de capacitaciones "Ruta de la Democratización de la Compra Pública"</t>
    </r>
    <r>
      <rPr>
        <b/>
        <sz val="10"/>
        <rFont val="Century Gothic"/>
        <family val="2"/>
      </rPr>
      <t>.</t>
    </r>
  </si>
  <si>
    <t xml:space="preserve">Despliegue territorial de la estrategia de capacitaciones </t>
  </si>
  <si>
    <t xml:space="preserve">Número  de  Departamentos en que se han desarrollado eventos de  capacitación o formación  de manera presencial. </t>
  </si>
  <si>
    <r>
      <rPr>
        <b/>
        <sz val="10"/>
        <rFont val="Century Gothic"/>
        <family val="2"/>
      </rPr>
      <t>Descripción del producto:</t>
    </r>
    <r>
      <rPr>
        <sz val="10"/>
        <rFont val="Century Gothic"/>
        <family val="2"/>
      </rPr>
      <t xml:space="preserve"> Este producto representa la presencia territorial que la estrategia de la " Ruta de la Democratización de la Compra Pública" busca desarrollar con la finalidad de aportar a una verdadera democratización de la compra pública, al llegar a los actores de la economía popular de los diferentes territorios del país que han estado alejado y excluidos del sistema de compras públicas. De igual forma, generar espacios de aprendizaje presencial para los funcionarios públicos y ciudadanía en general. 
</t>
    </r>
    <r>
      <rPr>
        <b/>
        <sz val="10"/>
        <rFont val="Century Gothic"/>
        <family val="2"/>
      </rPr>
      <t xml:space="preserve">
Descripción del modo de medición del indicador: </t>
    </r>
    <r>
      <rPr>
        <sz val="10"/>
        <rFont val="Century Gothic"/>
        <family val="2"/>
      </rPr>
      <t xml:space="preserve">Sumatoria de los  departamentos en los que se realizará eventos de capacitación y/o formalización por medio de la estrategia de la          "Ruta de la Democratización de la Compra pública".  </t>
    </r>
  </si>
  <si>
    <t>Optimizar el modelo de operación de la Agencia con el propósito de promover sinergias al interior y con otras instituciones, que faciliten los procesos de toma de decisiones y el logro de resultados efectivos.</t>
  </si>
  <si>
    <t xml:space="preserve">Fortalecimiento organizacional y simplificación de procesos </t>
  </si>
  <si>
    <t>Propuesta de Rediseño institucional presentada ante el Comité de Rediseño</t>
  </si>
  <si>
    <t>Propuesta de rediseño presentada</t>
  </si>
  <si>
    <t>Propuesta de rediseño de 2019</t>
  </si>
  <si>
    <t xml:space="preserve">Descripción del producto: La ANCP-CCE, a fin de cumplir con el mandato que le ha sido asignado legalmente en razón a su misionalidad y competencias, debe restructurar sus procesos; de la mano con un rediseño organizacional, en el marco del cual se modifique su estructura administrativa y, por ende, su planta de personal. Esta necesidad se encuentra alineada con otra de las bases del PND, como lo es la formalización del empleo en todas las entidades de la administración pública.
</t>
  </si>
  <si>
    <t xml:space="preserve">1. 2023: 20%  al recibo del documento de diagnóstico que debe contener la siguiente información: a) Caracterización institucional, b) Marco legal que suscita el fortalecimiento institucional, c) Análisis de factores externos, d) Análisis de factores internos, e) Análisis de la prestación de los servicios, f) Análisis presupuestal costo planta-contratos.
2. 2024: La fase de ARQUITECTURA INSTITUCIONAL contempla la elaboración de los siguientes 6 documentos a) Diseño Modelo de Operación por Procesos MOP, b) Diseño Estructura Administrativa alineada al MOP, c) Diseño Planta de Empleos – (Anexo Cargas Trabajo – Anexo Matriz costos), d) Diseño Funciones y perfiles – (Anexo Fichas del Manual de Funciones y Competencias Laborales – MEFCL, e) Elaboración de los proyectos de actos administrativos (Estructura Administrativa, Planta de Personal, y MEFCL) y f) Elaboración memorias justificativas, a cada uno de los cuales se les asigna un peso del 12% excepto a los actos administrativos del literal e, que tendrán un peso del 20%.
Se programa que a marzo 31 de 2024 se cuente con dos de los seis documentos elaorados, para un avance estimado del 24%. A junio del 2024 se deben tener elaborados los restantes 4 documentos, para un avance del 56%, alcanzando el 80% proyectado del Plan Estratégico para esa vigencia. </t>
  </si>
  <si>
    <t>Sistema Integrado de Gestión</t>
  </si>
  <si>
    <t xml:space="preserve">Porcentaje del Sistema Integrado de gestión diseñado e implementado </t>
  </si>
  <si>
    <t xml:space="preserve">No aplica </t>
  </si>
  <si>
    <t>Para el desarrollo del Sistema Integrado de Gestión, se debe contar con un equipo interdisciplinario enfocado al desarrollo del sistema.</t>
  </si>
  <si>
    <r>
      <rPr>
        <b/>
        <sz val="10"/>
        <rFont val="Century Gothic"/>
        <family val="2"/>
      </rPr>
      <t xml:space="preserve">Hito 1 (2024): </t>
    </r>
    <r>
      <rPr>
        <sz val="10"/>
        <rFont val="Century Gothic"/>
        <family val="2"/>
      </rPr>
      <t xml:space="preserve">(01) un Plan  de implementación del modelo en la Agencia 
                      (01) Documento de diagnóstico de operación de la entidad 
                      (01) Herramientas de construcción y seguimiento
</t>
    </r>
    <r>
      <rPr>
        <b/>
        <sz val="10"/>
        <rFont val="Century Gothic"/>
        <family val="2"/>
      </rPr>
      <t xml:space="preserve">Hito 2 (2025):  </t>
    </r>
    <r>
      <rPr>
        <sz val="10"/>
        <rFont val="Century Gothic"/>
        <family val="2"/>
      </rPr>
      <t>(01)</t>
    </r>
    <r>
      <rPr>
        <b/>
        <sz val="10"/>
        <rFont val="Century Gothic"/>
        <family val="2"/>
      </rPr>
      <t xml:space="preserve"> </t>
    </r>
    <r>
      <rPr>
        <sz val="10"/>
        <rFont val="Century Gothic"/>
        <family val="2"/>
      </rPr>
      <t xml:space="preserve">Estrategia de comunicación para la divulgación
                      (01) Manual de del Sistema Integrado de Gestión 
</t>
    </r>
    <r>
      <rPr>
        <b/>
        <sz val="10"/>
        <rFont val="Century Gothic"/>
        <family val="2"/>
      </rPr>
      <t xml:space="preserve">Hito 3 (2026):  </t>
    </r>
    <r>
      <rPr>
        <sz val="10"/>
        <rFont val="Century Gothic"/>
        <family val="2"/>
      </rPr>
      <t>(01)</t>
    </r>
    <r>
      <rPr>
        <b/>
        <sz val="10"/>
        <rFont val="Century Gothic"/>
        <family val="2"/>
      </rPr>
      <t xml:space="preserve"> </t>
    </r>
    <r>
      <rPr>
        <sz val="10"/>
        <rFont val="Century Gothic"/>
        <family val="2"/>
      </rPr>
      <t>Informe de seguimiento e implementación del modelo de operación</t>
    </r>
  </si>
  <si>
    <t>Insumos estratégicos de análisis o evaluación de los instrumentos que diseñe la ANCP-CCE en el marco del cumplimiento de sus objetivos estratégicos</t>
  </si>
  <si>
    <t xml:space="preserve">Número de insumos estratégicos desarrollados de análisis o evaluación de los instrumentos que diseñe la ANCP-CCE </t>
  </si>
  <si>
    <t xml:space="preserve">La Subdirección de Estudios de Mercado y Abastecimiento Estratégico genera insumos estratégicos para que las dependencias y áreas de la Entidad tomen decisiones de política pública basadas en evidencia y multipliquen el impacto de sus actividades misionales en el sistema de compra pública. En el marco de los instrumentos que sean diseñados por las áreas misionales de la Entidad para atender los objetivos misionales estratégicos del PEI, la Subdirección de EMAE desarrollará insumos estratégicos en forma de análisis o evaluaciones de dichos instrumentos. El Modo de medición se realizará por medio del número de documentos de análisis o evaluación de los instrumentos diseñados por la ANCP-CCE en el marco del cumplimiento de sus objetivos estratégicos para cada vigencia. </t>
  </si>
  <si>
    <r>
      <rPr>
        <b/>
        <sz val="10"/>
        <rFont val="Century Gothic"/>
        <family val="2"/>
      </rPr>
      <t xml:space="preserve">Hito 1 (2024): </t>
    </r>
    <r>
      <rPr>
        <sz val="10"/>
        <rFont val="Century Gothic"/>
        <family val="2"/>
      </rPr>
      <t xml:space="preserve">Dos (2) documentos de análisis o evaluación de instrumentos desarrollados por las áreas misionales de la Agencia. 
</t>
    </r>
    <r>
      <rPr>
        <b/>
        <sz val="10"/>
        <rFont val="Century Gothic"/>
        <family val="2"/>
      </rPr>
      <t>Hito 2 (2025):</t>
    </r>
    <r>
      <rPr>
        <sz val="10"/>
        <rFont val="Century Gothic"/>
        <family val="2"/>
      </rPr>
      <t xml:space="preserve"> Dos (2) documentos de análisis o evaluación de instrumentos desarrollados por las áreas misionales de la Agencia. 
</t>
    </r>
    <r>
      <rPr>
        <b/>
        <sz val="10"/>
        <rFont val="Century Gothic"/>
        <family val="2"/>
      </rPr>
      <t xml:space="preserve">Hito 3 (2026): </t>
    </r>
    <r>
      <rPr>
        <sz val="10"/>
        <rFont val="Century Gothic"/>
        <family val="2"/>
      </rPr>
      <t xml:space="preserve">Dos (2) documentos de análisis o evaluación de instrumentos desarrollados por las áreas misionales de la Agencia. </t>
    </r>
  </si>
  <si>
    <t xml:space="preserve">Encuentros Internacionales de Compras y Contratación Pública realizados </t>
  </si>
  <si>
    <t xml:space="preserve">Asesor Experto con funciones de planeación </t>
  </si>
  <si>
    <t>Kelly Loraine Quiroz Guerra
Maria Teresa Paez Diaz</t>
  </si>
  <si>
    <t xml:space="preserve">Contratistas de la Dirección General 
</t>
  </si>
  <si>
    <t>Sumatoria de los departamentos visitados  en el marco de la estrategia de la ruta de la democratización de las compras públicas</t>
  </si>
  <si>
    <t>Sumatoria de informes elaborados sobre la estrategia de la "Ruta de la Democratización de las Compras Públicas" implementada</t>
  </si>
  <si>
    <r>
      <t>(2) Documento normativo</t>
    </r>
    <r>
      <rPr>
        <sz val="8"/>
        <color rgb="FF000000"/>
        <rFont val="Verdana"/>
        <family val="2"/>
      </rPr>
      <t xml:space="preserve"> elaborado</t>
    </r>
  </si>
  <si>
    <r>
      <t xml:space="preserve">(3) Documentos de buenas practícas </t>
    </r>
    <r>
      <rPr>
        <sz val="8"/>
        <color rgb="FF000000"/>
        <rFont val="Verdana"/>
        <family val="2"/>
      </rPr>
      <t xml:space="preserve">contractuales elaborados y/o actualizados </t>
    </r>
  </si>
  <si>
    <t>Boletines elaborados</t>
  </si>
  <si>
    <t>Sumatoria de los boletines elaborados</t>
  </si>
  <si>
    <t>(6) Boletines elaborados</t>
  </si>
  <si>
    <t>Sumatoria de informes semestrales de ventas y ahorros generados en los Acuerdo Marco de Precios</t>
  </si>
  <si>
    <t>Sumatoria de reportes mensuales de actores de la economía popular habilitados en los MAD puestos en operación a partir del 2023</t>
  </si>
  <si>
    <t>Sumatoria de informes semestrales de ventas de café en el Acuerdo Marco de Precios elaborados</t>
  </si>
  <si>
    <t xml:space="preserve">Sumatoria de documentos elaborados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</si>
</sst>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44" formatCode="_-&quot;$&quot;\ * #,##0.00_-;\-&quot;$&quot;\ * #,##0.00_-;_-&quot;$&quot;\ * &quot;-&quot;??_-;_-@_-"/>
    <numFmt numFmtId="43" formatCode="_-* #,##0.00_-;\-* #,##0.00_-;_-* &quot;-&quot;??_-;_-@_-"/>
  </numFmts>
  <fonts count="8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entury Gothic"/>
      <family val="2"/>
    </font>
    <font>
      <sz val="10"/>
      <color theme="1"/>
      <name val="Century Gothic"/>
      <family val="2"/>
    </font>
    <font>
      <b/>
      <sz val="10"/>
      <color theme="1"/>
      <name val="Century Gothic"/>
      <family val="2"/>
    </font>
    <font>
      <b/>
      <sz val="10"/>
      <color theme="0"/>
      <name val="Century Gothic"/>
      <family val="2"/>
    </font>
    <font>
      <b/>
      <sz val="8"/>
      <color theme="0"/>
      <name val="Century Gothic"/>
      <family val="2"/>
    </font>
    <font>
      <b/>
      <sz val="10"/>
      <name val="Century Gothic"/>
      <family val="2"/>
    </font>
    <font>
      <b/>
      <sz val="10"/>
      <color rgb="FFFF0000"/>
      <name val="Century Gothic"/>
      <family val="2"/>
    </font>
    <font>
      <sz val="11"/>
      <color theme="1"/>
      <name val="Century Gothic"/>
      <family val="2"/>
    </font>
    <font>
      <sz val="10"/>
      <color rgb="FF000000"/>
      <name val="Century Gothic"/>
      <family val="2"/>
    </font>
    <font>
      <b/>
      <sz val="10"/>
      <color rgb="FF000000"/>
      <name val="Century Gothic"/>
      <family val="2"/>
    </font>
    <font>
      <sz val="10"/>
      <color theme="1"/>
      <name val="Calibri"/>
      <family val="2"/>
      <scheme val="minor"/>
    </font>
    <font>
      <b/>
      <sz val="10"/>
      <color theme="1"/>
      <name val="Calibri"/>
      <family val="2"/>
      <scheme val="minor"/>
    </font>
    <font>
      <sz val="10"/>
      <color rgb="FFFF0000"/>
      <name val="Century Gothic"/>
      <family val="2"/>
    </font>
    <font>
      <sz val="8"/>
      <color theme="1"/>
      <name val="Century Gothic"/>
      <family val="2"/>
    </font>
    <font>
      <b/>
      <sz val="9"/>
      <color indexed="81"/>
      <name val="Tahoma"/>
      <family val="2"/>
    </font>
    <font>
      <sz val="9"/>
      <color indexed="81"/>
      <name val="Tahoma"/>
      <family val="2"/>
    </font>
    <font>
      <sz val="12"/>
      <color theme="1"/>
      <name val="Calibri"/>
      <family val="2"/>
      <scheme val="minor"/>
    </font>
    <font>
      <sz val="8"/>
      <name val="Calibri"/>
      <family val="2"/>
      <scheme val="minor"/>
    </font>
    <font>
      <u/>
      <sz val="11"/>
      <color theme="10"/>
      <name val="Calibri"/>
      <family val="2"/>
      <scheme val="minor"/>
    </font>
    <font>
      <b/>
      <sz val="10"/>
      <name val="Verdana"/>
      <family val="2"/>
    </font>
    <font>
      <b/>
      <sz val="10"/>
      <color theme="1"/>
      <name val="Verdana"/>
      <family val="2"/>
    </font>
    <font>
      <sz val="10"/>
      <color theme="1"/>
      <name val="Verdana"/>
      <family val="2"/>
    </font>
    <font>
      <sz val="11"/>
      <color theme="1"/>
      <name val="Verdana"/>
      <family val="2"/>
    </font>
    <font>
      <b/>
      <sz val="11"/>
      <name val="Verdana"/>
      <family val="2"/>
    </font>
    <font>
      <sz val="9"/>
      <color theme="1"/>
      <name val="Verdana"/>
      <family val="2"/>
    </font>
    <font>
      <b/>
      <sz val="9"/>
      <color theme="1"/>
      <name val="Verdana"/>
      <family val="2"/>
    </font>
    <font>
      <sz val="11"/>
      <name val="Verdana"/>
      <family val="2"/>
    </font>
    <font>
      <b/>
      <sz val="11"/>
      <color rgb="FF1F3864"/>
      <name val="Verdana"/>
      <family val="2"/>
    </font>
    <font>
      <u/>
      <sz val="11"/>
      <color theme="10"/>
      <name val="Verdana"/>
      <family val="2"/>
    </font>
    <font>
      <sz val="11"/>
      <color rgb="FF000000"/>
      <name val="Verdana"/>
      <family val="2"/>
    </font>
    <font>
      <b/>
      <sz val="8"/>
      <name val="Verdana"/>
      <family val="2"/>
    </font>
    <font>
      <sz val="11"/>
      <color theme="1"/>
      <name val="Calibri"/>
      <family val="2"/>
      <scheme val="minor"/>
    </font>
    <font>
      <b/>
      <sz val="11"/>
      <color theme="1"/>
      <name val="Verdana"/>
      <family val="2"/>
    </font>
    <font>
      <b/>
      <sz val="11"/>
      <color theme="0"/>
      <name val="Verdana"/>
      <family val="2"/>
    </font>
    <font>
      <sz val="10"/>
      <color rgb="FF002060"/>
      <name val="Verdana"/>
      <family val="2"/>
    </font>
    <font>
      <sz val="9"/>
      <color rgb="FF002060"/>
      <name val="Verdana"/>
      <family val="2"/>
    </font>
    <font>
      <b/>
      <sz val="9"/>
      <color rgb="FF002060"/>
      <name val="Verdana"/>
      <family val="2"/>
    </font>
    <font>
      <sz val="8"/>
      <color rgb="FF404040"/>
      <name val="Verdana"/>
      <family val="2"/>
    </font>
    <font>
      <sz val="8"/>
      <color rgb="FF171717"/>
      <name val="Verdana"/>
      <family val="2"/>
    </font>
    <font>
      <sz val="11"/>
      <color rgb="FFC00000"/>
      <name val="Verdana"/>
      <family val="2"/>
    </font>
    <font>
      <sz val="9"/>
      <name val="Verdana"/>
      <family val="2"/>
    </font>
    <font>
      <i/>
      <sz val="10"/>
      <color theme="1"/>
      <name val="Verdana"/>
      <family val="2"/>
    </font>
    <font>
      <b/>
      <sz val="9"/>
      <name val="Verdana"/>
      <family val="2"/>
    </font>
    <font>
      <i/>
      <sz val="9"/>
      <color theme="1"/>
      <name val="Verdana"/>
      <family val="2"/>
    </font>
    <font>
      <sz val="9"/>
      <color rgb="FF000000"/>
      <name val="Verdana"/>
      <family val="2"/>
    </font>
    <font>
      <sz val="8"/>
      <name val="Century Gothic"/>
      <family val="2"/>
    </font>
    <font>
      <sz val="8"/>
      <name val="Verdana"/>
      <family val="2"/>
    </font>
    <font>
      <sz val="11"/>
      <color theme="0"/>
      <name val="Verdana"/>
      <family val="2"/>
    </font>
    <font>
      <sz val="11"/>
      <color theme="1"/>
      <name val="Calibri"/>
      <family val="2"/>
      <scheme val="minor"/>
    </font>
    <font>
      <b/>
      <sz val="11"/>
      <color rgb="FF000000"/>
      <name val="Verdana"/>
      <family val="2"/>
    </font>
    <font>
      <b/>
      <sz val="12"/>
      <color theme="1"/>
      <name val="Verdana"/>
      <family val="2"/>
    </font>
    <font>
      <b/>
      <sz val="12"/>
      <color theme="0"/>
      <name val="Verdana"/>
      <family val="2"/>
    </font>
    <font>
      <b/>
      <sz val="11"/>
      <color theme="1"/>
      <name val="Calibri"/>
      <family val="2"/>
      <scheme val="minor"/>
    </font>
    <font>
      <sz val="8"/>
      <color theme="4" tint="-0.499984740745262"/>
      <name val="Verdana"/>
      <family val="2"/>
    </font>
    <font>
      <sz val="8"/>
      <color theme="1"/>
      <name val="Verdana"/>
      <family val="2"/>
    </font>
    <font>
      <sz val="11"/>
      <color theme="1"/>
      <name val="Calibri"/>
      <family val="2"/>
      <scheme val="minor"/>
    </font>
    <font>
      <sz val="10"/>
      <name val="Verdana"/>
      <family val="2"/>
    </font>
    <font>
      <sz val="11"/>
      <name val="Calibri"/>
      <family val="2"/>
      <scheme val="minor"/>
    </font>
    <font>
      <sz val="11"/>
      <color rgb="FFFF0000"/>
      <name val="Verdana"/>
      <family val="2"/>
    </font>
    <font>
      <b/>
      <sz val="11"/>
      <color rgb="FFFF0000"/>
      <name val="Verdana"/>
      <family val="2"/>
    </font>
    <font>
      <sz val="8"/>
      <color rgb="FF000000"/>
      <name val="Verdana"/>
      <family val="2"/>
    </font>
    <font>
      <sz val="11"/>
      <color theme="1"/>
      <name val="Calibri"/>
      <family val="2"/>
      <scheme val="minor"/>
    </font>
    <font>
      <b/>
      <sz val="8"/>
      <color rgb="FF000000"/>
      <name val="Verdana"/>
      <family val="2"/>
    </font>
    <font>
      <sz val="8"/>
      <color rgb="FF4472C4"/>
      <name val="Verdana"/>
      <family val="2"/>
    </font>
    <font>
      <sz val="8"/>
      <color theme="3"/>
      <name val="Verdana"/>
      <family val="2"/>
    </font>
    <font>
      <b/>
      <sz val="12"/>
      <name val="Verdana"/>
      <family val="2"/>
    </font>
    <font>
      <sz val="8"/>
      <color theme="1"/>
      <name val="Calibri"/>
      <family val="2"/>
      <scheme val="minor"/>
    </font>
    <font>
      <sz val="9"/>
      <color rgb="FF242424"/>
      <name val="Verdana"/>
      <family val="2"/>
    </font>
    <font>
      <sz val="9"/>
      <color theme="1"/>
      <name val="Calibri"/>
      <family val="2"/>
      <scheme val="minor"/>
    </font>
    <font>
      <sz val="8"/>
      <color rgb="FF000000"/>
      <name val="Verdana"/>
    </font>
  </fonts>
  <fills count="70">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7F7F7F"/>
        <bgColor rgb="FF7F7F7F"/>
      </patternFill>
    </fill>
    <fill>
      <patternFill patternType="solid">
        <fgColor rgb="FFD9E2F3"/>
        <bgColor rgb="FFD9E2F3"/>
      </patternFill>
    </fill>
    <fill>
      <patternFill patternType="solid">
        <fgColor theme="9" tint="0.79998168889431442"/>
        <bgColor indexed="64"/>
      </patternFill>
    </fill>
    <fill>
      <patternFill patternType="solid">
        <fgColor rgb="FF0070C0"/>
        <bgColor indexed="64"/>
      </patternFill>
    </fill>
    <fill>
      <patternFill patternType="solid">
        <fgColor theme="9"/>
        <bgColor indexed="64"/>
      </patternFill>
    </fill>
    <fill>
      <patternFill patternType="solid">
        <fgColor theme="5"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rgb="FFF6E8F8"/>
        <bgColor indexed="64"/>
      </patternFill>
    </fill>
    <fill>
      <patternFill patternType="solid">
        <fgColor theme="3" tint="0.79998168889431442"/>
        <bgColor indexed="64"/>
      </patternFill>
    </fill>
    <fill>
      <patternFill patternType="solid">
        <fgColor theme="0"/>
        <bgColor rgb="FF46589C"/>
      </patternFill>
    </fill>
    <fill>
      <patternFill patternType="solid">
        <fgColor rgb="FFFFFFFF"/>
        <bgColor rgb="FF000000"/>
      </patternFill>
    </fill>
    <fill>
      <patternFill patternType="solid">
        <fgColor rgb="FFFFFFFF"/>
        <bgColor indexed="64"/>
      </patternFill>
    </fill>
    <fill>
      <patternFill patternType="solid">
        <fgColor rgb="FFFFFFFF"/>
        <bgColor rgb="FF46589C"/>
      </patternFill>
    </fill>
    <fill>
      <patternFill patternType="solid">
        <fgColor rgb="FFFFFFFF"/>
        <bgColor rgb="FFFFFFFF"/>
      </patternFill>
    </fill>
    <fill>
      <patternFill patternType="solid">
        <fgColor rgb="FFFFFF00"/>
        <bgColor indexed="64"/>
      </patternFill>
    </fill>
    <fill>
      <patternFill patternType="solid">
        <fgColor theme="2" tint="-0.34998626667073579"/>
        <bgColor rgb="FF46589C"/>
      </patternFill>
    </fill>
    <fill>
      <patternFill patternType="solid">
        <fgColor theme="2" tint="-0.34998626667073579"/>
        <bgColor indexed="64"/>
      </patternFill>
    </fill>
    <fill>
      <patternFill patternType="solid">
        <fgColor theme="2" tint="-0.14999847407452621"/>
        <bgColor rgb="FF46589C"/>
      </patternFill>
    </fill>
    <fill>
      <patternFill patternType="solid">
        <fgColor theme="2" tint="-0.14999847407452621"/>
        <bgColor indexed="64"/>
      </patternFill>
    </fill>
    <fill>
      <patternFill patternType="solid">
        <fgColor theme="2" tint="-0.34998626667073579"/>
        <bgColor rgb="FF002060"/>
      </patternFill>
    </fill>
    <fill>
      <patternFill patternType="solid">
        <fgColor rgb="FF46589C"/>
        <bgColor theme="0"/>
      </patternFill>
    </fill>
    <fill>
      <patternFill patternType="solid">
        <fgColor theme="0"/>
        <bgColor rgb="FFFFFFFF"/>
      </patternFill>
    </fill>
    <fill>
      <patternFill patternType="solid">
        <fgColor theme="4" tint="0.59999389629810485"/>
        <bgColor rgb="FF46589C"/>
      </patternFill>
    </fill>
    <fill>
      <patternFill patternType="solid">
        <fgColor theme="0" tint="-0.34998626667073579"/>
        <bgColor rgb="FF46589C"/>
      </patternFill>
    </fill>
    <fill>
      <patternFill patternType="solid">
        <fgColor theme="0"/>
        <bgColor rgb="FFBFBFBF"/>
      </patternFill>
    </fill>
    <fill>
      <patternFill patternType="solid">
        <fgColor theme="4" tint="0.39997558519241921"/>
        <bgColor indexed="64"/>
      </patternFill>
    </fill>
    <fill>
      <patternFill patternType="solid">
        <fgColor theme="0" tint="-0.499984740745262"/>
        <bgColor theme="0"/>
      </patternFill>
    </fill>
    <fill>
      <patternFill patternType="solid">
        <fgColor theme="0" tint="-0.499984740745262"/>
        <bgColor rgb="FF000000"/>
      </patternFill>
    </fill>
    <fill>
      <patternFill patternType="solid">
        <fgColor theme="0" tint="-0.499984740745262"/>
        <bgColor rgb="FF46589C"/>
      </patternFill>
    </fill>
    <fill>
      <patternFill patternType="solid">
        <fgColor theme="0" tint="-0.499984740745262"/>
        <bgColor indexed="64"/>
      </patternFill>
    </fill>
    <fill>
      <patternFill patternType="solid">
        <fgColor theme="0" tint="-0.499984740745262"/>
        <bgColor rgb="FF7F7F7F"/>
      </patternFill>
    </fill>
    <fill>
      <patternFill patternType="solid">
        <fgColor rgb="FFDDEBF7"/>
        <bgColor rgb="FF000000"/>
      </patternFill>
    </fill>
    <fill>
      <patternFill patternType="solid">
        <fgColor theme="4" tint="0.79998168889431442"/>
        <bgColor indexed="64"/>
      </patternFill>
    </fill>
    <fill>
      <patternFill patternType="solid">
        <fgColor rgb="FFA6A6A6"/>
        <bgColor rgb="FF000000"/>
      </patternFill>
    </fill>
    <fill>
      <patternFill patternType="solid">
        <fgColor rgb="FFFFFF00"/>
        <bgColor rgb="FF46589C"/>
      </patternFill>
    </fill>
    <fill>
      <patternFill patternType="solid">
        <fgColor rgb="FF92D050"/>
        <bgColor rgb="FF46589C"/>
      </patternFill>
    </fill>
    <fill>
      <patternFill patternType="solid">
        <fgColor theme="4"/>
        <bgColor theme="0"/>
      </patternFill>
    </fill>
    <fill>
      <patternFill patternType="solid">
        <fgColor theme="4"/>
        <bgColor indexed="64"/>
      </patternFill>
    </fill>
    <fill>
      <patternFill patternType="solid">
        <fgColor theme="0" tint="-0.34998626667073579"/>
        <bgColor indexed="64"/>
      </patternFill>
    </fill>
    <fill>
      <patternFill patternType="solid">
        <fgColor theme="9"/>
        <bgColor rgb="FF46589C"/>
      </patternFill>
    </fill>
    <fill>
      <patternFill patternType="solid">
        <fgColor theme="3" tint="0.499984740745262"/>
        <bgColor rgb="FF7F7F7F"/>
      </patternFill>
    </fill>
    <fill>
      <patternFill patternType="solid">
        <fgColor theme="5" tint="0.79998168889431442"/>
        <bgColor rgb="FF46589C"/>
      </patternFill>
    </fill>
    <fill>
      <patternFill patternType="solid">
        <fgColor theme="5" tint="0.79998168889431442"/>
        <bgColor theme="0"/>
      </patternFill>
    </fill>
    <fill>
      <patternFill patternType="solid">
        <fgColor theme="5" tint="0.79998168889431442"/>
        <bgColor indexed="64"/>
      </patternFill>
    </fill>
    <fill>
      <patternFill patternType="solid">
        <fgColor theme="5" tint="0.79998168889431442"/>
        <bgColor rgb="FFFFFFFF"/>
      </patternFill>
    </fill>
    <fill>
      <patternFill patternType="solid">
        <fgColor theme="5" tint="0.79998168889431442"/>
        <bgColor rgb="FF000000"/>
      </patternFill>
    </fill>
    <fill>
      <patternFill patternType="solid">
        <fgColor theme="9" tint="0.79998168889431442"/>
        <bgColor theme="0"/>
      </patternFill>
    </fill>
    <fill>
      <patternFill patternType="solid">
        <fgColor theme="9" tint="0.79998168889431442"/>
        <bgColor rgb="FFFFFFFF"/>
      </patternFill>
    </fill>
    <fill>
      <patternFill patternType="solid">
        <fgColor theme="9" tint="0.79998168889431442"/>
        <bgColor rgb="FF33CC33"/>
      </patternFill>
    </fill>
    <fill>
      <patternFill patternType="solid">
        <fgColor theme="5" tint="0.59999389629810485"/>
        <bgColor rgb="FF46589C"/>
      </patternFill>
    </fill>
    <fill>
      <patternFill patternType="solid">
        <fgColor theme="4" tint="0.79998168889431442"/>
        <bgColor theme="0"/>
      </patternFill>
    </fill>
    <fill>
      <patternFill patternType="solid">
        <fgColor rgb="FF000066"/>
        <bgColor indexed="64"/>
      </patternFill>
    </fill>
    <fill>
      <patternFill patternType="solid">
        <fgColor theme="5"/>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92D050"/>
        <bgColor theme="0"/>
      </patternFill>
    </fill>
    <fill>
      <patternFill patternType="solid">
        <fgColor rgb="FFFFFF00"/>
        <bgColor theme="0"/>
      </patternFill>
    </fill>
    <fill>
      <patternFill patternType="solid">
        <fgColor rgb="FFA6A6A6"/>
        <bgColor rgb="FF46589C"/>
      </patternFill>
    </fill>
    <fill>
      <patternFill patternType="solid">
        <fgColor theme="8" tint="0.79998168889431442"/>
        <bgColor rgb="FF000000"/>
      </patternFill>
    </fill>
    <fill>
      <patternFill patternType="solid">
        <fgColor theme="2"/>
        <bgColor theme="0"/>
      </patternFill>
    </fill>
    <fill>
      <patternFill patternType="solid">
        <fgColor theme="2"/>
        <bgColor indexed="64"/>
      </patternFill>
    </fill>
    <fill>
      <patternFill patternType="solid">
        <fgColor theme="1" tint="0.499984740745262"/>
        <bgColor rgb="FF7F7F7F"/>
      </patternFill>
    </fill>
    <fill>
      <patternFill patternType="solid">
        <fgColor theme="0" tint="-0.14999847407452621"/>
        <bgColor rgb="FFD8D8D8"/>
      </patternFill>
    </fill>
  </fills>
  <borders count="102">
    <border>
      <left/>
      <right/>
      <top/>
      <bottom/>
      <diagonal/>
    </border>
    <border>
      <left style="hair">
        <color rgb="FF000000"/>
      </left>
      <right/>
      <top style="medium">
        <color rgb="FF000000"/>
      </top>
      <bottom style="hair">
        <color rgb="FF000000"/>
      </bottom>
      <diagonal/>
    </border>
    <border>
      <left style="medium">
        <color rgb="FF000000"/>
      </left>
      <right style="hair">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top style="medium">
        <color rgb="FF000000"/>
      </top>
      <bottom/>
      <diagonal/>
    </border>
    <border>
      <left style="medium">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right/>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right/>
      <top/>
      <bottom/>
      <diagonal/>
    </border>
    <border>
      <left/>
      <right/>
      <top style="medium">
        <color rgb="FF000000"/>
      </top>
      <bottom style="medium">
        <color rgb="FF000000"/>
      </bottom>
      <diagonal/>
    </border>
    <border>
      <left style="hair">
        <color rgb="FF000000"/>
      </left>
      <right style="hair">
        <color rgb="FF000000"/>
      </right>
      <top style="medium">
        <color rgb="FF000000"/>
      </top>
      <bottom/>
      <diagonal/>
    </border>
    <border>
      <left/>
      <right style="hair">
        <color rgb="FF000000"/>
      </right>
      <top style="medium">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auto="1"/>
      </left>
      <right style="hair">
        <color auto="1"/>
      </right>
      <top style="hair">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indexed="64"/>
      </left>
      <right style="hair">
        <color rgb="FF000000"/>
      </right>
      <top style="hair">
        <color rgb="FF000000"/>
      </top>
      <bottom style="medium">
        <color rgb="FF000000"/>
      </bottom>
      <diagonal/>
    </border>
    <border>
      <left style="hair">
        <color rgb="FF000000"/>
      </left>
      <right style="medium">
        <color indexed="64"/>
      </right>
      <top style="hair">
        <color rgb="FF000000"/>
      </top>
      <bottom style="medium">
        <color rgb="FF000000"/>
      </bottom>
      <diagonal/>
    </border>
    <border>
      <left style="medium">
        <color indexed="64"/>
      </left>
      <right style="hair">
        <color rgb="FF000000"/>
      </right>
      <top style="hair">
        <color rgb="FF000000"/>
      </top>
      <bottom style="hair">
        <color rgb="FF000000"/>
      </bottom>
      <diagonal/>
    </border>
    <border>
      <left style="hair">
        <color rgb="FF000000"/>
      </left>
      <right style="hair">
        <color rgb="FF000000"/>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right style="medium">
        <color indexed="64"/>
      </right>
      <top/>
      <bottom/>
      <diagonal/>
    </border>
    <border>
      <left style="medium">
        <color indexed="64"/>
      </left>
      <right style="hair">
        <color rgb="FF000000"/>
      </right>
      <top/>
      <bottom style="medium">
        <color indexed="64"/>
      </bottom>
      <diagonal/>
    </border>
    <border>
      <left style="hair">
        <color auto="1"/>
      </left>
      <right/>
      <top style="medium">
        <color auto="1"/>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thin">
        <color theme="2" tint="-0.34998626667073579"/>
      </left>
      <right style="thin">
        <color theme="2" tint="-0.34998626667073579"/>
      </right>
      <top style="thin">
        <color theme="2" tint="-0.34998626667073579"/>
      </top>
      <bottom style="thin">
        <color theme="2" tint="-0.34998626667073579"/>
      </bottom>
      <diagonal/>
    </border>
    <border>
      <left style="hair">
        <color rgb="FF000000"/>
      </left>
      <right style="medium">
        <color rgb="FF000000"/>
      </right>
      <top/>
      <bottom style="hair">
        <color rgb="FF000000"/>
      </bottom>
      <diagonal/>
    </border>
    <border>
      <left style="medium">
        <color rgb="FF000000"/>
      </left>
      <right style="hair">
        <color rgb="FF000000"/>
      </right>
      <top style="medium">
        <color rgb="FF000000"/>
      </top>
      <bottom/>
      <diagonal/>
    </border>
    <border>
      <left style="hair">
        <color rgb="FF000000"/>
      </left>
      <right style="medium">
        <color rgb="FF000000"/>
      </right>
      <top style="medium">
        <color rgb="FF000000"/>
      </top>
      <bottom/>
      <diagonal/>
    </border>
    <border>
      <left style="thin">
        <color indexed="64"/>
      </left>
      <right/>
      <top/>
      <bottom style="thin">
        <color indexed="64"/>
      </bottom>
      <diagonal/>
    </border>
    <border>
      <left style="hair">
        <color rgb="FF000000"/>
      </left>
      <right/>
      <top style="medium">
        <color indexed="64"/>
      </top>
      <bottom style="hair">
        <color rgb="FF000000"/>
      </bottom>
      <diagonal/>
    </border>
    <border>
      <left/>
      <right style="hair">
        <color rgb="FF000000"/>
      </right>
      <top style="medium">
        <color indexed="64"/>
      </top>
      <bottom style="hair">
        <color rgb="FF000000"/>
      </bottom>
      <diagonal/>
    </border>
    <border>
      <left/>
      <right style="hair">
        <color rgb="FF000000"/>
      </right>
      <top style="hair">
        <color rgb="FF000000"/>
      </top>
      <bottom style="hair">
        <color rgb="FF000000"/>
      </bottom>
      <diagonal/>
    </border>
    <border>
      <left style="hair">
        <color rgb="FF000000"/>
      </left>
      <right style="medium">
        <color indexed="64"/>
      </right>
      <top style="medium">
        <color indexed="64"/>
      </top>
      <bottom style="hair">
        <color rgb="FF000000"/>
      </bottom>
      <diagonal/>
    </border>
    <border>
      <left style="hair">
        <color rgb="FF000000"/>
      </left>
      <right style="medium">
        <color indexed="64"/>
      </right>
      <top/>
      <bottom style="medium">
        <color indexed="64"/>
      </bottom>
      <diagonal/>
    </border>
    <border>
      <left style="hair">
        <color rgb="FF000000"/>
      </left>
      <right style="medium">
        <color indexed="64"/>
      </right>
      <top style="hair">
        <color rgb="FF000000"/>
      </top>
      <bottom style="hair">
        <color rgb="FF000000"/>
      </bottom>
      <diagonal/>
    </border>
    <border>
      <left style="medium">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hair">
        <color auto="1"/>
      </left>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7">
    <xf numFmtId="0" fontId="0" fillId="0" borderId="0"/>
    <xf numFmtId="0" fontId="10" fillId="0" borderId="14"/>
    <xf numFmtId="9" fontId="10" fillId="0" borderId="14" applyFont="0" applyFill="0" applyBorder="0" applyAlignment="0" applyProtection="0"/>
    <xf numFmtId="0" fontId="27" fillId="0" borderId="14"/>
    <xf numFmtId="9" fontId="9" fillId="0" borderId="14" applyFont="0" applyFill="0" applyBorder="0" applyAlignment="0" applyProtection="0"/>
    <xf numFmtId="0" fontId="29" fillId="0" borderId="0" applyNumberFormat="0" applyFill="0" applyBorder="0" applyAlignment="0" applyProtection="0"/>
    <xf numFmtId="0" fontId="8" fillId="0" borderId="14"/>
    <xf numFmtId="0" fontId="29" fillId="0" borderId="14" applyNumberFormat="0" applyFill="0" applyBorder="0" applyAlignment="0" applyProtection="0"/>
    <xf numFmtId="0" fontId="8" fillId="0" borderId="14"/>
    <xf numFmtId="9" fontId="8" fillId="0" borderId="14" applyFont="0" applyFill="0" applyBorder="0" applyAlignment="0" applyProtection="0"/>
    <xf numFmtId="43" fontId="8" fillId="0" borderId="14" applyFont="0" applyFill="0" applyBorder="0" applyAlignment="0" applyProtection="0"/>
    <xf numFmtId="0" fontId="7" fillId="0" borderId="14"/>
    <xf numFmtId="0" fontId="7" fillId="0" borderId="14"/>
    <xf numFmtId="0" fontId="42" fillId="0" borderId="14"/>
    <xf numFmtId="0" fontId="6" fillId="0" borderId="14"/>
    <xf numFmtId="0" fontId="5" fillId="0" borderId="14"/>
    <xf numFmtId="0" fontId="5" fillId="0" borderId="14"/>
    <xf numFmtId="0" fontId="5" fillId="0" borderId="14"/>
    <xf numFmtId="0" fontId="4" fillId="0" borderId="14"/>
    <xf numFmtId="0" fontId="3" fillId="0" borderId="14"/>
    <xf numFmtId="0" fontId="3" fillId="0" borderId="14"/>
    <xf numFmtId="0" fontId="3" fillId="0" borderId="14"/>
    <xf numFmtId="9" fontId="59" fillId="0" borderId="0" applyFont="0" applyFill="0" applyBorder="0" applyAlignment="0" applyProtection="0"/>
    <xf numFmtId="0" fontId="66" fillId="0" borderId="14"/>
    <xf numFmtId="0" fontId="2" fillId="0" borderId="14"/>
    <xf numFmtId="9" fontId="2" fillId="0" borderId="14" applyFont="0" applyFill="0" applyBorder="0" applyAlignment="0" applyProtection="0"/>
    <xf numFmtId="44" fontId="72" fillId="0" borderId="0" applyFont="0" applyFill="0" applyBorder="0" applyAlignment="0" applyProtection="0"/>
  </cellStyleXfs>
  <cellXfs count="849">
    <xf numFmtId="0" fontId="0" fillId="0" borderId="0" xfId="0"/>
    <xf numFmtId="0" fontId="10" fillId="0" borderId="14" xfId="1"/>
    <xf numFmtId="0" fontId="14" fillId="9" borderId="18" xfId="1" applyFont="1" applyFill="1" applyBorder="1" applyAlignment="1">
      <alignment horizontal="center" vertical="center"/>
    </xf>
    <xf numFmtId="0" fontId="10" fillId="0" borderId="14" xfId="1" applyAlignment="1">
      <alignment vertical="center"/>
    </xf>
    <xf numFmtId="0" fontId="14" fillId="8" borderId="18" xfId="1" applyFont="1" applyFill="1" applyBorder="1" applyAlignment="1">
      <alignment horizontal="center" vertical="center" textRotation="90" wrapText="1"/>
    </xf>
    <xf numFmtId="0" fontId="12" fillId="10" borderId="18" xfId="1" applyFont="1" applyFill="1" applyBorder="1" applyAlignment="1">
      <alignment horizontal="center" vertical="top" textRotation="90" wrapText="1"/>
    </xf>
    <xf numFmtId="0" fontId="12" fillId="0" borderId="18" xfId="1" applyFont="1" applyBorder="1" applyAlignment="1">
      <alignment horizontal="center" vertical="center" textRotation="90" wrapText="1"/>
    </xf>
    <xf numFmtId="0" fontId="12" fillId="10" borderId="18" xfId="1" applyFont="1" applyFill="1" applyBorder="1" applyAlignment="1">
      <alignment horizontal="center" vertical="center" textRotation="90" wrapText="1"/>
    </xf>
    <xf numFmtId="0" fontId="16" fillId="10" borderId="21" xfId="1" applyFont="1" applyFill="1" applyBorder="1" applyAlignment="1">
      <alignment horizontal="center" vertical="center" wrapText="1"/>
    </xf>
    <xf numFmtId="0" fontId="11" fillId="0" borderId="18" xfId="1" applyFont="1" applyBorder="1"/>
    <xf numFmtId="0" fontId="12" fillId="10" borderId="18" xfId="1" applyFont="1" applyFill="1" applyBorder="1" applyAlignment="1">
      <alignment horizontal="center" vertical="center" wrapText="1"/>
    </xf>
    <xf numFmtId="0" fontId="12" fillId="0" borderId="18" xfId="1" applyFont="1" applyBorder="1" applyAlignment="1">
      <alignment horizontal="center" vertical="center" wrapText="1"/>
    </xf>
    <xf numFmtId="0" fontId="11" fillId="0" borderId="18" xfId="1" applyFont="1" applyBorder="1" applyAlignment="1">
      <alignment horizontal="center" vertical="center" wrapText="1"/>
    </xf>
    <xf numFmtId="0" fontId="11" fillId="10" borderId="18" xfId="1" applyFont="1" applyFill="1" applyBorder="1" applyAlignment="1">
      <alignment horizontal="center" vertical="center" wrapText="1"/>
    </xf>
    <xf numFmtId="0" fontId="16" fillId="10" borderId="18" xfId="1" applyFont="1" applyFill="1" applyBorder="1" applyAlignment="1">
      <alignment horizontal="center" vertical="center" wrapText="1"/>
    </xf>
    <xf numFmtId="0" fontId="11" fillId="0" borderId="21" xfId="1" applyFont="1" applyBorder="1" applyAlignment="1">
      <alignment horizontal="center" vertical="top" wrapText="1"/>
    </xf>
    <xf numFmtId="0" fontId="11" fillId="0" borderId="18" xfId="1" applyFont="1" applyBorder="1" applyAlignment="1">
      <alignment vertical="top" wrapText="1"/>
    </xf>
    <xf numFmtId="0" fontId="13" fillId="0" borderId="18" xfId="1" applyFont="1" applyBorder="1" applyAlignment="1">
      <alignment horizontal="center" vertical="center" wrapText="1"/>
    </xf>
    <xf numFmtId="0" fontId="18" fillId="0" borderId="21" xfId="1" applyFont="1" applyBorder="1" applyAlignment="1">
      <alignment horizontal="justify" vertical="center" wrapText="1"/>
    </xf>
    <xf numFmtId="0" fontId="11" fillId="0" borderId="21" xfId="1" applyFont="1" applyBorder="1" applyAlignment="1">
      <alignment horizontal="center" vertical="center" wrapText="1"/>
    </xf>
    <xf numFmtId="0" fontId="11" fillId="13" borderId="18" xfId="1" applyFont="1" applyFill="1" applyBorder="1" applyAlignment="1">
      <alignment horizontal="center" vertical="center" wrapText="1"/>
    </xf>
    <xf numFmtId="0" fontId="19" fillId="0" borderId="18" xfId="1" applyFont="1" applyBorder="1" applyAlignment="1">
      <alignment horizontal="center" vertical="center" wrapText="1"/>
    </xf>
    <xf numFmtId="0" fontId="20" fillId="0" borderId="18" xfId="1" applyFont="1" applyBorder="1" applyAlignment="1">
      <alignment horizontal="center" vertical="center" wrapText="1"/>
    </xf>
    <xf numFmtId="0" fontId="19" fillId="10" borderId="18" xfId="1" applyFont="1" applyFill="1" applyBorder="1" applyAlignment="1">
      <alignment horizontal="center" vertical="center" wrapText="1"/>
    </xf>
    <xf numFmtId="0" fontId="11" fillId="0" borderId="18" xfId="1" applyFont="1" applyBorder="1" applyAlignment="1">
      <alignment vertical="top"/>
    </xf>
    <xf numFmtId="9" fontId="12" fillId="0" borderId="18" xfId="2" applyFont="1" applyBorder="1" applyAlignment="1">
      <alignment horizontal="center" vertical="center" wrapText="1"/>
    </xf>
    <xf numFmtId="0" fontId="12" fillId="0" borderId="21" xfId="1" applyFont="1" applyBorder="1" applyAlignment="1">
      <alignment horizontal="center" vertical="center" wrapText="1"/>
    </xf>
    <xf numFmtId="0" fontId="21" fillId="0" borderId="18" xfId="1" applyFont="1" applyBorder="1" applyAlignment="1">
      <alignment wrapText="1"/>
    </xf>
    <xf numFmtId="2" fontId="12" fillId="0" borderId="18" xfId="1" applyNumberFormat="1" applyFont="1" applyBorder="1" applyAlignment="1">
      <alignment horizontal="center" vertical="center" wrapText="1"/>
    </xf>
    <xf numFmtId="0" fontId="21" fillId="0" borderId="18" xfId="1" applyFont="1" applyBorder="1" applyAlignment="1">
      <alignment vertical="center" wrapText="1"/>
    </xf>
    <xf numFmtId="3" fontId="12" fillId="0" borderId="18" xfId="1" applyNumberFormat="1" applyFont="1" applyBorder="1" applyAlignment="1">
      <alignment horizontal="center" vertical="center" wrapText="1"/>
    </xf>
    <xf numFmtId="0" fontId="11" fillId="0" borderId="21" xfId="1" applyFont="1" applyBorder="1" applyAlignment="1">
      <alignment horizontal="left" vertical="center" wrapText="1"/>
    </xf>
    <xf numFmtId="0" fontId="12" fillId="0" borderId="18" xfId="1" applyFont="1" applyBorder="1" applyAlignment="1">
      <alignment horizontal="center" vertical="center"/>
    </xf>
    <xf numFmtId="0" fontId="11" fillId="0" borderId="21" xfId="1" applyFont="1" applyBorder="1" applyAlignment="1">
      <alignment vertical="center" wrapText="1"/>
    </xf>
    <xf numFmtId="9" fontId="11" fillId="10" borderId="18" xfId="1" applyNumberFormat="1" applyFont="1" applyFill="1" applyBorder="1" applyAlignment="1">
      <alignment horizontal="center" vertical="center" wrapText="1"/>
    </xf>
    <xf numFmtId="0" fontId="23" fillId="10" borderId="18" xfId="1" applyFont="1" applyFill="1" applyBorder="1" applyAlignment="1">
      <alignment horizontal="center" vertical="center" wrapText="1"/>
    </xf>
    <xf numFmtId="0" fontId="11" fillId="10" borderId="21" xfId="1" applyFont="1" applyFill="1" applyBorder="1" applyAlignment="1">
      <alignment horizontal="left" vertical="center" wrapText="1"/>
    </xf>
    <xf numFmtId="0" fontId="11" fillId="10" borderId="21" xfId="1" applyFont="1" applyFill="1" applyBorder="1" applyAlignment="1">
      <alignment horizontal="center" vertical="center" wrapText="1"/>
    </xf>
    <xf numFmtId="0" fontId="16" fillId="0" borderId="18" xfId="1" applyFont="1" applyBorder="1" applyAlignment="1">
      <alignment horizontal="center" vertical="center" wrapText="1"/>
    </xf>
    <xf numFmtId="0" fontId="11" fillId="0" borderId="18" xfId="1" applyFont="1" applyBorder="1" applyAlignment="1">
      <alignment horizontal="left" vertical="top" wrapText="1"/>
    </xf>
    <xf numFmtId="0" fontId="12" fillId="0" borderId="14" xfId="1" applyFont="1" applyAlignment="1">
      <alignment textRotation="90" wrapText="1"/>
    </xf>
    <xf numFmtId="0" fontId="12" fillId="0" borderId="14" xfId="1" applyFont="1" applyAlignment="1">
      <alignment horizontal="center" vertical="center" wrapText="1"/>
    </xf>
    <xf numFmtId="0" fontId="12" fillId="0" borderId="14" xfId="1" applyFont="1" applyAlignment="1">
      <alignment horizontal="center" wrapText="1"/>
    </xf>
    <xf numFmtId="0" fontId="12" fillId="0" borderId="14" xfId="1" applyFont="1"/>
    <xf numFmtId="0" fontId="12" fillId="0" borderId="14" xfId="1" applyFont="1" applyAlignment="1">
      <alignment horizontal="center" vertical="center"/>
    </xf>
    <xf numFmtId="0" fontId="12" fillId="0" borderId="14" xfId="1" applyFont="1" applyAlignment="1">
      <alignment horizontal="center"/>
    </xf>
    <xf numFmtId="0" fontId="13" fillId="0" borderId="14" xfId="1" applyFont="1" applyAlignment="1">
      <alignment horizontal="center"/>
    </xf>
    <xf numFmtId="0" fontId="24" fillId="0" borderId="14" xfId="1" applyFont="1" applyAlignment="1">
      <alignment horizontal="center" vertical="center"/>
    </xf>
    <xf numFmtId="0" fontId="30" fillId="26" borderId="2" xfId="0" applyFont="1" applyFill="1" applyBorder="1" applyAlignment="1">
      <alignment horizontal="center" vertical="center" wrapText="1"/>
    </xf>
    <xf numFmtId="0" fontId="32" fillId="5" borderId="4" xfId="0" applyFont="1" applyFill="1" applyBorder="1" applyAlignment="1">
      <alignment horizontal="center" vertical="center" wrapText="1"/>
    </xf>
    <xf numFmtId="0" fontId="32" fillId="10" borderId="18" xfId="0" applyFont="1" applyFill="1" applyBorder="1" applyAlignment="1">
      <alignment horizontal="left" vertical="center" wrapText="1"/>
    </xf>
    <xf numFmtId="0" fontId="12" fillId="10" borderId="0" xfId="0" applyFont="1" applyFill="1" applyAlignment="1">
      <alignment vertical="center"/>
    </xf>
    <xf numFmtId="0" fontId="18" fillId="10" borderId="0" xfId="0" applyFont="1" applyFill="1" applyAlignment="1">
      <alignment vertical="center"/>
    </xf>
    <xf numFmtId="0" fontId="32" fillId="31" borderId="36" xfId="0" applyFont="1" applyFill="1" applyBorder="1" applyAlignment="1">
      <alignment horizontal="center" vertical="center"/>
    </xf>
    <xf numFmtId="0" fontId="32" fillId="31" borderId="10" xfId="0" applyFont="1" applyFill="1" applyBorder="1" applyAlignment="1">
      <alignment horizontal="center" vertical="center"/>
    </xf>
    <xf numFmtId="14" fontId="32" fillId="31" borderId="10" xfId="0" applyNumberFormat="1" applyFont="1" applyFill="1" applyBorder="1" applyAlignment="1">
      <alignment horizontal="center" vertical="center"/>
    </xf>
    <xf numFmtId="0" fontId="32" fillId="31" borderId="10" xfId="0" applyFont="1" applyFill="1" applyBorder="1" applyAlignment="1">
      <alignment horizontal="center" vertical="center" wrapText="1"/>
    </xf>
    <xf numFmtId="0" fontId="30" fillId="16" borderId="10" xfId="0" applyFont="1" applyFill="1" applyBorder="1" applyAlignment="1">
      <alignment horizontal="center" vertical="center"/>
    </xf>
    <xf numFmtId="14" fontId="30" fillId="16" borderId="37" xfId="0" applyNumberFormat="1" applyFont="1" applyFill="1" applyBorder="1" applyAlignment="1">
      <alignment horizontal="center" vertical="center"/>
    </xf>
    <xf numFmtId="0" fontId="30" fillId="26" borderId="3" xfId="0" applyFont="1" applyFill="1" applyBorder="1" applyAlignment="1">
      <alignment horizontal="left" vertical="center" wrapText="1"/>
    </xf>
    <xf numFmtId="0" fontId="32" fillId="0" borderId="5" xfId="0" applyFont="1" applyBorder="1" applyAlignment="1">
      <alignment horizontal="left" vertical="center" wrapText="1"/>
    </xf>
    <xf numFmtId="0" fontId="32" fillId="10" borderId="0" xfId="0" applyFont="1" applyFill="1"/>
    <xf numFmtId="0" fontId="32" fillId="10" borderId="0" xfId="0" applyFont="1" applyFill="1" applyAlignment="1">
      <alignment horizontal="left" vertical="center"/>
    </xf>
    <xf numFmtId="0" fontId="32" fillId="10" borderId="0" xfId="0" applyFont="1" applyFill="1" applyAlignment="1">
      <alignment horizontal="left"/>
    </xf>
    <xf numFmtId="0" fontId="30" fillId="26" borderId="12" xfId="0" applyFont="1" applyFill="1" applyBorder="1" applyAlignment="1">
      <alignment horizontal="left" vertical="center" wrapText="1"/>
    </xf>
    <xf numFmtId="0" fontId="32" fillId="0" borderId="13" xfId="0" applyFont="1" applyBorder="1" applyAlignment="1">
      <alignment horizontal="left" vertical="center" wrapText="1"/>
    </xf>
    <xf numFmtId="0" fontId="53" fillId="16" borderId="18" xfId="0" applyFont="1" applyFill="1" applyBorder="1" applyAlignment="1">
      <alignment horizontal="left" vertical="center" wrapText="1"/>
    </xf>
    <xf numFmtId="0" fontId="35" fillId="10" borderId="18" xfId="0" applyFont="1" applyFill="1" applyBorder="1" applyAlignment="1">
      <alignment vertical="center" wrapText="1"/>
    </xf>
    <xf numFmtId="0" fontId="35" fillId="10" borderId="0" xfId="0" applyFont="1" applyFill="1" applyAlignment="1">
      <alignment vertical="center"/>
    </xf>
    <xf numFmtId="0" fontId="35" fillId="10" borderId="18" xfId="0" applyFont="1" applyFill="1" applyBorder="1" applyAlignment="1">
      <alignment vertical="center"/>
    </xf>
    <xf numFmtId="0" fontId="35" fillId="10" borderId="0" xfId="0" applyFont="1" applyFill="1" applyAlignment="1">
      <alignment horizontal="left" vertical="center"/>
    </xf>
    <xf numFmtId="0" fontId="36" fillId="10" borderId="18" xfId="0" applyFont="1" applyFill="1" applyBorder="1" applyAlignment="1">
      <alignment horizontal="center" vertical="center"/>
    </xf>
    <xf numFmtId="0" fontId="36" fillId="21" borderId="0" xfId="0" applyFont="1" applyFill="1" applyAlignment="1">
      <alignment horizontal="left" vertical="center"/>
    </xf>
    <xf numFmtId="0" fontId="31" fillId="10" borderId="26" xfId="0" applyFont="1" applyFill="1" applyBorder="1" applyAlignment="1">
      <alignment horizontal="left" vertical="center"/>
    </xf>
    <xf numFmtId="0" fontId="31" fillId="10" borderId="21" xfId="0" applyFont="1" applyFill="1" applyBorder="1" applyAlignment="1">
      <alignment horizontal="left" vertical="center"/>
    </xf>
    <xf numFmtId="0" fontId="31" fillId="10" borderId="18" xfId="0" applyFont="1" applyFill="1" applyBorder="1" applyAlignment="1">
      <alignment horizontal="left" vertical="center"/>
    </xf>
    <xf numFmtId="0" fontId="32" fillId="10" borderId="26" xfId="0" applyFont="1" applyFill="1" applyBorder="1" applyAlignment="1">
      <alignment horizontal="left" vertical="center" wrapText="1"/>
    </xf>
    <xf numFmtId="0" fontId="36" fillId="0" borderId="0" xfId="0" applyFont="1" applyAlignment="1">
      <alignment horizontal="center" vertical="center"/>
    </xf>
    <xf numFmtId="0" fontId="35" fillId="0" borderId="0" xfId="0" applyFont="1" applyAlignment="1">
      <alignment horizontal="left" vertical="center"/>
    </xf>
    <xf numFmtId="0" fontId="41" fillId="23" borderId="51" xfId="0" applyFont="1" applyFill="1" applyBorder="1" applyAlignment="1">
      <alignment horizontal="center" vertical="center" wrapText="1"/>
    </xf>
    <xf numFmtId="0" fontId="41" fillId="18" borderId="51" xfId="0" applyFont="1" applyFill="1" applyBorder="1" applyAlignment="1">
      <alignment horizontal="center" vertical="center" wrapText="1"/>
    </xf>
    <xf numFmtId="0" fontId="49" fillId="0" borderId="51" xfId="0" applyFont="1" applyBorder="1" applyAlignment="1">
      <alignment horizontal="center" vertical="center" wrapText="1"/>
    </xf>
    <xf numFmtId="0" fontId="12" fillId="0" borderId="14" xfId="18" applyFont="1" applyAlignment="1">
      <alignment vertical="center"/>
    </xf>
    <xf numFmtId="0" fontId="18" fillId="0" borderId="14" xfId="18" applyFont="1" applyAlignment="1">
      <alignment vertical="center"/>
    </xf>
    <xf numFmtId="0" fontId="30" fillId="24" borderId="5" xfId="18" applyFont="1" applyFill="1" applyBorder="1" applyAlignment="1">
      <alignment horizontal="center" vertical="center"/>
    </xf>
    <xf numFmtId="0" fontId="39" fillId="0" borderId="14" xfId="7" applyFont="1" applyAlignment="1">
      <alignment vertical="center"/>
    </xf>
    <xf numFmtId="0" fontId="32" fillId="0" borderId="8" xfId="18" applyFont="1" applyBorder="1" applyAlignment="1">
      <alignment horizontal="center" vertical="center"/>
    </xf>
    <xf numFmtId="14" fontId="32" fillId="0" borderId="8" xfId="18" applyNumberFormat="1" applyFont="1" applyBorder="1" applyAlignment="1">
      <alignment horizontal="center" vertical="center"/>
    </xf>
    <xf numFmtId="0" fontId="32" fillId="0" borderId="5" xfId="18" applyFont="1" applyBorder="1" applyAlignment="1">
      <alignment horizontal="center" vertical="center" wrapText="1"/>
    </xf>
    <xf numFmtId="0" fontId="32" fillId="0" borderId="8" xfId="18" applyFont="1" applyBorder="1" applyAlignment="1">
      <alignment horizontal="center" vertical="center" wrapText="1"/>
    </xf>
    <xf numFmtId="0" fontId="30" fillId="22" borderId="8" xfId="18" applyFont="1" applyFill="1" applyBorder="1" applyAlignment="1">
      <alignment horizontal="center" vertical="center"/>
    </xf>
    <xf numFmtId="14" fontId="30" fillId="22" borderId="52" xfId="18" applyNumberFormat="1" applyFont="1" applyFill="1" applyBorder="1" applyAlignment="1">
      <alignment horizontal="center" vertical="center"/>
    </xf>
    <xf numFmtId="0" fontId="32" fillId="0" borderId="4" xfId="18" applyFont="1" applyBorder="1" applyAlignment="1">
      <alignment vertical="center"/>
    </xf>
    <xf numFmtId="0" fontId="32" fillId="0" borderId="8" xfId="18" applyFont="1" applyBorder="1" applyAlignment="1">
      <alignment vertical="center"/>
    </xf>
    <xf numFmtId="0" fontId="32" fillId="0" borderId="5" xfId="18" applyFont="1" applyBorder="1" applyAlignment="1">
      <alignment horizontal="center" vertical="center"/>
    </xf>
    <xf numFmtId="0" fontId="32" fillId="0" borderId="5" xfId="18" applyFont="1" applyBorder="1" applyAlignment="1">
      <alignment vertical="center" wrapText="1"/>
    </xf>
    <xf numFmtId="14" fontId="32" fillId="0" borderId="5" xfId="18" applyNumberFormat="1" applyFont="1" applyBorder="1" applyAlignment="1">
      <alignment horizontal="center" vertical="center"/>
    </xf>
    <xf numFmtId="0" fontId="39" fillId="0" borderId="14" xfId="7" applyFont="1" applyAlignment="1">
      <alignment vertical="center" wrapText="1"/>
    </xf>
    <xf numFmtId="0" fontId="30" fillId="22" borderId="5" xfId="18" applyFont="1" applyFill="1" applyBorder="1" applyAlignment="1">
      <alignment horizontal="center" vertical="center"/>
    </xf>
    <xf numFmtId="14" fontId="32" fillId="0" borderId="5" xfId="18" applyNumberFormat="1" applyFont="1" applyBorder="1" applyAlignment="1">
      <alignment vertical="center"/>
    </xf>
    <xf numFmtId="0" fontId="32" fillId="10" borderId="8" xfId="18" applyFont="1" applyFill="1" applyBorder="1" applyAlignment="1">
      <alignment horizontal="center" vertical="center"/>
    </xf>
    <xf numFmtId="0" fontId="32" fillId="0" borderId="5" xfId="18" applyFont="1" applyBorder="1" applyAlignment="1">
      <alignment vertical="center"/>
    </xf>
    <xf numFmtId="14" fontId="30" fillId="22" borderId="13" xfId="18" applyNumberFormat="1" applyFont="1" applyFill="1" applyBorder="1" applyAlignment="1">
      <alignment horizontal="center" vertical="center"/>
    </xf>
    <xf numFmtId="0" fontId="32" fillId="10" borderId="5" xfId="18" applyFont="1" applyFill="1" applyBorder="1" applyAlignment="1">
      <alignment horizontal="center" vertical="center" wrapText="1"/>
    </xf>
    <xf numFmtId="14" fontId="32" fillId="10" borderId="5" xfId="18" applyNumberFormat="1" applyFont="1" applyFill="1" applyBorder="1" applyAlignment="1">
      <alignment vertical="center"/>
    </xf>
    <xf numFmtId="0" fontId="39" fillId="0" borderId="5" xfId="7" applyFont="1" applyBorder="1" applyAlignment="1">
      <alignment vertical="center" wrapText="1"/>
    </xf>
    <xf numFmtId="0" fontId="29" fillId="0" borderId="14" xfId="7" applyAlignment="1">
      <alignment vertical="center" wrapText="1"/>
    </xf>
    <xf numFmtId="0" fontId="29" fillId="0" borderId="14" xfId="7" applyAlignment="1">
      <alignment vertical="center"/>
    </xf>
    <xf numFmtId="0" fontId="32" fillId="0" borderId="5" xfId="18" applyFont="1" applyBorder="1" applyAlignment="1">
      <alignment horizontal="left" vertical="center" wrapText="1"/>
    </xf>
    <xf numFmtId="0" fontId="29" fillId="0" borderId="8" xfId="7" applyBorder="1" applyAlignment="1">
      <alignment vertical="center" wrapText="1"/>
    </xf>
    <xf numFmtId="0" fontId="18" fillId="0" borderId="14" xfId="18" applyFont="1" applyAlignment="1">
      <alignment horizontal="center" vertical="center"/>
    </xf>
    <xf numFmtId="0" fontId="29" fillId="0" borderId="14" xfId="5" applyBorder="1" applyAlignment="1">
      <alignment horizontal="center" vertical="center" wrapText="1"/>
    </xf>
    <xf numFmtId="0" fontId="29" fillId="0" borderId="14" xfId="5" applyBorder="1" applyAlignment="1">
      <alignment vertical="center" wrapText="1"/>
    </xf>
    <xf numFmtId="0" fontId="32" fillId="10" borderId="7" xfId="18" applyFont="1" applyFill="1" applyBorder="1" applyAlignment="1">
      <alignment horizontal="left" vertical="center"/>
    </xf>
    <xf numFmtId="0" fontId="32" fillId="0" borderId="8" xfId="18" applyFont="1" applyBorder="1" applyAlignment="1">
      <alignment horizontal="left" vertical="center"/>
    </xf>
    <xf numFmtId="0" fontId="32" fillId="0" borderId="4" xfId="18" applyFont="1" applyBorder="1" applyAlignment="1">
      <alignment horizontal="left" vertical="center"/>
    </xf>
    <xf numFmtId="0" fontId="56" fillId="10" borderId="14" xfId="0" applyFont="1" applyFill="1" applyBorder="1"/>
    <xf numFmtId="0" fontId="28" fillId="0" borderId="0" xfId="0" applyFont="1"/>
    <xf numFmtId="0" fontId="41" fillId="22" borderId="18" xfId="0" applyFont="1" applyFill="1" applyBorder="1" applyAlignment="1">
      <alignment horizontal="center" vertical="center" textRotation="90" wrapText="1"/>
    </xf>
    <xf numFmtId="0" fontId="41" fillId="22" borderId="18" xfId="0" applyFont="1" applyFill="1" applyBorder="1" applyAlignment="1">
      <alignment horizontal="center" vertical="center" wrapText="1"/>
    </xf>
    <xf numFmtId="0" fontId="57" fillId="10" borderId="14" xfId="0" applyFont="1" applyFill="1" applyBorder="1"/>
    <xf numFmtId="0" fontId="57" fillId="0" borderId="0" xfId="0" applyFont="1"/>
    <xf numFmtId="0" fontId="41" fillId="29" borderId="18" xfId="0" applyFont="1" applyFill="1" applyBorder="1" applyAlignment="1">
      <alignment horizontal="center" vertical="center" wrapText="1"/>
    </xf>
    <xf numFmtId="0" fontId="57" fillId="10" borderId="14" xfId="0" applyFont="1" applyFill="1" applyBorder="1" applyAlignment="1">
      <alignment horizontal="center"/>
    </xf>
    <xf numFmtId="0" fontId="57" fillId="0" borderId="0" xfId="0" applyFont="1" applyAlignment="1">
      <alignment horizontal="center"/>
    </xf>
    <xf numFmtId="0" fontId="41" fillId="23" borderId="18" xfId="0" applyFont="1" applyFill="1" applyBorder="1" applyAlignment="1">
      <alignment horizontal="center" vertical="center" textRotation="90" wrapText="1"/>
    </xf>
    <xf numFmtId="0" fontId="41" fillId="16" borderId="18" xfId="0" applyFont="1" applyFill="1" applyBorder="1" applyAlignment="1">
      <alignment horizontal="center" vertical="center" wrapText="1"/>
    </xf>
    <xf numFmtId="0" fontId="57" fillId="16" borderId="18" xfId="0" applyFont="1" applyFill="1" applyBorder="1" applyAlignment="1">
      <alignment horizontal="left" vertical="center" wrapText="1"/>
    </xf>
    <xf numFmtId="0" fontId="57" fillId="16" borderId="18" xfId="0" applyFont="1" applyFill="1" applyBorder="1" applyAlignment="1">
      <alignment horizontal="center" vertical="center" wrapText="1"/>
    </xf>
    <xf numFmtId="14" fontId="57" fillId="16" borderId="18" xfId="0" applyNumberFormat="1" applyFont="1" applyFill="1" applyBorder="1" applyAlignment="1">
      <alignment horizontal="center" vertical="center" wrapText="1"/>
    </xf>
    <xf numFmtId="14" fontId="57" fillId="2" borderId="18" xfId="0" applyNumberFormat="1" applyFont="1" applyFill="1" applyBorder="1" applyAlignment="1">
      <alignment horizontal="center" vertical="center" wrapText="1"/>
    </xf>
    <xf numFmtId="1" fontId="57" fillId="10" borderId="18" xfId="0" applyNumberFormat="1" applyFont="1" applyFill="1" applyBorder="1" applyAlignment="1">
      <alignment horizontal="center" vertical="center" wrapText="1"/>
    </xf>
    <xf numFmtId="1" fontId="57" fillId="16" borderId="18" xfId="0" applyNumberFormat="1" applyFont="1" applyFill="1" applyBorder="1" applyAlignment="1">
      <alignment horizontal="center" vertical="center" wrapText="1"/>
    </xf>
    <xf numFmtId="0" fontId="57" fillId="30" borderId="18" xfId="0" applyFont="1" applyFill="1" applyBorder="1" applyAlignment="1">
      <alignment horizontal="center" vertical="center" wrapText="1"/>
    </xf>
    <xf numFmtId="0" fontId="57" fillId="41" borderId="18" xfId="0" applyFont="1" applyFill="1" applyBorder="1" applyAlignment="1">
      <alignment horizontal="center" vertical="center" wrapText="1"/>
    </xf>
    <xf numFmtId="0" fontId="57" fillId="10" borderId="18" xfId="0" applyFont="1" applyFill="1" applyBorder="1" applyAlignment="1">
      <alignment horizontal="left" vertical="center" wrapText="1"/>
    </xf>
    <xf numFmtId="0" fontId="57" fillId="2" borderId="18" xfId="0" applyFont="1" applyFill="1" applyBorder="1" applyAlignment="1">
      <alignment horizontal="center" vertical="center" wrapText="1"/>
    </xf>
    <xf numFmtId="0" fontId="57" fillId="2" borderId="18" xfId="0" applyFont="1" applyFill="1" applyBorder="1" applyAlignment="1">
      <alignment vertical="center" wrapText="1"/>
    </xf>
    <xf numFmtId="0" fontId="41" fillId="4" borderId="26" xfId="0" applyFont="1" applyFill="1" applyBorder="1" applyAlignment="1">
      <alignment vertical="center" wrapText="1"/>
    </xf>
    <xf numFmtId="0" fontId="41" fillId="4" borderId="27" xfId="0" applyFont="1" applyFill="1" applyBorder="1" applyAlignment="1">
      <alignment vertical="center" wrapText="1"/>
    </xf>
    <xf numFmtId="0" fontId="41" fillId="2" borderId="18" xfId="0" applyFont="1" applyFill="1" applyBorder="1" applyAlignment="1">
      <alignment horizontal="center" vertical="center" wrapText="1"/>
    </xf>
    <xf numFmtId="1" fontId="57" fillId="0" borderId="18" xfId="0" applyNumberFormat="1" applyFont="1" applyBorder="1" applyAlignment="1">
      <alignment horizontal="center" vertical="center" wrapText="1"/>
    </xf>
    <xf numFmtId="16" fontId="57" fillId="2" borderId="18" xfId="0" applyNumberFormat="1" applyFont="1" applyFill="1" applyBorder="1" applyAlignment="1">
      <alignment horizontal="center" vertical="center" wrapText="1"/>
    </xf>
    <xf numFmtId="0" fontId="57" fillId="2" borderId="18" xfId="0" applyFont="1" applyFill="1" applyBorder="1" applyAlignment="1">
      <alignment horizontal="left" vertical="center" wrapText="1"/>
    </xf>
    <xf numFmtId="0" fontId="41" fillId="23" borderId="26" xfId="0" applyFont="1" applyFill="1" applyBorder="1" applyAlignment="1">
      <alignment horizontal="center" vertical="center" textRotation="90" wrapText="1"/>
    </xf>
    <xf numFmtId="0" fontId="57" fillId="10" borderId="18" xfId="0" applyFont="1" applyFill="1" applyBorder="1" applyAlignment="1">
      <alignment horizontal="center" vertical="center" wrapText="1"/>
    </xf>
    <xf numFmtId="9" fontId="41" fillId="10" borderId="18" xfId="1" applyNumberFormat="1" applyFont="1" applyFill="1" applyBorder="1" applyAlignment="1">
      <alignment horizontal="center" vertical="center" wrapText="1"/>
    </xf>
    <xf numFmtId="0" fontId="57" fillId="2" borderId="18" xfId="1" applyFont="1" applyFill="1" applyBorder="1" applyAlignment="1">
      <alignment horizontal="left" vertical="center" wrapText="1"/>
    </xf>
    <xf numFmtId="0" fontId="57" fillId="0" borderId="18" xfId="1" applyFont="1" applyBorder="1" applyAlignment="1">
      <alignment horizontal="center" vertical="center" wrapText="1"/>
    </xf>
    <xf numFmtId="14" fontId="57" fillId="2" borderId="18" xfId="1" applyNumberFormat="1" applyFont="1" applyFill="1" applyBorder="1" applyAlignment="1">
      <alignment horizontal="center" vertical="center" wrapText="1"/>
    </xf>
    <xf numFmtId="0" fontId="57" fillId="10" borderId="18" xfId="1" applyFont="1" applyFill="1" applyBorder="1" applyAlignment="1">
      <alignment horizontal="center" vertical="center" wrapText="1"/>
    </xf>
    <xf numFmtId="0" fontId="57" fillId="2" borderId="18" xfId="1" applyFont="1" applyFill="1" applyBorder="1" applyAlignment="1">
      <alignment horizontal="center" vertical="center" wrapText="1"/>
    </xf>
    <xf numFmtId="1" fontId="57" fillId="2" borderId="18" xfId="4" applyNumberFormat="1" applyFont="1" applyFill="1" applyBorder="1" applyAlignment="1">
      <alignment horizontal="center" vertical="center" wrapText="1"/>
    </xf>
    <xf numFmtId="0" fontId="57" fillId="10" borderId="18" xfId="1" applyFont="1" applyFill="1" applyBorder="1" applyAlignment="1">
      <alignment horizontal="left" vertical="center" wrapText="1"/>
    </xf>
    <xf numFmtId="0" fontId="57" fillId="0" borderId="18" xfId="1" applyFont="1" applyBorder="1" applyAlignment="1">
      <alignment horizontal="left" vertical="center" wrapText="1"/>
    </xf>
    <xf numFmtId="0" fontId="41" fillId="17" borderId="21" xfId="0" applyFont="1" applyFill="1" applyBorder="1" applyAlignment="1">
      <alignment horizontal="center" vertical="center" wrapText="1"/>
    </xf>
    <xf numFmtId="0" fontId="57" fillId="17" borderId="21" xfId="0" applyFont="1" applyFill="1" applyBorder="1" applyAlignment="1">
      <alignment horizontal="center" vertical="center" wrapText="1"/>
    </xf>
    <xf numFmtId="14" fontId="57" fillId="17" borderId="21" xfId="0" applyNumberFormat="1" applyFont="1" applyFill="1" applyBorder="1" applyAlignment="1">
      <alignment horizontal="center" vertical="center" wrapText="1"/>
    </xf>
    <xf numFmtId="14" fontId="57" fillId="20" borderId="21" xfId="0" applyNumberFormat="1" applyFont="1" applyFill="1" applyBorder="1" applyAlignment="1">
      <alignment horizontal="center" vertical="center" wrapText="1"/>
    </xf>
    <xf numFmtId="0" fontId="41" fillId="40" borderId="25" xfId="0" applyFont="1" applyFill="1" applyBorder="1" applyAlignment="1">
      <alignment horizontal="center" vertical="center" textRotation="90" wrapText="1"/>
    </xf>
    <xf numFmtId="0" fontId="41" fillId="17" borderId="24" xfId="0" applyFont="1" applyFill="1" applyBorder="1" applyAlignment="1">
      <alignment horizontal="center" vertical="center" wrapText="1"/>
    </xf>
    <xf numFmtId="0" fontId="57" fillId="17" borderId="24" xfId="0" applyFont="1" applyFill="1" applyBorder="1" applyAlignment="1">
      <alignment horizontal="center" vertical="center" wrapText="1"/>
    </xf>
    <xf numFmtId="14" fontId="57" fillId="17" borderId="24" xfId="0" applyNumberFormat="1" applyFont="1" applyFill="1" applyBorder="1" applyAlignment="1">
      <alignment horizontal="center" vertical="center" wrapText="1"/>
    </xf>
    <xf numFmtId="0" fontId="41" fillId="20" borderId="24" xfId="0" applyFont="1" applyFill="1" applyBorder="1" applyAlignment="1">
      <alignment horizontal="center" vertical="center" wrapText="1"/>
    </xf>
    <xf numFmtId="0" fontId="57" fillId="21" borderId="18" xfId="0" applyFont="1" applyFill="1" applyBorder="1" applyAlignment="1">
      <alignment horizontal="center" vertical="center" wrapText="1"/>
    </xf>
    <xf numFmtId="0" fontId="41" fillId="40" borderId="55" xfId="0" applyFont="1" applyFill="1" applyBorder="1" applyAlignment="1">
      <alignment horizontal="center" vertical="center" textRotation="90" wrapText="1"/>
    </xf>
    <xf numFmtId="0" fontId="41" fillId="20" borderId="25" xfId="0" applyFont="1" applyFill="1" applyBorder="1" applyAlignment="1">
      <alignment horizontal="center" vertical="center" wrapText="1"/>
    </xf>
    <xf numFmtId="0" fontId="57" fillId="17" borderId="20" xfId="0" applyFont="1" applyFill="1" applyBorder="1" applyAlignment="1">
      <alignment horizontal="center" vertical="center" wrapText="1"/>
    </xf>
    <xf numFmtId="0" fontId="57" fillId="17" borderId="25" xfId="0" applyFont="1" applyFill="1" applyBorder="1" applyAlignment="1">
      <alignment horizontal="center" vertical="center" wrapText="1"/>
    </xf>
    <xf numFmtId="14" fontId="57" fillId="0" borderId="18" xfId="0" applyNumberFormat="1" applyFont="1" applyBorder="1" applyAlignment="1">
      <alignment horizontal="center" vertical="center" wrapText="1"/>
    </xf>
    <xf numFmtId="14" fontId="57" fillId="10" borderId="18" xfId="0" applyNumberFormat="1" applyFont="1" applyFill="1" applyBorder="1" applyAlignment="1">
      <alignment horizontal="center" vertical="center" wrapText="1"/>
    </xf>
    <xf numFmtId="0" fontId="57" fillId="0" borderId="18" xfId="0" applyFont="1" applyBorder="1" applyAlignment="1">
      <alignment horizontal="center" vertical="center" wrapText="1"/>
    </xf>
    <xf numFmtId="0" fontId="57" fillId="0" borderId="18" xfId="0" applyFont="1" applyBorder="1" applyAlignment="1">
      <alignment horizontal="left" vertical="center" wrapText="1"/>
    </xf>
    <xf numFmtId="0" fontId="41" fillId="33" borderId="26" xfId="0" applyFont="1" applyFill="1" applyBorder="1" applyAlignment="1">
      <alignment horizontal="center" vertical="center" wrapText="1"/>
    </xf>
    <xf numFmtId="0" fontId="57" fillId="34" borderId="27" xfId="0" applyFont="1" applyFill="1" applyBorder="1" applyAlignment="1">
      <alignment horizontal="center" vertical="center" wrapText="1"/>
    </xf>
    <xf numFmtId="14" fontId="57" fillId="34" borderId="27" xfId="0" applyNumberFormat="1" applyFont="1" applyFill="1" applyBorder="1" applyAlignment="1">
      <alignment horizontal="center" vertical="center" wrapText="1"/>
    </xf>
    <xf numFmtId="0" fontId="57" fillId="33" borderId="27" xfId="0" applyFont="1" applyFill="1" applyBorder="1" applyAlignment="1">
      <alignment horizontal="center" vertical="center" wrapText="1"/>
    </xf>
    <xf numFmtId="0" fontId="57" fillId="35" borderId="27" xfId="0" applyFont="1" applyFill="1" applyBorder="1" applyAlignment="1">
      <alignment horizontal="center" vertical="center" wrapText="1"/>
    </xf>
    <xf numFmtId="0" fontId="57" fillId="36" borderId="27" xfId="0" applyFont="1" applyFill="1" applyBorder="1" applyAlignment="1">
      <alignment horizontal="center" vertical="center" wrapText="1"/>
    </xf>
    <xf numFmtId="9" fontId="41" fillId="10" borderId="18" xfId="0" applyNumberFormat="1" applyFont="1" applyFill="1" applyBorder="1" applyAlignment="1">
      <alignment horizontal="center" vertical="center" wrapText="1"/>
    </xf>
    <xf numFmtId="9" fontId="57" fillId="2" borderId="18" xfId="0" applyNumberFormat="1" applyFont="1" applyFill="1" applyBorder="1" applyAlignment="1">
      <alignment horizontal="center" vertical="center" wrapText="1"/>
    </xf>
    <xf numFmtId="0" fontId="56" fillId="0" borderId="0" xfId="0" applyFont="1" applyAlignment="1">
      <alignment horizontal="center" vertical="center"/>
    </xf>
    <xf numFmtId="0" fontId="56" fillId="0" borderId="0" xfId="0" applyFont="1" applyAlignment="1">
      <alignment horizontal="left" vertical="center" wrapText="1"/>
    </xf>
    <xf numFmtId="0" fontId="57" fillId="42" borderId="18" xfId="0" applyFont="1" applyFill="1" applyBorder="1" applyAlignment="1">
      <alignment horizontal="center" vertical="center" wrapText="1"/>
    </xf>
    <xf numFmtId="0" fontId="41" fillId="22" borderId="18" xfId="0" applyFont="1" applyFill="1" applyBorder="1" applyAlignment="1">
      <alignment horizontal="left" vertical="center" wrapText="1"/>
    </xf>
    <xf numFmtId="1" fontId="57" fillId="16" borderId="18" xfId="0" applyNumberFormat="1" applyFont="1" applyFill="1" applyBorder="1" applyAlignment="1">
      <alignment horizontal="left" vertical="center" wrapText="1"/>
    </xf>
    <xf numFmtId="0" fontId="41" fillId="4" borderId="27" xfId="0" applyFont="1" applyFill="1" applyBorder="1" applyAlignment="1">
      <alignment horizontal="left" vertical="center" wrapText="1"/>
    </xf>
    <xf numFmtId="16" fontId="57" fillId="2" borderId="18" xfId="0" applyNumberFormat="1" applyFont="1" applyFill="1" applyBorder="1" applyAlignment="1">
      <alignment horizontal="left" vertical="center" wrapText="1"/>
    </xf>
    <xf numFmtId="0" fontId="57" fillId="17" borderId="21" xfId="0" applyFont="1" applyFill="1" applyBorder="1" applyAlignment="1">
      <alignment horizontal="left" vertical="center" wrapText="1"/>
    </xf>
    <xf numFmtId="0" fontId="57" fillId="17" borderId="24" xfId="0" applyFont="1" applyFill="1" applyBorder="1" applyAlignment="1">
      <alignment horizontal="left" vertical="center" wrapText="1"/>
    </xf>
    <xf numFmtId="0" fontId="57" fillId="33" borderId="27" xfId="0" applyFont="1" applyFill="1" applyBorder="1" applyAlignment="1">
      <alignment horizontal="left" vertical="center" wrapText="1"/>
    </xf>
    <xf numFmtId="9" fontId="57" fillId="2" borderId="18" xfId="0" applyNumberFormat="1" applyFont="1" applyFill="1" applyBorder="1" applyAlignment="1">
      <alignment horizontal="left" vertical="center" wrapText="1"/>
    </xf>
    <xf numFmtId="0" fontId="56" fillId="0" borderId="0" xfId="0" applyFont="1" applyAlignment="1">
      <alignment horizontal="left" vertical="center"/>
    </xf>
    <xf numFmtId="0" fontId="41" fillId="43" borderId="18" xfId="0" applyFont="1" applyFill="1" applyBorder="1" applyAlignment="1">
      <alignment horizontal="center" vertical="center" wrapText="1"/>
    </xf>
    <xf numFmtId="0" fontId="57" fillId="44" borderId="18" xfId="1" applyFont="1" applyFill="1" applyBorder="1" applyAlignment="1">
      <alignment horizontal="left" vertical="center" wrapText="1"/>
    </xf>
    <xf numFmtId="0" fontId="57" fillId="43" borderId="18" xfId="1" applyFont="1" applyFill="1" applyBorder="1" applyAlignment="1">
      <alignment horizontal="center" vertical="center" wrapText="1"/>
    </xf>
    <xf numFmtId="14" fontId="57" fillId="43" borderId="18" xfId="0" applyNumberFormat="1" applyFont="1" applyFill="1" applyBorder="1" applyAlignment="1">
      <alignment horizontal="center" vertical="center" wrapText="1"/>
    </xf>
    <xf numFmtId="14" fontId="57" fillId="43" borderId="18" xfId="1" applyNumberFormat="1" applyFont="1" applyFill="1" applyBorder="1" applyAlignment="1">
      <alignment horizontal="center" vertical="center" wrapText="1"/>
    </xf>
    <xf numFmtId="0" fontId="57" fillId="44" borderId="18" xfId="1" applyFont="1" applyFill="1" applyBorder="1" applyAlignment="1">
      <alignment horizontal="center" vertical="center" wrapText="1"/>
    </xf>
    <xf numFmtId="16" fontId="57" fillId="43" borderId="18" xfId="0" applyNumberFormat="1" applyFont="1" applyFill="1" applyBorder="1" applyAlignment="1">
      <alignment horizontal="center" vertical="center" wrapText="1"/>
    </xf>
    <xf numFmtId="0" fontId="33" fillId="10" borderId="14" xfId="19" applyFont="1" applyFill="1" applyAlignment="1">
      <alignment horizontal="left" vertical="center"/>
    </xf>
    <xf numFmtId="0" fontId="37" fillId="0" borderId="14" xfId="19" applyFont="1"/>
    <xf numFmtId="0" fontId="3" fillId="0" borderId="14" xfId="19"/>
    <xf numFmtId="0" fontId="43" fillId="0" borderId="44" xfId="19" applyFont="1" applyBorder="1" applyAlignment="1">
      <alignment horizontal="center" vertical="center"/>
    </xf>
    <xf numFmtId="0" fontId="46" fillId="0" borderId="45" xfId="19" applyFont="1" applyBorder="1" applyAlignment="1">
      <alignment horizontal="center" vertical="center" textRotation="90" wrapText="1"/>
    </xf>
    <xf numFmtId="0" fontId="3" fillId="10" borderId="14" xfId="19" applyFill="1"/>
    <xf numFmtId="0" fontId="31" fillId="0" borderId="38" xfId="19" applyFont="1" applyBorder="1" applyAlignment="1">
      <alignment horizontal="left" vertical="center" wrapText="1"/>
    </xf>
    <xf numFmtId="0" fontId="33" fillId="0" borderId="47" xfId="19" applyFont="1" applyBorder="1" applyAlignment="1">
      <alignment horizontal="left" vertical="center"/>
    </xf>
    <xf numFmtId="0" fontId="33" fillId="0" borderId="40" xfId="19" applyFont="1" applyBorder="1" applyAlignment="1">
      <alignment horizontal="center" vertical="center"/>
    </xf>
    <xf numFmtId="0" fontId="33" fillId="0" borderId="14" xfId="19" applyFont="1" applyAlignment="1">
      <alignment horizontal="left" vertical="center"/>
    </xf>
    <xf numFmtId="10" fontId="33" fillId="0" borderId="14" xfId="19" applyNumberFormat="1" applyFont="1" applyAlignment="1">
      <alignment horizontal="left" vertical="center"/>
    </xf>
    <xf numFmtId="0" fontId="34" fillId="10" borderId="14" xfId="19" applyFont="1" applyFill="1" applyAlignment="1">
      <alignment vertical="center"/>
    </xf>
    <xf numFmtId="0" fontId="37" fillId="10" borderId="14" xfId="19" applyFont="1" applyFill="1"/>
    <xf numFmtId="0" fontId="33" fillId="10" borderId="14" xfId="19" applyFont="1" applyFill="1" applyAlignment="1">
      <alignment vertical="center" wrapText="1"/>
    </xf>
    <xf numFmtId="0" fontId="33" fillId="0" borderId="14" xfId="19" applyFont="1"/>
    <xf numFmtId="0" fontId="33" fillId="10" borderId="14" xfId="19" applyFont="1" applyFill="1"/>
    <xf numFmtId="0" fontId="32" fillId="10" borderId="14" xfId="19" applyFont="1" applyFill="1" applyAlignment="1">
      <alignment vertical="center" wrapText="1"/>
    </xf>
    <xf numFmtId="10" fontId="30" fillId="24" borderId="30" xfId="20" applyNumberFormat="1" applyFont="1" applyFill="1" applyBorder="1" applyAlignment="1">
      <alignment horizontal="center" vertical="center" wrapText="1"/>
    </xf>
    <xf numFmtId="0" fontId="34" fillId="10" borderId="14" xfId="20" applyFont="1" applyFill="1" applyAlignment="1">
      <alignment vertical="center"/>
    </xf>
    <xf numFmtId="0" fontId="33" fillId="0" borderId="14" xfId="20" applyFont="1" applyAlignment="1">
      <alignment horizontal="center" vertical="center"/>
    </xf>
    <xf numFmtId="0" fontId="34" fillId="22" borderId="28" xfId="20" applyFont="1" applyFill="1" applyBorder="1" applyAlignment="1">
      <alignment horizontal="center" vertical="center" wrapText="1"/>
    </xf>
    <xf numFmtId="10" fontId="34" fillId="22" borderId="28" xfId="20" applyNumberFormat="1" applyFont="1" applyFill="1" applyBorder="1" applyAlignment="1">
      <alignment horizontal="center" vertical="center" wrapText="1"/>
    </xf>
    <xf numFmtId="0" fontId="34" fillId="30" borderId="28" xfId="20" applyFont="1" applyFill="1" applyBorder="1" applyAlignment="1">
      <alignment horizontal="center" vertical="center" wrapText="1"/>
    </xf>
    <xf numFmtId="0" fontId="34" fillId="30" borderId="32" xfId="20" applyFont="1" applyFill="1" applyBorder="1" applyAlignment="1">
      <alignment horizontal="center" vertical="center" wrapText="1"/>
    </xf>
    <xf numFmtId="0" fontId="33" fillId="45" borderId="14" xfId="20" applyFont="1" applyFill="1" applyAlignment="1">
      <alignment horizontal="center" vertical="center"/>
    </xf>
    <xf numFmtId="0" fontId="50" fillId="0" borderId="31" xfId="20" applyFont="1" applyBorder="1" applyAlignment="1">
      <alignment horizontal="center" vertical="center" wrapText="1"/>
    </xf>
    <xf numFmtId="0" fontId="34" fillId="16" borderId="28" xfId="20" applyFont="1" applyFill="1" applyBorder="1" applyAlignment="1">
      <alignment horizontal="center" vertical="center" wrapText="1"/>
    </xf>
    <xf numFmtId="0" fontId="37" fillId="16" borderId="28" xfId="20" applyFont="1" applyFill="1" applyBorder="1" applyAlignment="1">
      <alignment horizontal="center" vertical="center" wrapText="1"/>
    </xf>
    <xf numFmtId="14" fontId="37" fillId="16" borderId="28" xfId="20" applyNumberFormat="1" applyFont="1" applyFill="1" applyBorder="1" applyAlignment="1">
      <alignment horizontal="center" vertical="center" wrapText="1"/>
    </xf>
    <xf numFmtId="0" fontId="37" fillId="0" borderId="28" xfId="20" applyFont="1" applyBorder="1" applyAlignment="1">
      <alignment horizontal="center" vertical="center" wrapText="1"/>
    </xf>
    <xf numFmtId="0" fontId="37" fillId="19" borderId="28" xfId="20" applyFont="1" applyFill="1" applyBorder="1" applyAlignment="1">
      <alignment horizontal="center" vertical="center" wrapText="1"/>
    </xf>
    <xf numFmtId="10" fontId="38" fillId="2" borderId="28" xfId="20" applyNumberFormat="1" applyFont="1" applyFill="1" applyBorder="1" applyAlignment="1">
      <alignment horizontal="center" vertical="center"/>
    </xf>
    <xf numFmtId="0" fontId="33" fillId="10" borderId="14" xfId="20" applyFont="1" applyFill="1" applyAlignment="1">
      <alignment horizontal="center" vertical="center"/>
    </xf>
    <xf numFmtId="0" fontId="44" fillId="4" borderId="31" xfId="20" applyFont="1" applyFill="1" applyBorder="1" applyAlignment="1">
      <alignment horizontal="center" vertical="center" wrapText="1"/>
    </xf>
    <xf numFmtId="0" fontId="44" fillId="4" borderId="28" xfId="20" applyFont="1" applyFill="1" applyBorder="1" applyAlignment="1">
      <alignment horizontal="center" vertical="center" wrapText="1"/>
    </xf>
    <xf numFmtId="0" fontId="33" fillId="4" borderId="28" xfId="20" applyFont="1" applyFill="1" applyBorder="1" applyAlignment="1">
      <alignment horizontal="center" vertical="center" wrapText="1"/>
    </xf>
    <xf numFmtId="14" fontId="33" fillId="4" borderId="28" xfId="20" applyNumberFormat="1" applyFont="1" applyFill="1" applyBorder="1" applyAlignment="1">
      <alignment horizontal="center" vertical="center" wrapText="1"/>
    </xf>
    <xf numFmtId="0" fontId="40" fillId="4" borderId="28" xfId="20" applyFont="1" applyFill="1" applyBorder="1" applyAlignment="1">
      <alignment horizontal="center" vertical="center" wrapText="1"/>
    </xf>
    <xf numFmtId="10" fontId="44" fillId="4" borderId="28" xfId="20" applyNumberFormat="1" applyFont="1" applyFill="1" applyBorder="1" applyAlignment="1">
      <alignment horizontal="center" vertical="center" wrapText="1"/>
    </xf>
    <xf numFmtId="0" fontId="43" fillId="2" borderId="28" xfId="20" applyFont="1" applyFill="1" applyBorder="1" applyAlignment="1">
      <alignment horizontal="center" vertical="center"/>
    </xf>
    <xf numFmtId="0" fontId="37" fillId="2" borderId="28" xfId="20" applyFont="1" applyFill="1" applyBorder="1" applyAlignment="1">
      <alignment horizontal="center" vertical="center" wrapText="1"/>
    </xf>
    <xf numFmtId="14" fontId="37" fillId="2" borderId="28" xfId="20" applyNumberFormat="1" applyFont="1" applyFill="1" applyBorder="1" applyAlignment="1">
      <alignment horizontal="center" vertical="center" wrapText="1"/>
    </xf>
    <xf numFmtId="0" fontId="40" fillId="20" borderId="28" xfId="20" applyFont="1" applyFill="1" applyBorder="1" applyAlignment="1">
      <alignment horizontal="center" vertical="center" wrapText="1"/>
    </xf>
    <xf numFmtId="0" fontId="40" fillId="0" borderId="28" xfId="20" applyFont="1" applyBorder="1" applyAlignment="1">
      <alignment horizontal="center" vertical="center" wrapText="1"/>
    </xf>
    <xf numFmtId="0" fontId="40" fillId="28" borderId="28" xfId="20" applyFont="1" applyFill="1" applyBorder="1" applyAlignment="1">
      <alignment horizontal="center" vertical="center" wrapText="1"/>
    </xf>
    <xf numFmtId="0" fontId="40" fillId="17" borderId="28" xfId="20" applyFont="1" applyFill="1" applyBorder="1" applyAlignment="1">
      <alignment horizontal="center" vertical="center" wrapText="1"/>
    </xf>
    <xf numFmtId="0" fontId="40" fillId="13" borderId="28" xfId="20" applyFont="1" applyFill="1" applyBorder="1" applyAlignment="1">
      <alignment horizontal="center" vertical="center" wrapText="1"/>
    </xf>
    <xf numFmtId="0" fontId="58" fillId="4" borderId="31" xfId="20" applyFont="1" applyFill="1" applyBorder="1" applyAlignment="1">
      <alignment horizontal="center" vertical="center" wrapText="1"/>
    </xf>
    <xf numFmtId="0" fontId="58" fillId="4" borderId="28" xfId="20" applyFont="1" applyFill="1" applyBorder="1" applyAlignment="1">
      <alignment horizontal="center" vertical="center" wrapText="1"/>
    </xf>
    <xf numFmtId="14" fontId="58" fillId="4" borderId="28" xfId="20" applyNumberFormat="1" applyFont="1" applyFill="1" applyBorder="1" applyAlignment="1">
      <alignment horizontal="center" vertical="center" wrapText="1"/>
    </xf>
    <xf numFmtId="0" fontId="58" fillId="10" borderId="14" xfId="20" applyFont="1" applyFill="1" applyAlignment="1">
      <alignment horizontal="center" vertical="center"/>
    </xf>
    <xf numFmtId="0" fontId="58" fillId="0" borderId="14" xfId="20" applyFont="1" applyAlignment="1">
      <alignment horizontal="center" vertical="center"/>
    </xf>
    <xf numFmtId="9" fontId="34" fillId="2" borderId="28" xfId="21" applyNumberFormat="1" applyFont="1" applyFill="1" applyBorder="1" applyAlignment="1">
      <alignment horizontal="center" vertical="center" wrapText="1"/>
    </xf>
    <xf numFmtId="0" fontId="33" fillId="2" borderId="28" xfId="21" applyFont="1" applyFill="1" applyBorder="1" applyAlignment="1">
      <alignment horizontal="center" vertical="center" wrapText="1"/>
    </xf>
    <xf numFmtId="14" fontId="33" fillId="2" borderId="28" xfId="21" applyNumberFormat="1" applyFont="1" applyFill="1" applyBorder="1" applyAlignment="1">
      <alignment horizontal="center" vertical="center" wrapText="1"/>
    </xf>
    <xf numFmtId="9" fontId="43" fillId="2" borderId="28" xfId="20" applyNumberFormat="1" applyFont="1" applyFill="1" applyBorder="1" applyAlignment="1">
      <alignment horizontal="center" vertical="center" wrapText="1"/>
    </xf>
    <xf numFmtId="9" fontId="33" fillId="2" borderId="28" xfId="20" applyNumberFormat="1" applyFont="1" applyFill="1" applyBorder="1" applyAlignment="1">
      <alignment horizontal="center" vertical="center" wrapText="1"/>
    </xf>
    <xf numFmtId="14" fontId="33" fillId="2" borderId="28" xfId="20" applyNumberFormat="1" applyFont="1" applyFill="1" applyBorder="1" applyAlignment="1">
      <alignment horizontal="center" vertical="center" wrapText="1"/>
    </xf>
    <xf numFmtId="0" fontId="37" fillId="17" borderId="28" xfId="20" applyFont="1" applyFill="1" applyBorder="1" applyAlignment="1">
      <alignment horizontal="center" vertical="center" wrapText="1"/>
    </xf>
    <xf numFmtId="0" fontId="37" fillId="20" borderId="28" xfId="20" applyFont="1" applyFill="1" applyBorder="1" applyAlignment="1">
      <alignment horizontal="center" vertical="center" wrapText="1"/>
    </xf>
    <xf numFmtId="0" fontId="34" fillId="2" borderId="28" xfId="20" applyFont="1" applyFill="1" applyBorder="1" applyAlignment="1">
      <alignment horizontal="center" vertical="center" wrapText="1"/>
    </xf>
    <xf numFmtId="0" fontId="37" fillId="28" borderId="28" xfId="20" applyFont="1" applyFill="1" applyBorder="1" applyAlignment="1">
      <alignment horizontal="center" vertical="center" wrapText="1"/>
    </xf>
    <xf numFmtId="0" fontId="37" fillId="13" borderId="28" xfId="20" applyFont="1" applyFill="1" applyBorder="1" applyAlignment="1">
      <alignment horizontal="center" vertical="center" wrapText="1"/>
    </xf>
    <xf numFmtId="0" fontId="44" fillId="4" borderId="33" xfId="20" applyFont="1" applyFill="1" applyBorder="1" applyAlignment="1">
      <alignment horizontal="center" vertical="center" wrapText="1"/>
    </xf>
    <xf numFmtId="0" fontId="44" fillId="4" borderId="34" xfId="20" applyFont="1" applyFill="1" applyBorder="1" applyAlignment="1">
      <alignment horizontal="center" vertical="center" wrapText="1"/>
    </xf>
    <xf numFmtId="0" fontId="33" fillId="4" borderId="34" xfId="20" applyFont="1" applyFill="1" applyBorder="1" applyAlignment="1">
      <alignment horizontal="center" vertical="center" wrapText="1"/>
    </xf>
    <xf numFmtId="14" fontId="33" fillId="4" borderId="34" xfId="20" applyNumberFormat="1" applyFont="1" applyFill="1" applyBorder="1" applyAlignment="1">
      <alignment horizontal="center" vertical="center" wrapText="1"/>
    </xf>
    <xf numFmtId="0" fontId="57" fillId="46" borderId="18" xfId="0" applyFont="1" applyFill="1" applyBorder="1" applyAlignment="1">
      <alignment horizontal="center" vertical="center" wrapText="1"/>
    </xf>
    <xf numFmtId="0" fontId="46" fillId="0" borderId="59" xfId="19" applyFont="1" applyBorder="1" applyAlignment="1">
      <alignment horizontal="center" vertical="center" textRotation="90" wrapText="1"/>
    </xf>
    <xf numFmtId="10" fontId="44" fillId="47" borderId="28" xfId="20" applyNumberFormat="1" applyFont="1" applyFill="1" applyBorder="1" applyAlignment="1">
      <alignment horizontal="center" vertical="center" wrapText="1"/>
    </xf>
    <xf numFmtId="10" fontId="44" fillId="47" borderId="28" xfId="20" applyNumberFormat="1" applyFont="1" applyFill="1" applyBorder="1" applyAlignment="1">
      <alignment horizontal="left" vertical="center" wrapText="1"/>
    </xf>
    <xf numFmtId="0" fontId="58" fillId="47" borderId="32" xfId="20" applyFont="1" applyFill="1" applyBorder="1" applyAlignment="1">
      <alignment horizontal="center" vertical="center" wrapText="1"/>
    </xf>
    <xf numFmtId="10" fontId="44" fillId="47" borderId="34" xfId="20" applyNumberFormat="1" applyFont="1" applyFill="1" applyBorder="1" applyAlignment="1">
      <alignment horizontal="center" vertical="center" wrapText="1"/>
    </xf>
    <xf numFmtId="0" fontId="33" fillId="47" borderId="35" xfId="20" applyFont="1" applyFill="1" applyBorder="1" applyAlignment="1">
      <alignment horizontal="center" vertical="center" wrapText="1"/>
    </xf>
    <xf numFmtId="0" fontId="37" fillId="0" borderId="6" xfId="19" applyFont="1" applyBorder="1"/>
    <xf numFmtId="0" fontId="37" fillId="23" borderId="42" xfId="19" applyFont="1" applyFill="1" applyBorder="1"/>
    <xf numFmtId="0" fontId="37" fillId="23" borderId="43" xfId="19" applyFont="1" applyFill="1" applyBorder="1"/>
    <xf numFmtId="0" fontId="37" fillId="23" borderId="15" xfId="19" applyFont="1" applyFill="1" applyBorder="1"/>
    <xf numFmtId="0" fontId="37" fillId="0" borderId="11" xfId="19" applyFont="1" applyBorder="1"/>
    <xf numFmtId="0" fontId="37" fillId="48" borderId="28" xfId="20" applyFont="1" applyFill="1" applyBorder="1" applyAlignment="1">
      <alignment horizontal="center" vertical="center" wrapText="1"/>
    </xf>
    <xf numFmtId="0" fontId="33" fillId="49" borderId="28" xfId="20" applyFont="1" applyFill="1" applyBorder="1" applyAlignment="1">
      <alignment horizontal="center" vertical="center"/>
    </xf>
    <xf numFmtId="0" fontId="33" fillId="50" borderId="28" xfId="20" applyFont="1" applyFill="1" applyBorder="1" applyAlignment="1">
      <alignment horizontal="center" vertical="center"/>
    </xf>
    <xf numFmtId="10" fontId="43" fillId="50" borderId="28" xfId="20" applyNumberFormat="1" applyFont="1" applyFill="1" applyBorder="1" applyAlignment="1">
      <alignment horizontal="center" vertical="center" wrapText="1"/>
    </xf>
    <xf numFmtId="10" fontId="33" fillId="50" borderId="28" xfId="20" applyNumberFormat="1" applyFont="1" applyFill="1" applyBorder="1" applyAlignment="1">
      <alignment horizontal="left" vertical="center" wrapText="1"/>
    </xf>
    <xf numFmtId="0" fontId="29" fillId="50" borderId="32" xfId="7" applyFill="1" applyBorder="1" applyAlignment="1">
      <alignment horizontal="center" vertical="center" wrapText="1"/>
    </xf>
    <xf numFmtId="0" fontId="40" fillId="50" borderId="28" xfId="20" applyFont="1" applyFill="1" applyBorder="1" applyAlignment="1">
      <alignment horizontal="left" vertical="center" wrapText="1"/>
    </xf>
    <xf numFmtId="0" fontId="39" fillId="50" borderId="32" xfId="7" applyFont="1" applyFill="1" applyBorder="1" applyAlignment="1">
      <alignment horizontal="center" vertical="center" wrapText="1"/>
    </xf>
    <xf numFmtId="0" fontId="37" fillId="49" borderId="28" xfId="20" applyFont="1" applyFill="1" applyBorder="1" applyAlignment="1">
      <alignment horizontal="center" vertical="center"/>
    </xf>
    <xf numFmtId="0" fontId="39" fillId="50" borderId="32" xfId="20" applyFont="1" applyFill="1" applyBorder="1" applyAlignment="1">
      <alignment horizontal="center" vertical="center" wrapText="1"/>
    </xf>
    <xf numFmtId="10" fontId="34" fillId="50" borderId="28" xfId="20" applyNumberFormat="1" applyFont="1" applyFill="1" applyBorder="1" applyAlignment="1">
      <alignment horizontal="center" vertical="center" wrapText="1"/>
    </xf>
    <xf numFmtId="0" fontId="29" fillId="50" borderId="32" xfId="5" applyFill="1" applyBorder="1" applyAlignment="1">
      <alignment horizontal="center" vertical="center" wrapText="1"/>
    </xf>
    <xf numFmtId="0" fontId="33" fillId="49" borderId="28" xfId="20" applyFont="1" applyFill="1" applyBorder="1" applyAlignment="1">
      <alignment horizontal="center" vertical="center" wrapText="1"/>
    </xf>
    <xf numFmtId="0" fontId="40" fillId="51" borderId="28" xfId="20" applyFont="1" applyFill="1" applyBorder="1" applyAlignment="1">
      <alignment horizontal="center" vertical="center" wrapText="1"/>
    </xf>
    <xf numFmtId="0" fontId="40" fillId="52" borderId="28" xfId="20" applyFont="1" applyFill="1" applyBorder="1" applyAlignment="1">
      <alignment horizontal="center" vertical="center" wrapText="1"/>
    </xf>
    <xf numFmtId="0" fontId="37" fillId="50" borderId="28" xfId="20" applyFont="1" applyFill="1" applyBorder="1" applyAlignment="1">
      <alignment horizontal="center" vertical="center"/>
    </xf>
    <xf numFmtId="1" fontId="33" fillId="49" borderId="28" xfId="20" applyNumberFormat="1" applyFont="1" applyFill="1" applyBorder="1" applyAlignment="1">
      <alignment horizontal="center" vertical="center"/>
    </xf>
    <xf numFmtId="9" fontId="33" fillId="50" borderId="28" xfId="20" applyNumberFormat="1" applyFont="1" applyFill="1" applyBorder="1" applyAlignment="1">
      <alignment horizontal="center" vertical="center"/>
    </xf>
    <xf numFmtId="0" fontId="40" fillId="50" borderId="28" xfId="20" applyFont="1" applyFill="1" applyBorder="1" applyAlignment="1">
      <alignment horizontal="center" vertical="center" wrapText="1"/>
    </xf>
    <xf numFmtId="9" fontId="33" fillId="49" borderId="28" xfId="20" applyNumberFormat="1" applyFont="1" applyFill="1" applyBorder="1" applyAlignment="1">
      <alignment horizontal="center" vertical="center"/>
    </xf>
    <xf numFmtId="0" fontId="33" fillId="50" borderId="28" xfId="20" applyFont="1" applyFill="1" applyBorder="1" applyAlignment="1">
      <alignment horizontal="left" vertical="center"/>
    </xf>
    <xf numFmtId="0" fontId="33" fillId="50" borderId="32" xfId="20" applyFont="1" applyFill="1" applyBorder="1" applyAlignment="1">
      <alignment horizontal="center" vertical="center"/>
    </xf>
    <xf numFmtId="0" fontId="33" fillId="50" borderId="28" xfId="20" applyFont="1" applyFill="1" applyBorder="1" applyAlignment="1">
      <alignment horizontal="center" vertical="center" wrapText="1"/>
    </xf>
    <xf numFmtId="0" fontId="39" fillId="50" borderId="32" xfId="20" applyFont="1" applyFill="1" applyBorder="1" applyAlignment="1">
      <alignment horizontal="center" vertical="center"/>
    </xf>
    <xf numFmtId="0" fontId="37" fillId="49" borderId="28" xfId="20" applyFont="1" applyFill="1" applyBorder="1" applyAlignment="1">
      <alignment horizontal="center" vertical="center" wrapText="1"/>
    </xf>
    <xf numFmtId="0" fontId="33" fillId="50" borderId="28" xfId="20" applyFont="1" applyFill="1" applyBorder="1" applyAlignment="1">
      <alignment horizontal="left" vertical="center" wrapText="1"/>
    </xf>
    <xf numFmtId="10" fontId="43" fillId="50" borderId="28" xfId="20" applyNumberFormat="1" applyFont="1" applyFill="1" applyBorder="1" applyAlignment="1">
      <alignment horizontal="left" vertical="center" wrapText="1"/>
    </xf>
    <xf numFmtId="0" fontId="33" fillId="50" borderId="32" xfId="20" applyFont="1" applyFill="1" applyBorder="1" applyAlignment="1">
      <alignment horizontal="center" vertical="center" wrapText="1"/>
    </xf>
    <xf numFmtId="10" fontId="33" fillId="10" borderId="14" xfId="22" applyNumberFormat="1" applyFont="1" applyFill="1" applyBorder="1" applyAlignment="1">
      <alignment horizontal="center" vertical="center"/>
    </xf>
    <xf numFmtId="9" fontId="33" fillId="0" borderId="14" xfId="22" applyFont="1" applyBorder="1" applyAlignment="1">
      <alignment horizontal="center" vertical="center"/>
    </xf>
    <xf numFmtId="0" fontId="45" fillId="0" borderId="56" xfId="19" applyFont="1" applyBorder="1" applyAlignment="1">
      <alignment horizontal="center" vertical="center" textRotation="90" wrapText="1"/>
    </xf>
    <xf numFmtId="0" fontId="33" fillId="0" borderId="9" xfId="19" applyFont="1" applyBorder="1" applyAlignment="1">
      <alignment horizontal="center" vertical="center"/>
    </xf>
    <xf numFmtId="0" fontId="37" fillId="53" borderId="28" xfId="20" applyFont="1" applyFill="1" applyBorder="1" applyAlignment="1">
      <alignment horizontal="center" vertical="center" wrapText="1"/>
    </xf>
    <xf numFmtId="0" fontId="40" fillId="6" borderId="28" xfId="20" applyFont="1" applyFill="1" applyBorder="1" applyAlignment="1">
      <alignment horizontal="center" vertical="center" wrapText="1"/>
    </xf>
    <xf numFmtId="0" fontId="40" fillId="54" borderId="28" xfId="20" applyFont="1" applyFill="1" applyBorder="1" applyAlignment="1">
      <alignment horizontal="center" vertical="center" wrapText="1"/>
    </xf>
    <xf numFmtId="2" fontId="37" fillId="16" borderId="28" xfId="20" applyNumberFormat="1" applyFont="1" applyFill="1" applyBorder="1" applyAlignment="1">
      <alignment horizontal="center" vertical="center" wrapText="1"/>
    </xf>
    <xf numFmtId="2" fontId="33" fillId="4" borderId="28" xfId="20" applyNumberFormat="1" applyFont="1" applyFill="1" applyBorder="1" applyAlignment="1">
      <alignment horizontal="center" vertical="center" wrapText="1"/>
    </xf>
    <xf numFmtId="2" fontId="37" fillId="2" borderId="28" xfId="20" applyNumberFormat="1" applyFont="1" applyFill="1" applyBorder="1" applyAlignment="1">
      <alignment horizontal="center" vertical="center" wrapText="1"/>
    </xf>
    <xf numFmtId="2" fontId="58" fillId="4" borderId="28" xfId="20" applyNumberFormat="1" applyFont="1" applyFill="1" applyBorder="1" applyAlignment="1">
      <alignment horizontal="center" vertical="center" wrapText="1"/>
    </xf>
    <xf numFmtId="2" fontId="33" fillId="2" borderId="28" xfId="21" applyNumberFormat="1" applyFont="1" applyFill="1" applyBorder="1" applyAlignment="1">
      <alignment horizontal="center" vertical="center" wrapText="1"/>
    </xf>
    <xf numFmtId="2" fontId="33" fillId="2" borderId="28" xfId="20" applyNumberFormat="1" applyFont="1" applyFill="1" applyBorder="1" applyAlignment="1">
      <alignment horizontal="center" vertical="center" wrapText="1"/>
    </xf>
    <xf numFmtId="10" fontId="34" fillId="4" borderId="28" xfId="20" applyNumberFormat="1" applyFont="1" applyFill="1" applyBorder="1" applyAlignment="1">
      <alignment horizontal="center" vertical="center" wrapText="1"/>
    </xf>
    <xf numFmtId="10" fontId="34" fillId="53" borderId="28" xfId="22" applyNumberFormat="1" applyFont="1" applyFill="1" applyBorder="1" applyAlignment="1">
      <alignment horizontal="center" vertical="center" wrapText="1"/>
    </xf>
    <xf numFmtId="10" fontId="60" fillId="6" borderId="28" xfId="22" applyNumberFormat="1" applyFont="1" applyFill="1" applyBorder="1" applyAlignment="1">
      <alignment horizontal="center" vertical="center" wrapText="1"/>
    </xf>
    <xf numFmtId="10" fontId="60" fillId="54" borderId="28" xfId="22" applyNumberFormat="1" applyFont="1" applyFill="1" applyBorder="1" applyAlignment="1">
      <alignment horizontal="center" vertical="center" wrapText="1"/>
    </xf>
    <xf numFmtId="10" fontId="34" fillId="49" borderId="28" xfId="22" applyNumberFormat="1" applyFont="1" applyFill="1" applyBorder="1" applyAlignment="1">
      <alignment horizontal="center" vertical="center" wrapText="1"/>
    </xf>
    <xf numFmtId="10" fontId="60" fillId="50" borderId="28" xfId="22" applyNumberFormat="1" applyFont="1" applyFill="1" applyBorder="1" applyAlignment="1">
      <alignment horizontal="center" vertical="center" wrapText="1"/>
    </xf>
    <xf numFmtId="10" fontId="60" fillId="51" borderId="28" xfId="22" applyNumberFormat="1" applyFont="1" applyFill="1" applyBorder="1" applyAlignment="1">
      <alignment horizontal="center" vertical="center" wrapText="1"/>
    </xf>
    <xf numFmtId="0" fontId="34" fillId="22" borderId="41" xfId="19" applyFont="1" applyFill="1" applyBorder="1" applyAlignment="1">
      <alignment vertical="center"/>
    </xf>
    <xf numFmtId="0" fontId="33" fillId="0" borderId="65" xfId="19" applyFont="1" applyBorder="1" applyAlignment="1">
      <alignment horizontal="left" vertical="center"/>
    </xf>
    <xf numFmtId="0" fontId="33" fillId="0" borderId="46" xfId="19" applyFont="1" applyBorder="1" applyAlignment="1">
      <alignment horizontal="left" vertical="center"/>
    </xf>
    <xf numFmtId="0" fontId="34" fillId="22" borderId="66" xfId="19" applyFont="1" applyFill="1" applyBorder="1" applyAlignment="1">
      <alignment vertical="center"/>
    </xf>
    <xf numFmtId="0" fontId="37" fillId="23" borderId="67" xfId="19" applyFont="1" applyFill="1" applyBorder="1"/>
    <xf numFmtId="0" fontId="33" fillId="0" borderId="68" xfId="19" applyFont="1" applyBorder="1" applyAlignment="1">
      <alignment vertical="center"/>
    </xf>
    <xf numFmtId="0" fontId="37" fillId="0" borderId="69" xfId="19" applyFont="1" applyBorder="1"/>
    <xf numFmtId="0" fontId="37" fillId="0" borderId="65" xfId="19" applyFont="1" applyBorder="1"/>
    <xf numFmtId="0" fontId="33" fillId="0" borderId="46" xfId="19" applyFont="1" applyBorder="1"/>
    <xf numFmtId="0" fontId="37" fillId="0" borderId="70" xfId="19" applyFont="1" applyBorder="1"/>
    <xf numFmtId="0" fontId="37" fillId="0" borderId="71" xfId="19" applyFont="1" applyBorder="1"/>
    <xf numFmtId="0" fontId="33" fillId="0" borderId="72" xfId="19" applyFont="1" applyBorder="1" applyAlignment="1">
      <alignment vertical="center"/>
    </xf>
    <xf numFmtId="0" fontId="37" fillId="0" borderId="73" xfId="19" applyFont="1" applyBorder="1"/>
    <xf numFmtId="0" fontId="37" fillId="0" borderId="74" xfId="19" applyFont="1" applyBorder="1"/>
    <xf numFmtId="10" fontId="3" fillId="10" borderId="14" xfId="19" applyNumberFormat="1" applyFill="1"/>
    <xf numFmtId="0" fontId="46" fillId="6" borderId="57" xfId="19" applyFont="1" applyFill="1" applyBorder="1" applyAlignment="1">
      <alignment horizontal="center" vertical="center" textRotation="90" wrapText="1"/>
    </xf>
    <xf numFmtId="0" fontId="46" fillId="6" borderId="44" xfId="19" applyFont="1" applyFill="1" applyBorder="1" applyAlignment="1">
      <alignment horizontal="center" vertical="center" textRotation="90" wrapText="1"/>
    </xf>
    <xf numFmtId="2" fontId="34" fillId="2" borderId="28" xfId="20" applyNumberFormat="1" applyFont="1" applyFill="1" applyBorder="1" applyAlignment="1">
      <alignment horizontal="center" vertical="center" wrapText="1"/>
    </xf>
    <xf numFmtId="0" fontId="43" fillId="0" borderId="14" xfId="20" applyFont="1" applyAlignment="1">
      <alignment horizontal="center" vertical="center" wrapText="1"/>
    </xf>
    <xf numFmtId="0" fontId="43" fillId="10" borderId="14" xfId="20" applyFont="1" applyFill="1" applyAlignment="1">
      <alignment horizontal="center" vertical="center" wrapText="1"/>
    </xf>
    <xf numFmtId="14" fontId="34" fillId="53" borderId="28" xfId="20" applyNumberFormat="1" applyFont="1" applyFill="1" applyBorder="1" applyAlignment="1">
      <alignment horizontal="center" vertical="center" wrapText="1"/>
    </xf>
    <xf numFmtId="2" fontId="34" fillId="49" borderId="28" xfId="20" applyNumberFormat="1" applyFont="1" applyFill="1" applyBorder="1" applyAlignment="1">
      <alignment horizontal="center" vertical="center" wrapText="1"/>
    </xf>
    <xf numFmtId="14" fontId="34" fillId="49" borderId="28" xfId="20" applyNumberFormat="1" applyFont="1" applyFill="1" applyBorder="1" applyAlignment="1">
      <alignment horizontal="center" vertical="center" wrapText="1"/>
    </xf>
    <xf numFmtId="2" fontId="34" fillId="57" borderId="28" xfId="20" applyNumberFormat="1" applyFont="1" applyFill="1" applyBorder="1" applyAlignment="1">
      <alignment horizontal="center" vertical="center" wrapText="1"/>
    </xf>
    <xf numFmtId="14" fontId="34" fillId="57" borderId="28" xfId="20" applyNumberFormat="1" applyFont="1" applyFill="1" applyBorder="1" applyAlignment="1">
      <alignment horizontal="center" vertical="center" wrapText="1"/>
    </xf>
    <xf numFmtId="2" fontId="34" fillId="53" borderId="28" xfId="20" applyNumberFormat="1" applyFont="1" applyFill="1" applyBorder="1" applyAlignment="1">
      <alignment horizontal="center" vertical="center" wrapText="1"/>
    </xf>
    <xf numFmtId="2" fontId="33" fillId="0" borderId="14" xfId="20" applyNumberFormat="1" applyFont="1" applyAlignment="1">
      <alignment horizontal="center" vertical="center"/>
    </xf>
    <xf numFmtId="14" fontId="53" fillId="2" borderId="28" xfId="20" applyNumberFormat="1" applyFont="1" applyFill="1" applyBorder="1" applyAlignment="1">
      <alignment horizontal="center" vertical="center" wrapText="1"/>
    </xf>
    <xf numFmtId="1" fontId="43" fillId="53" borderId="28" xfId="20" applyNumberFormat="1" applyFont="1" applyFill="1" applyBorder="1" applyAlignment="1">
      <alignment horizontal="center" vertical="center" wrapText="1"/>
    </xf>
    <xf numFmtId="1" fontId="37" fillId="49" borderId="28" xfId="20" applyNumberFormat="1" applyFont="1" applyFill="1" applyBorder="1" applyAlignment="1">
      <alignment horizontal="center" vertical="center" wrapText="1"/>
    </xf>
    <xf numFmtId="1" fontId="37" fillId="57" borderId="28" xfId="20" applyNumberFormat="1" applyFont="1" applyFill="1" applyBorder="1" applyAlignment="1">
      <alignment horizontal="center" vertical="center" wrapText="1"/>
    </xf>
    <xf numFmtId="1" fontId="34" fillId="53" borderId="28" xfId="20" applyNumberFormat="1" applyFont="1" applyFill="1" applyBorder="1" applyAlignment="1">
      <alignment horizontal="center" vertical="center" wrapText="1"/>
    </xf>
    <xf numFmtId="10" fontId="61" fillId="6" borderId="38" xfId="19" applyNumberFormat="1" applyFont="1" applyFill="1" applyBorder="1" applyAlignment="1">
      <alignment horizontal="center" vertical="center"/>
    </xf>
    <xf numFmtId="10" fontId="61" fillId="0" borderId="61" xfId="19" applyNumberFormat="1" applyFont="1" applyBorder="1" applyAlignment="1">
      <alignment horizontal="center" vertical="center"/>
    </xf>
    <xf numFmtId="10" fontId="61" fillId="55" borderId="38" xfId="19" applyNumberFormat="1" applyFont="1" applyFill="1" applyBorder="1" applyAlignment="1">
      <alignment horizontal="center" vertical="center"/>
    </xf>
    <xf numFmtId="10" fontId="61" fillId="0" borderId="5" xfId="19" applyNumberFormat="1" applyFont="1" applyBorder="1" applyAlignment="1">
      <alignment horizontal="center" vertical="center"/>
    </xf>
    <xf numFmtId="10" fontId="61" fillId="55" borderId="58" xfId="19" applyNumberFormat="1" applyFont="1" applyFill="1" applyBorder="1" applyAlignment="1">
      <alignment horizontal="center" vertical="center"/>
    </xf>
    <xf numFmtId="10" fontId="61" fillId="0" borderId="9" xfId="19" applyNumberFormat="1" applyFont="1" applyBorder="1" applyAlignment="1">
      <alignment horizontal="center" vertical="center"/>
    </xf>
    <xf numFmtId="10" fontId="62" fillId="27" borderId="47" xfId="19" applyNumberFormat="1" applyFont="1" applyFill="1" applyBorder="1" applyAlignment="1">
      <alignment horizontal="center" vertical="center"/>
    </xf>
    <xf numFmtId="10" fontId="62" fillId="27" borderId="60" xfId="19" applyNumberFormat="1" applyFont="1" applyFill="1" applyBorder="1" applyAlignment="1">
      <alignment horizontal="center" vertical="center"/>
    </xf>
    <xf numFmtId="10" fontId="62" fillId="27" borderId="39" xfId="19" applyNumberFormat="1" applyFont="1" applyFill="1" applyBorder="1" applyAlignment="1">
      <alignment horizontal="center" vertical="center"/>
    </xf>
    <xf numFmtId="0" fontId="43" fillId="0" borderId="14" xfId="20" applyFont="1" applyAlignment="1">
      <alignment horizontal="center" vertical="center"/>
    </xf>
    <xf numFmtId="2" fontId="33" fillId="4" borderId="34" xfId="20" applyNumberFormat="1" applyFont="1" applyFill="1" applyBorder="1" applyAlignment="1">
      <alignment horizontal="center" vertical="center" wrapText="1"/>
    </xf>
    <xf numFmtId="0" fontId="32" fillId="10" borderId="5" xfId="18" applyFont="1" applyFill="1" applyBorder="1" applyAlignment="1">
      <alignment vertical="center" wrapText="1"/>
    </xf>
    <xf numFmtId="0" fontId="31" fillId="10" borderId="0" xfId="0" applyFont="1" applyFill="1"/>
    <xf numFmtId="0" fontId="63" fillId="59" borderId="0" xfId="0" applyFont="1" applyFill="1" applyAlignment="1">
      <alignment horizontal="center" vertical="center"/>
    </xf>
    <xf numFmtId="0" fontId="0" fillId="0" borderId="0" xfId="0" applyAlignment="1">
      <alignment vertical="center" wrapText="1"/>
    </xf>
    <xf numFmtId="0" fontId="0" fillId="0" borderId="18" xfId="0" applyBorder="1" applyAlignment="1">
      <alignment vertical="center" wrapText="1"/>
    </xf>
    <xf numFmtId="0" fontId="0" fillId="0" borderId="18" xfId="0" applyBorder="1"/>
    <xf numFmtId="0" fontId="27" fillId="10" borderId="18" xfId="3" applyFill="1" applyBorder="1" applyAlignment="1">
      <alignment horizontal="left" vertical="center" wrapText="1" indent="1"/>
    </xf>
    <xf numFmtId="0" fontId="64" fillId="60" borderId="18" xfId="0" applyFont="1" applyFill="1" applyBorder="1" applyAlignment="1">
      <alignment horizontal="center" vertical="center" wrapText="1"/>
    </xf>
    <xf numFmtId="0" fontId="41" fillId="3" borderId="26" xfId="0" applyFont="1" applyFill="1" applyBorder="1" applyAlignment="1">
      <alignment vertical="center" wrapText="1"/>
    </xf>
    <xf numFmtId="0" fontId="41" fillId="3" borderId="26" xfId="0" applyFont="1" applyFill="1" applyBorder="1" applyAlignment="1">
      <alignment horizontal="center" vertical="center" wrapText="1"/>
    </xf>
    <xf numFmtId="0" fontId="57" fillId="10" borderId="14" xfId="0" applyFont="1" applyFill="1" applyBorder="1" applyAlignment="1">
      <alignment horizontal="center" wrapText="1"/>
    </xf>
    <xf numFmtId="0" fontId="41" fillId="22" borderId="18" xfId="0" applyFont="1" applyFill="1" applyBorder="1" applyAlignment="1">
      <alignment vertical="center" textRotation="90" wrapText="1"/>
    </xf>
    <xf numFmtId="0" fontId="41" fillId="29" borderId="25" xfId="0" applyFont="1" applyFill="1" applyBorder="1" applyAlignment="1">
      <alignment horizontal="center" vertical="center" wrapText="1"/>
    </xf>
    <xf numFmtId="9" fontId="57" fillId="16" borderId="18" xfId="0" applyNumberFormat="1" applyFont="1" applyFill="1" applyBorder="1" applyAlignment="1">
      <alignment horizontal="center" vertical="center" wrapText="1"/>
    </xf>
    <xf numFmtId="0" fontId="57" fillId="0" borderId="21" xfId="0" applyFont="1" applyBorder="1" applyAlignment="1">
      <alignment horizontal="center" vertical="center" wrapText="1"/>
    </xf>
    <xf numFmtId="9" fontId="41" fillId="4" borderId="18" xfId="0" applyNumberFormat="1" applyFont="1" applyFill="1" applyBorder="1" applyAlignment="1">
      <alignment horizontal="center" vertical="center" wrapText="1"/>
    </xf>
    <xf numFmtId="9" fontId="41" fillId="4" borderId="27" xfId="0" applyNumberFormat="1" applyFont="1" applyFill="1" applyBorder="1" applyAlignment="1">
      <alignment horizontal="center" vertical="center" wrapText="1"/>
    </xf>
    <xf numFmtId="0" fontId="41" fillId="4" borderId="21" xfId="0" applyFont="1" applyFill="1" applyBorder="1" applyAlignment="1">
      <alignment vertical="center" wrapText="1"/>
    </xf>
    <xf numFmtId="9" fontId="57" fillId="4" borderId="18" xfId="0" applyNumberFormat="1" applyFont="1" applyFill="1" applyBorder="1" applyAlignment="1">
      <alignment horizontal="left" vertical="center" wrapText="1"/>
    </xf>
    <xf numFmtId="0" fontId="57" fillId="4" borderId="18" xfId="0" applyFont="1" applyFill="1" applyBorder="1" applyAlignment="1">
      <alignment horizontal="center" vertical="center" wrapText="1"/>
    </xf>
    <xf numFmtId="9" fontId="57" fillId="10" borderId="18" xfId="0" applyNumberFormat="1" applyFont="1" applyFill="1" applyBorder="1" applyAlignment="1">
      <alignment horizontal="center" vertical="center" wrapText="1"/>
    </xf>
    <xf numFmtId="9" fontId="57" fillId="2" borderId="18" xfId="1" applyNumberFormat="1" applyFont="1" applyFill="1" applyBorder="1" applyAlignment="1">
      <alignment horizontal="center" vertical="center" wrapText="1"/>
    </xf>
    <xf numFmtId="9" fontId="57" fillId="0" borderId="18" xfId="0" applyNumberFormat="1" applyFont="1" applyBorder="1" applyAlignment="1">
      <alignment horizontal="center" vertical="center" wrapText="1"/>
    </xf>
    <xf numFmtId="0" fontId="57" fillId="17" borderId="18" xfId="0" applyFont="1" applyFill="1" applyBorder="1" applyAlignment="1">
      <alignment horizontal="center" vertical="center" wrapText="1"/>
    </xf>
    <xf numFmtId="0" fontId="41" fillId="33" borderId="27" xfId="0" applyFont="1" applyFill="1" applyBorder="1" applyAlignment="1">
      <alignment horizontal="center" vertical="center" wrapText="1"/>
    </xf>
    <xf numFmtId="9" fontId="57" fillId="4" borderId="27" xfId="0" applyNumberFormat="1" applyFont="1" applyFill="1" applyBorder="1" applyAlignment="1">
      <alignment horizontal="left" vertical="center" wrapText="1"/>
    </xf>
    <xf numFmtId="0" fontId="57" fillId="4" borderId="27" xfId="0" applyFont="1" applyFill="1" applyBorder="1" applyAlignment="1">
      <alignment horizontal="center" vertical="center" wrapText="1"/>
    </xf>
    <xf numFmtId="0" fontId="57" fillId="4" borderId="21" xfId="0" applyFont="1" applyFill="1" applyBorder="1" applyAlignment="1">
      <alignment horizontal="center" vertical="center" wrapText="1"/>
    </xf>
    <xf numFmtId="0" fontId="57" fillId="0" borderId="0" xfId="0" applyFont="1" applyAlignment="1">
      <alignment horizontal="center" vertical="center"/>
    </xf>
    <xf numFmtId="0" fontId="41" fillId="0" borderId="0" xfId="0" applyFont="1" applyAlignment="1">
      <alignment horizontal="center" vertical="center"/>
    </xf>
    <xf numFmtId="0" fontId="41" fillId="0" borderId="18" xfId="0" applyFont="1" applyBorder="1" applyAlignment="1">
      <alignment horizontal="center" vertical="center" wrapText="1"/>
    </xf>
    <xf numFmtId="0" fontId="57" fillId="0" borderId="14" xfId="0" applyFont="1" applyBorder="1" applyAlignment="1">
      <alignment horizontal="center" vertical="center"/>
    </xf>
    <xf numFmtId="0" fontId="67" fillId="10" borderId="14" xfId="23" applyFont="1" applyFill="1" applyAlignment="1">
      <alignment horizontal="center" wrapText="1"/>
    </xf>
    <xf numFmtId="0" fontId="11" fillId="10" borderId="14" xfId="23" applyFont="1" applyFill="1"/>
    <xf numFmtId="0" fontId="68" fillId="0" borderId="14" xfId="23" applyFont="1"/>
    <xf numFmtId="0" fontId="34" fillId="22" borderId="18" xfId="23" applyFont="1" applyFill="1" applyBorder="1" applyAlignment="1">
      <alignment horizontal="center" vertical="center" wrapText="1"/>
    </xf>
    <xf numFmtId="0" fontId="34" fillId="22" borderId="21" xfId="23" applyFont="1" applyFill="1" applyBorder="1" applyAlignment="1">
      <alignment horizontal="center" vertical="center" wrapText="1"/>
    </xf>
    <xf numFmtId="0" fontId="37" fillId="10" borderId="14" xfId="23" applyFont="1" applyFill="1" applyAlignment="1">
      <alignment horizontal="center" wrapText="1"/>
    </xf>
    <xf numFmtId="0" fontId="37" fillId="10" borderId="14" xfId="23" applyFont="1" applyFill="1"/>
    <xf numFmtId="0" fontId="37" fillId="0" borderId="14" xfId="23" applyFont="1"/>
    <xf numFmtId="0" fontId="34" fillId="29" borderId="18" xfId="23" applyFont="1" applyFill="1" applyBorder="1" applyAlignment="1">
      <alignment horizontal="center" vertical="center" wrapText="1"/>
    </xf>
    <xf numFmtId="0" fontId="37" fillId="10" borderId="14" xfId="23" applyFont="1" applyFill="1" applyAlignment="1">
      <alignment horizontal="center"/>
    </xf>
    <xf numFmtId="0" fontId="37" fillId="0" borderId="14" xfId="23" applyFont="1" applyAlignment="1">
      <alignment horizontal="center"/>
    </xf>
    <xf numFmtId="0" fontId="34" fillId="23" borderId="18" xfId="23" applyFont="1" applyFill="1" applyBorder="1" applyAlignment="1">
      <alignment horizontal="center" vertical="center" textRotation="90" wrapText="1"/>
    </xf>
    <xf numFmtId="0" fontId="34" fillId="16" borderId="18" xfId="23" applyFont="1" applyFill="1" applyBorder="1" applyAlignment="1">
      <alignment horizontal="center" vertical="center" wrapText="1"/>
    </xf>
    <xf numFmtId="0" fontId="37" fillId="42" borderId="18" xfId="23" applyFont="1" applyFill="1" applyBorder="1" applyAlignment="1">
      <alignment horizontal="left" vertical="center" wrapText="1"/>
    </xf>
    <xf numFmtId="14" fontId="37" fillId="16" borderId="18" xfId="23" applyNumberFormat="1" applyFont="1" applyFill="1" applyBorder="1" applyAlignment="1">
      <alignment horizontal="center" vertical="center" wrapText="1"/>
    </xf>
    <xf numFmtId="14" fontId="37" fillId="2" borderId="18" xfId="23" applyNumberFormat="1" applyFont="1" applyFill="1" applyBorder="1" applyAlignment="1">
      <alignment horizontal="center" vertical="center" wrapText="1"/>
    </xf>
    <xf numFmtId="1" fontId="37" fillId="10" borderId="18" xfId="23" applyNumberFormat="1" applyFont="1" applyFill="1" applyBorder="1" applyAlignment="1">
      <alignment horizontal="center" vertical="center" wrapText="1"/>
    </xf>
    <xf numFmtId="1" fontId="37" fillId="16" borderId="18" xfId="23" applyNumberFormat="1" applyFont="1" applyFill="1" applyBorder="1" applyAlignment="1">
      <alignment horizontal="center" vertical="center" wrapText="1"/>
    </xf>
    <xf numFmtId="0" fontId="37" fillId="30" borderId="18" xfId="23" applyFont="1" applyFill="1" applyBorder="1" applyAlignment="1">
      <alignment horizontal="center" vertical="center" wrapText="1"/>
    </xf>
    <xf numFmtId="0" fontId="37" fillId="16" borderId="18" xfId="23" applyFont="1" applyFill="1" applyBorder="1" applyAlignment="1">
      <alignment horizontal="center" vertical="center" wrapText="1"/>
    </xf>
    <xf numFmtId="9" fontId="34" fillId="10" borderId="18" xfId="23" applyNumberFormat="1" applyFont="1" applyFill="1" applyBorder="1" applyAlignment="1">
      <alignment horizontal="center" vertical="center" wrapText="1"/>
    </xf>
    <xf numFmtId="9" fontId="37" fillId="16" borderId="18" xfId="23" applyNumberFormat="1" applyFont="1" applyFill="1" applyBorder="1" applyAlignment="1">
      <alignment horizontal="center" vertical="center" wrapText="1"/>
    </xf>
    <xf numFmtId="9" fontId="37" fillId="10" borderId="18" xfId="23" applyNumberFormat="1" applyFont="1" applyFill="1" applyBorder="1" applyAlignment="1">
      <alignment horizontal="left" vertical="center" wrapText="1"/>
    </xf>
    <xf numFmtId="0" fontId="37" fillId="0" borderId="18" xfId="23" applyFont="1" applyBorder="1" applyAlignment="1">
      <alignment horizontal="left" vertical="center" wrapText="1"/>
    </xf>
    <xf numFmtId="0" fontId="37" fillId="0" borderId="21" xfId="23" applyFont="1" applyBorder="1" applyAlignment="1">
      <alignment horizontal="center" vertical="center" wrapText="1"/>
    </xf>
    <xf numFmtId="0" fontId="37" fillId="16" borderId="18" xfId="23" applyFont="1" applyFill="1" applyBorder="1" applyAlignment="1">
      <alignment horizontal="left" vertical="center" wrapText="1"/>
    </xf>
    <xf numFmtId="0" fontId="37" fillId="21" borderId="18" xfId="23" applyFont="1" applyFill="1" applyBorder="1" applyAlignment="1">
      <alignment horizontal="left" vertical="center" wrapText="1"/>
    </xf>
    <xf numFmtId="0" fontId="37" fillId="41" borderId="18" xfId="23" applyFont="1" applyFill="1" applyBorder="1" applyAlignment="1">
      <alignment horizontal="left" vertical="center" wrapText="1"/>
    </xf>
    <xf numFmtId="0" fontId="37" fillId="0" borderId="18" xfId="23" applyFont="1" applyBorder="1" applyAlignment="1">
      <alignment horizontal="center" vertical="center" wrapText="1"/>
    </xf>
    <xf numFmtId="0" fontId="37" fillId="10" borderId="18" xfId="23" applyFont="1" applyFill="1" applyBorder="1" applyAlignment="1">
      <alignment horizontal="left" vertical="center" wrapText="1"/>
    </xf>
    <xf numFmtId="0" fontId="37" fillId="2" borderId="18" xfId="23" applyFont="1" applyFill="1" applyBorder="1" applyAlignment="1">
      <alignment horizontal="left" vertical="center" wrapText="1"/>
    </xf>
    <xf numFmtId="0" fontId="37" fillId="2" borderId="18" xfId="23" applyFont="1" applyFill="1" applyBorder="1" applyAlignment="1">
      <alignment horizontal="center" vertical="center" wrapText="1"/>
    </xf>
    <xf numFmtId="9" fontId="37" fillId="2" borderId="18" xfId="23" applyNumberFormat="1" applyFont="1" applyFill="1" applyBorder="1" applyAlignment="1">
      <alignment horizontal="center" vertical="center" wrapText="1"/>
    </xf>
    <xf numFmtId="0" fontId="67" fillId="2" borderId="18" xfId="23" applyFont="1" applyFill="1" applyBorder="1" applyAlignment="1">
      <alignment vertical="center" wrapText="1"/>
    </xf>
    <xf numFmtId="0" fontId="34" fillId="4" borderId="26" xfId="23" applyFont="1" applyFill="1" applyBorder="1" applyAlignment="1">
      <alignment vertical="center" wrapText="1"/>
    </xf>
    <xf numFmtId="0" fontId="34" fillId="4" borderId="27" xfId="23" applyFont="1" applyFill="1" applyBorder="1" applyAlignment="1">
      <alignment vertical="center" wrapText="1"/>
    </xf>
    <xf numFmtId="0" fontId="34" fillId="4" borderId="21" xfId="23" applyFont="1" applyFill="1" applyBorder="1" applyAlignment="1">
      <alignment vertical="center" wrapText="1"/>
    </xf>
    <xf numFmtId="9" fontId="34" fillId="4" borderId="18" xfId="23" applyNumberFormat="1" applyFont="1" applyFill="1" applyBorder="1" applyAlignment="1">
      <alignment horizontal="center" vertical="center" wrapText="1"/>
    </xf>
    <xf numFmtId="9" fontId="37" fillId="4" borderId="18" xfId="23" applyNumberFormat="1" applyFont="1" applyFill="1" applyBorder="1" applyAlignment="1">
      <alignment horizontal="left" vertical="center" wrapText="1"/>
    </xf>
    <xf numFmtId="0" fontId="37" fillId="4" borderId="18" xfId="23" applyFont="1" applyFill="1" applyBorder="1" applyAlignment="1">
      <alignment horizontal="center" vertical="center" wrapText="1"/>
    </xf>
    <xf numFmtId="0" fontId="34" fillId="2" borderId="18" xfId="23" applyFont="1" applyFill="1" applyBorder="1" applyAlignment="1">
      <alignment horizontal="center" vertical="center" wrapText="1"/>
    </xf>
    <xf numFmtId="1" fontId="37" fillId="0" borderId="18" xfId="23" applyNumberFormat="1" applyFont="1" applyBorder="1" applyAlignment="1">
      <alignment horizontal="center" vertical="center" wrapText="1"/>
    </xf>
    <xf numFmtId="16" fontId="37" fillId="2" borderId="18" xfId="23" applyNumberFormat="1" applyFont="1" applyFill="1" applyBorder="1" applyAlignment="1">
      <alignment horizontal="center" vertical="center" wrapText="1"/>
    </xf>
    <xf numFmtId="0" fontId="34" fillId="23" borderId="26" xfId="23" applyFont="1" applyFill="1" applyBorder="1" applyAlignment="1">
      <alignment horizontal="center" vertical="center" textRotation="90" wrapText="1"/>
    </xf>
    <xf numFmtId="0" fontId="37" fillId="10" borderId="18" xfId="23" applyFont="1" applyFill="1" applyBorder="1" applyAlignment="1">
      <alignment horizontal="center" vertical="center" wrapText="1"/>
    </xf>
    <xf numFmtId="9" fontId="37" fillId="10" borderId="18" xfId="23" applyNumberFormat="1" applyFont="1" applyFill="1" applyBorder="1" applyAlignment="1">
      <alignment horizontal="center" vertical="center" wrapText="1"/>
    </xf>
    <xf numFmtId="0" fontId="37" fillId="10" borderId="18" xfId="23" applyFont="1" applyFill="1" applyBorder="1" applyAlignment="1">
      <alignment vertical="center" wrapText="1"/>
    </xf>
    <xf numFmtId="9" fontId="34" fillId="10" borderId="18" xfId="24" applyNumberFormat="1" applyFont="1" applyFill="1" applyBorder="1" applyAlignment="1">
      <alignment horizontal="center" vertical="center" wrapText="1"/>
    </xf>
    <xf numFmtId="0" fontId="37" fillId="2" borderId="18" xfId="24" applyFont="1" applyFill="1" applyBorder="1" applyAlignment="1">
      <alignment horizontal="left" vertical="center" wrapText="1"/>
    </xf>
    <xf numFmtId="0" fontId="37" fillId="0" borderId="18" xfId="24" applyFont="1" applyBorder="1" applyAlignment="1">
      <alignment horizontal="left" vertical="center" wrapText="1"/>
    </xf>
    <xf numFmtId="14" fontId="37" fillId="2" borderId="18" xfId="24" applyNumberFormat="1" applyFont="1" applyFill="1" applyBorder="1" applyAlignment="1">
      <alignment horizontal="center" vertical="center" wrapText="1"/>
    </xf>
    <xf numFmtId="0" fontId="37" fillId="10" borderId="18" xfId="24" applyFont="1" applyFill="1" applyBorder="1" applyAlignment="1">
      <alignment horizontal="center" vertical="center" wrapText="1"/>
    </xf>
    <xf numFmtId="0" fontId="37" fillId="2" borderId="18" xfId="24" applyFont="1" applyFill="1" applyBorder="1" applyAlignment="1">
      <alignment horizontal="center" vertical="center" wrapText="1"/>
    </xf>
    <xf numFmtId="9" fontId="37" fillId="2" borderId="18" xfId="24" applyNumberFormat="1" applyFont="1" applyFill="1" applyBorder="1" applyAlignment="1">
      <alignment horizontal="center" vertical="center" wrapText="1"/>
    </xf>
    <xf numFmtId="1" fontId="37" fillId="2" borderId="18" xfId="25" applyNumberFormat="1" applyFont="1" applyFill="1" applyBorder="1" applyAlignment="1">
      <alignment horizontal="center" vertical="center" wrapText="1"/>
    </xf>
    <xf numFmtId="9" fontId="37" fillId="10" borderId="18" xfId="24" applyNumberFormat="1" applyFont="1" applyFill="1" applyBorder="1" applyAlignment="1">
      <alignment horizontal="center" vertical="center" wrapText="1"/>
    </xf>
    <xf numFmtId="0" fontId="34" fillId="17" borderId="21" xfId="23" applyFont="1" applyFill="1" applyBorder="1" applyAlignment="1">
      <alignment horizontal="center" vertical="center" wrapText="1"/>
    </xf>
    <xf numFmtId="0" fontId="37" fillId="17" borderId="21" xfId="23" applyFont="1" applyFill="1" applyBorder="1" applyAlignment="1">
      <alignment horizontal="left" vertical="center" wrapText="1"/>
    </xf>
    <xf numFmtId="14" fontId="37" fillId="17" borderId="21" xfId="23" applyNumberFormat="1" applyFont="1" applyFill="1" applyBorder="1" applyAlignment="1">
      <alignment horizontal="center" vertical="center" wrapText="1"/>
    </xf>
    <xf numFmtId="14" fontId="37" fillId="20" borderId="21" xfId="23" applyNumberFormat="1" applyFont="1" applyFill="1" applyBorder="1" applyAlignment="1">
      <alignment horizontal="center" vertical="center" wrapText="1"/>
    </xf>
    <xf numFmtId="0" fontId="37" fillId="17" borderId="21" xfId="23" applyFont="1" applyFill="1" applyBorder="1" applyAlignment="1">
      <alignment horizontal="center" vertical="center" wrapText="1"/>
    </xf>
    <xf numFmtId="0" fontId="32" fillId="10" borderId="5" xfId="23" applyFont="1" applyFill="1" applyBorder="1" applyAlignment="1">
      <alignment horizontal="left" vertical="center" wrapText="1"/>
    </xf>
    <xf numFmtId="9" fontId="37" fillId="10" borderId="19" xfId="23" applyNumberFormat="1" applyFont="1" applyFill="1" applyBorder="1" applyAlignment="1">
      <alignment horizontal="left" vertical="center" wrapText="1"/>
    </xf>
    <xf numFmtId="0" fontId="37" fillId="10" borderId="21" xfId="23" applyFont="1" applyFill="1" applyBorder="1" applyAlignment="1">
      <alignment horizontal="center" vertical="center" wrapText="1"/>
    </xf>
    <xf numFmtId="0" fontId="37" fillId="17" borderId="14" xfId="23" applyFont="1" applyFill="1" applyAlignment="1">
      <alignment horizontal="center" vertical="center"/>
    </xf>
    <xf numFmtId="0" fontId="34" fillId="40" borderId="25" xfId="23" applyFont="1" applyFill="1" applyBorder="1" applyAlignment="1">
      <alignment horizontal="center" vertical="center" textRotation="90" wrapText="1"/>
    </xf>
    <xf numFmtId="0" fontId="34" fillId="17" borderId="24" xfId="23" applyFont="1" applyFill="1" applyBorder="1" applyAlignment="1">
      <alignment horizontal="center" vertical="center" wrapText="1"/>
    </xf>
    <xf numFmtId="0" fontId="37" fillId="17" borderId="24" xfId="23" applyFont="1" applyFill="1" applyBorder="1" applyAlignment="1">
      <alignment horizontal="left" vertical="center" wrapText="1"/>
    </xf>
    <xf numFmtId="14" fontId="37" fillId="17" borderId="24" xfId="23" applyNumberFormat="1" applyFont="1" applyFill="1" applyBorder="1" applyAlignment="1">
      <alignment horizontal="center" vertical="center" wrapText="1"/>
    </xf>
    <xf numFmtId="0" fontId="37" fillId="17" borderId="24" xfId="23" applyFont="1" applyFill="1" applyBorder="1" applyAlignment="1">
      <alignment horizontal="center" vertical="center" wrapText="1"/>
    </xf>
    <xf numFmtId="0" fontId="32" fillId="10" borderId="18" xfId="23" applyFont="1" applyFill="1" applyBorder="1" applyAlignment="1">
      <alignment horizontal="left" vertical="center" wrapText="1"/>
    </xf>
    <xf numFmtId="0" fontId="34" fillId="40" borderId="55" xfId="23" applyFont="1" applyFill="1" applyBorder="1" applyAlignment="1">
      <alignment horizontal="center" vertical="center" textRotation="90" wrapText="1"/>
    </xf>
    <xf numFmtId="0" fontId="34" fillId="20" borderId="20" xfId="23" applyFont="1" applyFill="1" applyBorder="1" applyAlignment="1">
      <alignment horizontal="center" vertical="center" wrapText="1"/>
    </xf>
    <xf numFmtId="14" fontId="37" fillId="0" borderId="18" xfId="23" applyNumberFormat="1" applyFont="1" applyBorder="1" applyAlignment="1">
      <alignment horizontal="center" vertical="center" wrapText="1"/>
    </xf>
    <xf numFmtId="9" fontId="37" fillId="0" borderId="18" xfId="23" applyNumberFormat="1" applyFont="1" applyBorder="1" applyAlignment="1">
      <alignment horizontal="center" vertical="center" wrapText="1"/>
    </xf>
    <xf numFmtId="9" fontId="37" fillId="0" borderId="18" xfId="23" applyNumberFormat="1" applyFont="1" applyBorder="1" applyAlignment="1">
      <alignment horizontal="left" vertical="center" wrapText="1"/>
    </xf>
    <xf numFmtId="0" fontId="37" fillId="17" borderId="18" xfId="23" applyFont="1" applyFill="1" applyBorder="1" applyAlignment="1">
      <alignment horizontal="center" vertical="center" wrapText="1"/>
    </xf>
    <xf numFmtId="14" fontId="37" fillId="10" borderId="18" xfId="23" applyNumberFormat="1" applyFont="1" applyFill="1" applyBorder="1" applyAlignment="1">
      <alignment horizontal="center" vertical="center" wrapText="1"/>
    </xf>
    <xf numFmtId="0" fontId="34" fillId="33" borderId="26" xfId="23" applyFont="1" applyFill="1" applyBorder="1" applyAlignment="1">
      <alignment horizontal="center" vertical="center" wrapText="1"/>
    </xf>
    <xf numFmtId="0" fontId="37" fillId="34" borderId="27" xfId="23" applyFont="1" applyFill="1" applyBorder="1" applyAlignment="1">
      <alignment horizontal="center" vertical="center" wrapText="1"/>
    </xf>
    <xf numFmtId="14" fontId="37" fillId="34" borderId="27" xfId="23" applyNumberFormat="1" applyFont="1" applyFill="1" applyBorder="1" applyAlignment="1">
      <alignment horizontal="center" vertical="center" wrapText="1"/>
    </xf>
    <xf numFmtId="0" fontId="37" fillId="33" borderId="27" xfId="23" applyFont="1" applyFill="1" applyBorder="1" applyAlignment="1">
      <alignment horizontal="center" vertical="center" wrapText="1"/>
    </xf>
    <xf numFmtId="0" fontId="37" fillId="35" borderId="27" xfId="23" applyFont="1" applyFill="1" applyBorder="1" applyAlignment="1">
      <alignment horizontal="center" vertical="center" wrapText="1"/>
    </xf>
    <xf numFmtId="0" fontId="37" fillId="36" borderId="27" xfId="23" applyFont="1" applyFill="1" applyBorder="1" applyAlignment="1">
      <alignment horizontal="center" vertical="center" wrapText="1"/>
    </xf>
    <xf numFmtId="9" fontId="34" fillId="37" borderId="27" xfId="23" applyNumberFormat="1" applyFont="1" applyFill="1" applyBorder="1" applyAlignment="1">
      <alignment horizontal="center" vertical="center" wrapText="1"/>
    </xf>
    <xf numFmtId="9" fontId="37" fillId="4" borderId="27" xfId="23" applyNumberFormat="1" applyFont="1" applyFill="1" applyBorder="1" applyAlignment="1">
      <alignment horizontal="left" vertical="center" wrapText="1"/>
    </xf>
    <xf numFmtId="9" fontId="34" fillId="4" borderId="27" xfId="23" applyNumberFormat="1" applyFont="1" applyFill="1" applyBorder="1" applyAlignment="1">
      <alignment horizontal="center" vertical="center" wrapText="1"/>
    </xf>
    <xf numFmtId="0" fontId="37" fillId="4" borderId="27" xfId="23" applyFont="1" applyFill="1" applyBorder="1" applyAlignment="1">
      <alignment horizontal="center" vertical="center" wrapText="1"/>
    </xf>
    <xf numFmtId="0" fontId="37" fillId="4" borderId="21" xfId="23" applyFont="1" applyFill="1" applyBorder="1" applyAlignment="1">
      <alignment horizontal="center" vertical="center" wrapText="1"/>
    </xf>
    <xf numFmtId="0" fontId="30" fillId="4" borderId="26" xfId="23" applyFont="1" applyFill="1" applyBorder="1" applyAlignment="1">
      <alignment vertical="center" wrapText="1"/>
    </xf>
    <xf numFmtId="0" fontId="30" fillId="4" borderId="27" xfId="23" applyFont="1" applyFill="1" applyBorder="1" applyAlignment="1">
      <alignment vertical="center" wrapText="1"/>
    </xf>
    <xf numFmtId="0" fontId="30" fillId="4" borderId="21" xfId="23" applyFont="1" applyFill="1" applyBorder="1" applyAlignment="1">
      <alignment vertical="center" wrapText="1"/>
    </xf>
    <xf numFmtId="9" fontId="30" fillId="4" borderId="18" xfId="23" applyNumberFormat="1" applyFont="1" applyFill="1" applyBorder="1" applyAlignment="1">
      <alignment horizontal="center" vertical="center" wrapText="1"/>
    </xf>
    <xf numFmtId="9" fontId="67" fillId="4" borderId="18" xfId="23" applyNumberFormat="1" applyFont="1" applyFill="1" applyBorder="1" applyAlignment="1">
      <alignment horizontal="left" vertical="center" wrapText="1"/>
    </xf>
    <xf numFmtId="0" fontId="67" fillId="4" borderId="18" xfId="23" applyFont="1" applyFill="1" applyBorder="1" applyAlignment="1">
      <alignment horizontal="center" vertical="center" wrapText="1"/>
    </xf>
    <xf numFmtId="0" fontId="11" fillId="0" borderId="14" xfId="23" applyFont="1" applyAlignment="1">
      <alignment horizontal="center" vertical="center"/>
    </xf>
    <xf numFmtId="0" fontId="11" fillId="0" borderId="14" xfId="23" applyFont="1" applyAlignment="1">
      <alignment horizontal="left" vertical="center" wrapText="1"/>
    </xf>
    <xf numFmtId="0" fontId="16" fillId="0" borderId="14" xfId="23" applyFont="1" applyAlignment="1">
      <alignment horizontal="center" vertical="center"/>
    </xf>
    <xf numFmtId="0" fontId="69" fillId="10" borderId="18" xfId="23" applyFont="1" applyFill="1" applyBorder="1" applyAlignment="1">
      <alignment horizontal="left" vertical="center" wrapText="1"/>
    </xf>
    <xf numFmtId="0" fontId="34" fillId="42" borderId="18" xfId="23" applyFont="1" applyFill="1" applyBorder="1" applyAlignment="1">
      <alignment horizontal="center" vertical="center" wrapText="1"/>
    </xf>
    <xf numFmtId="0" fontId="37" fillId="61" borderId="18" xfId="23" applyFont="1" applyFill="1" applyBorder="1" applyAlignment="1">
      <alignment horizontal="left" vertical="center" wrapText="1"/>
    </xf>
    <xf numFmtId="0" fontId="34" fillId="62" borderId="18" xfId="23" applyFont="1" applyFill="1" applyBorder="1" applyAlignment="1">
      <alignment horizontal="center" vertical="center" wrapText="1"/>
    </xf>
    <xf numFmtId="0" fontId="37" fillId="62" borderId="18" xfId="23" applyFont="1" applyFill="1" applyBorder="1" applyAlignment="1">
      <alignment horizontal="left" vertical="center" wrapText="1"/>
    </xf>
    <xf numFmtId="0" fontId="69" fillId="10" borderId="18" xfId="23" applyFont="1" applyFill="1" applyBorder="1" applyAlignment="1">
      <alignment vertical="center" wrapText="1"/>
    </xf>
    <xf numFmtId="0" fontId="70" fillId="2" borderId="18" xfId="23" applyFont="1" applyFill="1" applyBorder="1" applyAlignment="1">
      <alignment horizontal="center" vertical="center" wrapText="1"/>
    </xf>
    <xf numFmtId="0" fontId="34" fillId="63" borderId="18" xfId="23" applyFont="1" applyFill="1" applyBorder="1" applyAlignment="1">
      <alignment horizontal="center" vertical="center" wrapText="1"/>
    </xf>
    <xf numFmtId="0" fontId="37" fillId="61" borderId="18" xfId="24" applyFont="1" applyFill="1" applyBorder="1" applyAlignment="1">
      <alignment horizontal="left" vertical="center" wrapText="1"/>
    </xf>
    <xf numFmtId="0" fontId="37" fillId="21" borderId="18" xfId="24" applyFont="1" applyFill="1" applyBorder="1" applyAlignment="1">
      <alignment horizontal="left" vertical="center" wrapText="1"/>
    </xf>
    <xf numFmtId="0" fontId="37" fillId="62" borderId="18" xfId="24" applyFont="1" applyFill="1" applyBorder="1" applyAlignment="1">
      <alignment horizontal="left" vertical="center" wrapText="1"/>
    </xf>
    <xf numFmtId="0" fontId="69" fillId="17" borderId="21" xfId="23" applyFont="1" applyFill="1" applyBorder="1" applyAlignment="1">
      <alignment horizontal="left" vertical="center" wrapText="1"/>
    </xf>
    <xf numFmtId="0" fontId="69" fillId="17" borderId="24" xfId="23" applyFont="1" applyFill="1" applyBorder="1" applyAlignment="1">
      <alignment horizontal="left" vertical="center" wrapText="1"/>
    </xf>
    <xf numFmtId="9" fontId="34" fillId="21" borderId="18" xfId="23" applyNumberFormat="1" applyFont="1" applyFill="1" applyBorder="1" applyAlignment="1">
      <alignment horizontal="center" vertical="center" wrapText="1"/>
    </xf>
    <xf numFmtId="0" fontId="34" fillId="20" borderId="76" xfId="23" applyFont="1" applyFill="1" applyBorder="1" applyAlignment="1">
      <alignment horizontal="center" vertical="center" wrapText="1"/>
    </xf>
    <xf numFmtId="0" fontId="37" fillId="17" borderId="76" xfId="23" applyFont="1" applyFill="1" applyBorder="1" applyAlignment="1">
      <alignment horizontal="center" vertical="center" wrapText="1"/>
    </xf>
    <xf numFmtId="0" fontId="34" fillId="2" borderId="26" xfId="23" applyFont="1" applyFill="1" applyBorder="1" applyAlignment="1">
      <alignment horizontal="center" vertical="center" wrapText="1"/>
    </xf>
    <xf numFmtId="0" fontId="34" fillId="20" borderId="14" xfId="23" applyFont="1" applyFill="1" applyAlignment="1">
      <alignment horizontal="center" vertical="center" wrapText="1"/>
    </xf>
    <xf numFmtId="0" fontId="37" fillId="10" borderId="19" xfId="23" applyFont="1" applyFill="1" applyBorder="1" applyAlignment="1">
      <alignment horizontal="left" vertical="center" wrapText="1"/>
    </xf>
    <xf numFmtId="0" fontId="34" fillId="33" borderId="20" xfId="23" applyFont="1" applyFill="1" applyBorder="1" applyAlignment="1">
      <alignment horizontal="center" vertical="center" wrapText="1"/>
    </xf>
    <xf numFmtId="0" fontId="37" fillId="34" borderId="20" xfId="23" applyFont="1" applyFill="1" applyBorder="1" applyAlignment="1">
      <alignment horizontal="center" vertical="center" wrapText="1"/>
    </xf>
    <xf numFmtId="0" fontId="37" fillId="17" borderId="76" xfId="23" applyFont="1" applyFill="1" applyBorder="1" applyAlignment="1">
      <alignment horizontal="left" vertical="center" wrapText="1"/>
    </xf>
    <xf numFmtId="0" fontId="34" fillId="20" borderId="55" xfId="23" applyFont="1" applyFill="1" applyBorder="1" applyAlignment="1">
      <alignment horizontal="center" vertical="center" wrapText="1"/>
    </xf>
    <xf numFmtId="0" fontId="34" fillId="17" borderId="23" xfId="23" applyFont="1" applyFill="1" applyBorder="1" applyAlignment="1">
      <alignment horizontal="center" vertical="center" wrapText="1"/>
    </xf>
    <xf numFmtId="0" fontId="69" fillId="17" borderId="77" xfId="23" applyFont="1" applyFill="1" applyBorder="1" applyAlignment="1">
      <alignment horizontal="left" vertical="center" wrapText="1"/>
    </xf>
    <xf numFmtId="0" fontId="34" fillId="4" borderId="20" xfId="23" applyFont="1" applyFill="1" applyBorder="1" applyAlignment="1">
      <alignment vertical="center" wrapText="1"/>
    </xf>
    <xf numFmtId="9" fontId="57" fillId="10" borderId="18" xfId="22" applyFont="1" applyFill="1" applyBorder="1" applyAlignment="1">
      <alignment horizontal="center" vertical="center" wrapText="1"/>
    </xf>
    <xf numFmtId="9" fontId="57" fillId="30" borderId="18" xfId="0" applyNumberFormat="1" applyFont="1" applyFill="1" applyBorder="1" applyAlignment="1">
      <alignment horizontal="center" vertical="center" wrapText="1"/>
    </xf>
    <xf numFmtId="0" fontId="41" fillId="4" borderId="27" xfId="0" applyFont="1" applyFill="1" applyBorder="1" applyAlignment="1">
      <alignment horizontal="center" vertical="center" wrapText="1"/>
    </xf>
    <xf numFmtId="0" fontId="57" fillId="0" borderId="0" xfId="0" applyFont="1" applyAlignment="1">
      <alignment horizontal="center" vertical="center" wrapText="1"/>
    </xf>
    <xf numFmtId="0" fontId="41" fillId="0" borderId="18" xfId="0" applyFont="1" applyBorder="1" applyAlignment="1">
      <alignment horizontal="center" vertical="center"/>
    </xf>
    <xf numFmtId="0" fontId="71" fillId="19" borderId="18" xfId="0" applyFont="1" applyFill="1" applyBorder="1" applyAlignment="1">
      <alignment horizontal="center" vertical="center" wrapText="1"/>
    </xf>
    <xf numFmtId="0" fontId="57" fillId="19" borderId="18" xfId="0" applyFont="1" applyFill="1" applyBorder="1" applyAlignment="1">
      <alignment horizontal="center" vertical="center" wrapText="1"/>
    </xf>
    <xf numFmtId="14" fontId="57" fillId="19" borderId="18" xfId="0" applyNumberFormat="1" applyFont="1" applyFill="1" applyBorder="1" applyAlignment="1">
      <alignment horizontal="center" vertical="center" wrapText="1"/>
    </xf>
    <xf numFmtId="14" fontId="57" fillId="20" borderId="18" xfId="0" applyNumberFormat="1" applyFont="1" applyFill="1" applyBorder="1" applyAlignment="1">
      <alignment horizontal="center" vertical="center" wrapText="1"/>
    </xf>
    <xf numFmtId="9" fontId="57" fillId="17" borderId="18" xfId="0" applyNumberFormat="1" applyFont="1" applyFill="1" applyBorder="1" applyAlignment="1">
      <alignment horizontal="center" vertical="center" wrapText="1"/>
    </xf>
    <xf numFmtId="0" fontId="57" fillId="64" borderId="18" xfId="0" applyFont="1" applyFill="1" applyBorder="1" applyAlignment="1">
      <alignment horizontal="center" vertical="center" wrapText="1"/>
    </xf>
    <xf numFmtId="1" fontId="57" fillId="30" borderId="18" xfId="0" applyNumberFormat="1" applyFont="1" applyFill="1" applyBorder="1" applyAlignment="1">
      <alignment horizontal="center" vertical="center" wrapText="1"/>
    </xf>
    <xf numFmtId="0" fontId="65" fillId="0" borderId="18" xfId="0" applyFont="1" applyBorder="1" applyAlignment="1">
      <alignment horizontal="center" vertical="center" wrapText="1"/>
    </xf>
    <xf numFmtId="0" fontId="57" fillId="49" borderId="18" xfId="0" applyFont="1" applyFill="1" applyBorder="1" applyAlignment="1">
      <alignment horizontal="center" vertical="center" wrapText="1"/>
    </xf>
    <xf numFmtId="9" fontId="57" fillId="30" borderId="18" xfId="22" applyFont="1" applyFill="1" applyBorder="1" applyAlignment="1">
      <alignment horizontal="center" vertical="center" wrapText="1"/>
    </xf>
    <xf numFmtId="9" fontId="57" fillId="2" borderId="18" xfId="22" applyFont="1" applyFill="1" applyBorder="1" applyAlignment="1">
      <alignment horizontal="center" vertical="center" wrapText="1"/>
    </xf>
    <xf numFmtId="0" fontId="41" fillId="17" borderId="18" xfId="0" applyFont="1" applyFill="1" applyBorder="1" applyAlignment="1">
      <alignment horizontal="center" vertical="center" wrapText="1"/>
    </xf>
    <xf numFmtId="14" fontId="71" fillId="19" borderId="18" xfId="0" applyNumberFormat="1" applyFont="1" applyFill="1" applyBorder="1" applyAlignment="1">
      <alignment horizontal="center" vertical="center" wrapText="1"/>
    </xf>
    <xf numFmtId="0" fontId="57" fillId="30" borderId="18" xfId="22" applyNumberFormat="1" applyFont="1" applyFill="1" applyBorder="1" applyAlignment="1">
      <alignment horizontal="center" vertical="center" wrapText="1"/>
    </xf>
    <xf numFmtId="0" fontId="57" fillId="20" borderId="18" xfId="0" applyFont="1" applyFill="1" applyBorder="1" applyAlignment="1">
      <alignment horizontal="center" vertical="center" wrapText="1"/>
    </xf>
    <xf numFmtId="0" fontId="41" fillId="48" borderId="18" xfId="0" applyFont="1" applyFill="1" applyBorder="1" applyAlignment="1">
      <alignment horizontal="center" vertical="center" wrapText="1"/>
    </xf>
    <xf numFmtId="0" fontId="41" fillId="4" borderId="18" xfId="0" applyFont="1" applyFill="1" applyBorder="1" applyAlignment="1">
      <alignment horizontal="center" vertical="center" wrapText="1"/>
    </xf>
    <xf numFmtId="9" fontId="41" fillId="0" borderId="18" xfId="0" applyNumberFormat="1" applyFont="1" applyBorder="1" applyAlignment="1">
      <alignment horizontal="center" vertical="center" wrapText="1"/>
    </xf>
    <xf numFmtId="9" fontId="41" fillId="50" borderId="18" xfId="0" applyNumberFormat="1" applyFont="1" applyFill="1" applyBorder="1" applyAlignment="1">
      <alignment horizontal="center" vertical="center" wrapText="1"/>
    </xf>
    <xf numFmtId="0" fontId="57" fillId="17" borderId="18" xfId="0" applyFont="1" applyFill="1" applyBorder="1" applyAlignment="1">
      <alignment horizontal="center" vertical="center"/>
    </xf>
    <xf numFmtId="0" fontId="71" fillId="17" borderId="18" xfId="0" applyFont="1" applyFill="1" applyBorder="1" applyAlignment="1">
      <alignment horizontal="center" vertical="center" wrapText="1"/>
    </xf>
    <xf numFmtId="0" fontId="57" fillId="0" borderId="18" xfId="0" applyFont="1" applyBorder="1" applyAlignment="1">
      <alignment horizontal="center" vertical="center"/>
    </xf>
    <xf numFmtId="0" fontId="57" fillId="20" borderId="18" xfId="0" applyFont="1" applyFill="1" applyBorder="1" applyAlignment="1">
      <alignment horizontal="center" vertical="center"/>
    </xf>
    <xf numFmtId="6" fontId="57" fillId="20" borderId="18" xfId="0" applyNumberFormat="1" applyFont="1" applyFill="1" applyBorder="1" applyAlignment="1">
      <alignment horizontal="center" vertical="center"/>
    </xf>
    <xf numFmtId="6" fontId="57" fillId="0" borderId="18" xfId="0" applyNumberFormat="1" applyFont="1" applyBorder="1" applyAlignment="1">
      <alignment horizontal="center" vertical="center"/>
    </xf>
    <xf numFmtId="0" fontId="57" fillId="20" borderId="25" xfId="0" applyFont="1" applyFill="1" applyBorder="1" applyAlignment="1">
      <alignment horizontal="center" vertical="center" wrapText="1"/>
    </xf>
    <xf numFmtId="0" fontId="71" fillId="0" borderId="18" xfId="0" applyFont="1" applyBorder="1" applyAlignment="1">
      <alignment horizontal="center" vertical="center"/>
    </xf>
    <xf numFmtId="0" fontId="57" fillId="20" borderId="24" xfId="0" applyFont="1" applyFill="1" applyBorder="1" applyAlignment="1">
      <alignment horizontal="center" vertical="center" wrapText="1"/>
    </xf>
    <xf numFmtId="9" fontId="57" fillId="17" borderId="21" xfId="22" applyFont="1" applyFill="1" applyBorder="1" applyAlignment="1">
      <alignment horizontal="center" vertical="center" wrapText="1"/>
    </xf>
    <xf numFmtId="0" fontId="57" fillId="13" borderId="24" xfId="0" applyFont="1" applyFill="1" applyBorder="1" applyAlignment="1">
      <alignment horizontal="center" vertical="center" wrapText="1"/>
    </xf>
    <xf numFmtId="0" fontId="57" fillId="0" borderId="80" xfId="0" applyFont="1" applyBorder="1" applyAlignment="1">
      <alignment horizontal="center" vertical="center" wrapText="1"/>
    </xf>
    <xf numFmtId="14" fontId="65" fillId="17" borderId="18" xfId="0" applyNumberFormat="1" applyFont="1" applyFill="1" applyBorder="1" applyAlignment="1">
      <alignment horizontal="center" vertical="center" wrapText="1"/>
    </xf>
    <xf numFmtId="0" fontId="57" fillId="0" borderId="76" xfId="0" applyFont="1" applyBorder="1" applyAlignment="1">
      <alignment horizontal="center" vertical="center"/>
    </xf>
    <xf numFmtId="0" fontId="57" fillId="17" borderId="18" xfId="0" applyFont="1" applyFill="1" applyBorder="1" applyAlignment="1">
      <alignment horizontal="justify" vertical="top" wrapText="1"/>
    </xf>
    <xf numFmtId="0" fontId="71" fillId="0" borderId="18" xfId="0" applyFont="1" applyBorder="1" applyAlignment="1">
      <alignment horizontal="justify" vertical="top" wrapText="1"/>
    </xf>
    <xf numFmtId="0" fontId="71" fillId="17" borderId="23" xfId="0" applyFont="1" applyFill="1" applyBorder="1" applyAlignment="1">
      <alignment vertical="top" wrapText="1"/>
    </xf>
    <xf numFmtId="0" fontId="71" fillId="17" borderId="18" xfId="0" applyFont="1" applyFill="1" applyBorder="1" applyAlignment="1">
      <alignment vertical="top" wrapText="1"/>
    </xf>
    <xf numFmtId="0" fontId="41" fillId="0" borderId="25" xfId="0" applyFont="1" applyBorder="1" applyAlignment="1">
      <alignment horizontal="center" vertical="center" wrapText="1"/>
    </xf>
    <xf numFmtId="0" fontId="41" fillId="0" borderId="14" xfId="0" applyFont="1" applyBorder="1" applyAlignment="1">
      <alignment horizontal="center" vertical="center" wrapText="1"/>
    </xf>
    <xf numFmtId="0" fontId="41" fillId="13" borderId="18" xfId="0" applyFont="1" applyFill="1" applyBorder="1" applyAlignment="1">
      <alignment horizontal="center" vertical="center" wrapText="1"/>
    </xf>
    <xf numFmtId="10" fontId="57" fillId="20" borderId="18" xfId="0" applyNumberFormat="1" applyFont="1" applyFill="1" applyBorder="1" applyAlignment="1">
      <alignment horizontal="center" vertical="center" wrapText="1"/>
    </xf>
    <xf numFmtId="10" fontId="57" fillId="30" borderId="18" xfId="22" applyNumberFormat="1" applyFont="1" applyFill="1" applyBorder="1" applyAlignment="1">
      <alignment horizontal="center" vertical="center" wrapText="1"/>
    </xf>
    <xf numFmtId="0" fontId="71" fillId="17" borderId="21" xfId="0" applyFont="1" applyFill="1" applyBorder="1" applyAlignment="1">
      <alignment horizontal="center" vertical="center" wrapText="1"/>
    </xf>
    <xf numFmtId="0" fontId="71" fillId="0" borderId="18" xfId="0" applyFont="1" applyBorder="1" applyAlignment="1">
      <alignment horizontal="center" vertical="center" wrapText="1"/>
    </xf>
    <xf numFmtId="14" fontId="71" fillId="0" borderId="18" xfId="0" applyNumberFormat="1" applyFont="1" applyBorder="1" applyAlignment="1">
      <alignment horizontal="center" vertical="center" wrapText="1"/>
    </xf>
    <xf numFmtId="9" fontId="71" fillId="20" borderId="18" xfId="0" applyNumberFormat="1" applyFont="1" applyFill="1" applyBorder="1" applyAlignment="1">
      <alignment horizontal="center" vertical="center" wrapText="1"/>
    </xf>
    <xf numFmtId="0" fontId="71" fillId="20" borderId="18" xfId="0" applyFont="1" applyFill="1" applyBorder="1" applyAlignment="1">
      <alignment horizontal="center" vertical="center" wrapText="1"/>
    </xf>
    <xf numFmtId="14" fontId="57" fillId="66" borderId="18" xfId="0" applyNumberFormat="1" applyFont="1" applyFill="1" applyBorder="1" applyAlignment="1">
      <alignment horizontal="center" vertical="center" wrapText="1"/>
    </xf>
    <xf numFmtId="14" fontId="71" fillId="17" borderId="18" xfId="0" applyNumberFormat="1" applyFont="1" applyFill="1" applyBorder="1" applyAlignment="1">
      <alignment horizontal="center" vertical="center" wrapText="1"/>
    </xf>
    <xf numFmtId="0" fontId="71" fillId="20" borderId="27" xfId="0" applyFont="1" applyFill="1" applyBorder="1" applyAlignment="1">
      <alignment horizontal="center" vertical="center" wrapText="1"/>
    </xf>
    <xf numFmtId="0" fontId="57" fillId="67" borderId="21" xfId="0" applyFont="1" applyFill="1" applyBorder="1" applyAlignment="1">
      <alignment horizontal="center" vertical="center" wrapText="1"/>
    </xf>
    <xf numFmtId="0" fontId="71" fillId="0" borderId="0" xfId="0" applyFont="1" applyAlignment="1">
      <alignment horizontal="center" vertical="center" wrapText="1"/>
    </xf>
    <xf numFmtId="9" fontId="57" fillId="0" borderId="18" xfId="22" applyFont="1" applyFill="1" applyBorder="1" applyAlignment="1">
      <alignment horizontal="center" vertical="center" wrapText="1"/>
    </xf>
    <xf numFmtId="0" fontId="57" fillId="13" borderId="18" xfId="0" applyFont="1" applyFill="1" applyBorder="1" applyAlignment="1">
      <alignment horizontal="center" vertical="center" wrapText="1"/>
    </xf>
    <xf numFmtId="9" fontId="71" fillId="0" borderId="18" xfId="0" applyNumberFormat="1" applyFont="1" applyBorder="1" applyAlignment="1">
      <alignment horizontal="center" vertical="center" wrapText="1"/>
    </xf>
    <xf numFmtId="0" fontId="73" fillId="0" borderId="18" xfId="0" applyFont="1" applyBorder="1" applyAlignment="1">
      <alignment horizontal="center" vertical="center" wrapText="1"/>
    </xf>
    <xf numFmtId="9" fontId="57" fillId="23" borderId="18" xfId="22" applyFont="1" applyFill="1" applyBorder="1" applyAlignment="1">
      <alignment horizontal="center" vertical="center" wrapText="1"/>
    </xf>
    <xf numFmtId="0" fontId="1" fillId="0" borderId="18" xfId="0" applyFont="1" applyBorder="1" applyAlignment="1">
      <alignment vertical="center" wrapText="1"/>
    </xf>
    <xf numFmtId="0" fontId="41" fillId="13" borderId="21" xfId="0" applyFont="1" applyFill="1" applyBorder="1" applyAlignment="1">
      <alignment horizontal="center" vertical="center" wrapText="1"/>
    </xf>
    <xf numFmtId="14" fontId="57" fillId="13" borderId="24" xfId="0" applyNumberFormat="1" applyFont="1" applyFill="1" applyBorder="1" applyAlignment="1">
      <alignment horizontal="center" vertical="center" wrapText="1"/>
    </xf>
    <xf numFmtId="14" fontId="57" fillId="28" borderId="24" xfId="0" applyNumberFormat="1" applyFont="1" applyFill="1" applyBorder="1" applyAlignment="1">
      <alignment horizontal="center" vertical="center" wrapText="1"/>
    </xf>
    <xf numFmtId="0" fontId="57" fillId="10" borderId="21" xfId="0" applyFont="1" applyFill="1" applyBorder="1" applyAlignment="1">
      <alignment horizontal="center" vertical="center" wrapText="1"/>
    </xf>
    <xf numFmtId="0" fontId="57" fillId="13" borderId="18" xfId="0" applyFont="1" applyFill="1" applyBorder="1" applyAlignment="1">
      <alignment horizontal="justify" vertical="top" wrapText="1"/>
    </xf>
    <xf numFmtId="0" fontId="57" fillId="28" borderId="18" xfId="0" applyFont="1" applyFill="1" applyBorder="1" applyAlignment="1">
      <alignment horizontal="center" vertical="center" wrapText="1"/>
    </xf>
    <xf numFmtId="14" fontId="75" fillId="13" borderId="18" xfId="0" applyNumberFormat="1" applyFont="1" applyFill="1" applyBorder="1" applyAlignment="1">
      <alignment horizontal="center" vertical="center" wrapText="1"/>
    </xf>
    <xf numFmtId="0" fontId="57" fillId="13" borderId="19" xfId="0" applyFont="1" applyFill="1" applyBorder="1" applyAlignment="1">
      <alignment horizontal="justify" vertical="top" wrapText="1"/>
    </xf>
    <xf numFmtId="0" fontId="71" fillId="16" borderId="18" xfId="0" applyFont="1" applyFill="1" applyBorder="1" applyAlignment="1">
      <alignment horizontal="left" vertical="center" wrapText="1"/>
    </xf>
    <xf numFmtId="0" fontId="41" fillId="10" borderId="18" xfId="0" applyFont="1" applyFill="1" applyBorder="1" applyAlignment="1">
      <alignment horizontal="center" vertical="center"/>
    </xf>
    <xf numFmtId="0" fontId="71" fillId="16" borderId="18" xfId="0" applyFont="1" applyFill="1" applyBorder="1" applyAlignment="1">
      <alignment horizontal="center" vertical="center" wrapText="1"/>
    </xf>
    <xf numFmtId="9" fontId="41" fillId="0" borderId="26" xfId="0" applyNumberFormat="1" applyFont="1" applyBorder="1" applyAlignment="1">
      <alignment horizontal="center" vertical="center" wrapText="1"/>
    </xf>
    <xf numFmtId="0" fontId="65" fillId="0" borderId="18" xfId="0" applyFont="1" applyBorder="1" applyAlignment="1">
      <alignment horizontal="center" vertical="center" wrapText="1" readingOrder="1"/>
    </xf>
    <xf numFmtId="0" fontId="65" fillId="0" borderId="76" xfId="0" applyFont="1" applyBorder="1" applyAlignment="1">
      <alignment horizontal="center" vertical="center" wrapText="1"/>
    </xf>
    <xf numFmtId="14" fontId="57" fillId="2" borderId="21" xfId="0" applyNumberFormat="1" applyFont="1" applyFill="1" applyBorder="1" applyAlignment="1">
      <alignment horizontal="center" vertical="center" wrapText="1"/>
    </xf>
    <xf numFmtId="0" fontId="77" fillId="20" borderId="18" xfId="0" applyFont="1" applyFill="1" applyBorder="1" applyAlignment="1">
      <alignment horizontal="center" vertical="center" wrapText="1"/>
    </xf>
    <xf numFmtId="0" fontId="65" fillId="0" borderId="92" xfId="0" applyFont="1" applyBorder="1" applyAlignment="1">
      <alignment horizontal="center" vertical="center" wrapText="1"/>
    </xf>
    <xf numFmtId="0" fontId="65" fillId="20" borderId="22" xfId="0" applyFont="1" applyFill="1" applyBorder="1" applyAlignment="1">
      <alignment horizontal="center" vertical="center" wrapText="1"/>
    </xf>
    <xf numFmtId="0" fontId="65" fillId="0" borderId="91" xfId="0" applyFont="1" applyBorder="1" applyAlignment="1">
      <alignment horizontal="center" vertical="center" wrapText="1"/>
    </xf>
    <xf numFmtId="0" fontId="41" fillId="4" borderId="20" xfId="0" applyFont="1" applyFill="1" applyBorder="1" applyAlignment="1">
      <alignment horizontal="center" vertical="center" wrapText="1"/>
    </xf>
    <xf numFmtId="0" fontId="57" fillId="16" borderId="18" xfId="22" applyNumberFormat="1" applyFont="1" applyFill="1" applyBorder="1" applyAlignment="1">
      <alignment horizontal="center" vertical="center" wrapText="1"/>
    </xf>
    <xf numFmtId="0" fontId="57" fillId="10" borderId="0" xfId="0" applyFont="1" applyFill="1" applyAlignment="1">
      <alignment horizontal="center" vertical="center"/>
    </xf>
    <xf numFmtId="0" fontId="41" fillId="68" borderId="26" xfId="0" applyFont="1" applyFill="1" applyBorder="1" applyAlignment="1">
      <alignment vertical="center" wrapText="1"/>
    </xf>
    <xf numFmtId="0" fontId="41" fillId="68" borderId="27" xfId="0" applyFont="1" applyFill="1" applyBorder="1" applyAlignment="1">
      <alignment vertical="center" wrapText="1"/>
    </xf>
    <xf numFmtId="0" fontId="41" fillId="68" borderId="27" xfId="0" applyFont="1" applyFill="1" applyBorder="1" applyAlignment="1">
      <alignment horizontal="center" vertical="center" wrapText="1"/>
    </xf>
    <xf numFmtId="9" fontId="41" fillId="68" borderId="18" xfId="0" applyNumberFormat="1" applyFont="1" applyFill="1" applyBorder="1" applyAlignment="1">
      <alignment horizontal="center" vertical="center" wrapText="1"/>
    </xf>
    <xf numFmtId="0" fontId="41" fillId="68" borderId="90" xfId="0" applyFont="1" applyFill="1" applyBorder="1" applyAlignment="1">
      <alignment horizontal="center" vertical="center" wrapText="1"/>
    </xf>
    <xf numFmtId="0" fontId="41" fillId="68" borderId="21" xfId="0" applyFont="1" applyFill="1" applyBorder="1" applyAlignment="1">
      <alignment vertical="center" wrapText="1"/>
    </xf>
    <xf numFmtId="9" fontId="57" fillId="68" borderId="18" xfId="0" applyNumberFormat="1" applyFont="1" applyFill="1" applyBorder="1" applyAlignment="1">
      <alignment horizontal="left" vertical="center" wrapText="1"/>
    </xf>
    <xf numFmtId="0" fontId="57" fillId="68" borderId="18" xfId="0" applyFont="1" applyFill="1" applyBorder="1" applyAlignment="1">
      <alignment horizontal="center" vertical="center" wrapText="1"/>
    </xf>
    <xf numFmtId="9" fontId="57" fillId="16" borderId="18" xfId="22" applyFont="1" applyFill="1" applyBorder="1" applyAlignment="1">
      <alignment horizontal="center" vertical="center" wrapText="1"/>
    </xf>
    <xf numFmtId="10" fontId="1" fillId="10" borderId="14" xfId="19" applyNumberFormat="1" applyFont="1" applyFill="1"/>
    <xf numFmtId="0" fontId="1" fillId="0" borderId="18" xfId="0" applyFont="1" applyBorder="1"/>
    <xf numFmtId="0" fontId="35" fillId="0" borderId="0" xfId="0" applyFont="1" applyAlignment="1">
      <alignment horizontal="left" vertical="center" indent="2"/>
    </xf>
    <xf numFmtId="0" fontId="35" fillId="12" borderId="18" xfId="0" applyFont="1" applyFill="1" applyBorder="1" applyAlignment="1">
      <alignment horizontal="left" vertical="center" wrapText="1" indent="2"/>
    </xf>
    <xf numFmtId="14" fontId="35" fillId="0" borderId="18" xfId="0" applyNumberFormat="1" applyFont="1" applyBorder="1" applyAlignment="1">
      <alignment horizontal="left" vertical="center" wrapText="1" indent="2"/>
    </xf>
    <xf numFmtId="14" fontId="35" fillId="0" borderId="18" xfId="0" applyNumberFormat="1" applyFont="1" applyBorder="1" applyAlignment="1">
      <alignment horizontal="left" vertical="center" indent="2"/>
    </xf>
    <xf numFmtId="0" fontId="55" fillId="17" borderId="18" xfId="0" applyFont="1" applyFill="1" applyBorder="1" applyAlignment="1">
      <alignment horizontal="left" vertical="center" wrapText="1" indent="2"/>
    </xf>
    <xf numFmtId="14" fontId="55" fillId="17" borderId="18" xfId="0" applyNumberFormat="1" applyFont="1" applyFill="1" applyBorder="1" applyAlignment="1">
      <alignment horizontal="left" vertical="center" wrapText="1" indent="2"/>
    </xf>
    <xf numFmtId="0" fontId="35" fillId="0" borderId="18" xfId="0" applyFont="1" applyBorder="1" applyAlignment="1">
      <alignment horizontal="left" vertical="center" wrapText="1" indent="2"/>
    </xf>
    <xf numFmtId="0" fontId="51" fillId="19" borderId="18" xfId="0" applyFont="1" applyFill="1" applyBorder="1" applyAlignment="1">
      <alignment horizontal="left" vertical="center" wrapText="1" indent="2"/>
    </xf>
    <xf numFmtId="14" fontId="51" fillId="19" borderId="18" xfId="0" applyNumberFormat="1" applyFont="1" applyFill="1" applyBorder="1" applyAlignment="1">
      <alignment horizontal="left" vertical="center" wrapText="1" indent="2"/>
    </xf>
    <xf numFmtId="14" fontId="51" fillId="20" borderId="18" xfId="0" applyNumberFormat="1" applyFont="1" applyFill="1" applyBorder="1" applyAlignment="1">
      <alignment horizontal="left" vertical="center" wrapText="1" indent="2"/>
    </xf>
    <xf numFmtId="14" fontId="55" fillId="19" borderId="18" xfId="0" applyNumberFormat="1" applyFont="1" applyFill="1" applyBorder="1" applyAlignment="1">
      <alignment horizontal="left" vertical="center" wrapText="1" indent="2"/>
    </xf>
    <xf numFmtId="0" fontId="51" fillId="0" borderId="18" xfId="0" applyFont="1" applyBorder="1" applyAlignment="1">
      <alignment horizontal="left" vertical="center" wrapText="1" indent="2"/>
    </xf>
    <xf numFmtId="14" fontId="35" fillId="0" borderId="87" xfId="0" applyNumberFormat="1" applyFont="1" applyBorder="1" applyAlignment="1">
      <alignment horizontal="left" vertical="center" wrapText="1" indent="2"/>
    </xf>
    <xf numFmtId="0" fontId="35" fillId="0" borderId="19" xfId="0" applyFont="1" applyBorder="1" applyAlignment="1">
      <alignment horizontal="left" vertical="center" wrapText="1" indent="2"/>
    </xf>
    <xf numFmtId="0" fontId="55" fillId="0" borderId="82" xfId="0" applyFont="1" applyBorder="1" applyAlignment="1">
      <alignment horizontal="left" vertical="center" wrapText="1" indent="2"/>
    </xf>
    <xf numFmtId="14" fontId="55" fillId="0" borderId="82" xfId="0" applyNumberFormat="1" applyFont="1" applyBorder="1" applyAlignment="1">
      <alignment horizontal="left" vertical="center" indent="2"/>
    </xf>
    <xf numFmtId="0" fontId="55" fillId="0" borderId="83" xfId="0" applyFont="1" applyBorder="1" applyAlignment="1">
      <alignment horizontal="left" vertical="center" wrapText="1" indent="2"/>
    </xf>
    <xf numFmtId="0" fontId="55" fillId="0" borderId="18" xfId="0" applyFont="1" applyBorder="1" applyAlignment="1">
      <alignment horizontal="left" vertical="center" wrapText="1" indent="2"/>
    </xf>
    <xf numFmtId="14" fontId="55" fillId="0" borderId="18" xfId="0" applyNumberFormat="1" applyFont="1" applyBorder="1" applyAlignment="1">
      <alignment horizontal="left" vertical="center" indent="2"/>
    </xf>
    <xf numFmtId="0" fontId="55" fillId="0" borderId="85" xfId="0" applyFont="1" applyBorder="1" applyAlignment="1">
      <alignment horizontal="left" vertical="center" wrapText="1" indent="2"/>
    </xf>
    <xf numFmtId="14" fontId="51" fillId="10" borderId="18" xfId="0" applyNumberFormat="1" applyFont="1" applyFill="1" applyBorder="1" applyAlignment="1">
      <alignment horizontal="left" vertical="center" wrapText="1" indent="2"/>
    </xf>
    <xf numFmtId="14" fontId="55" fillId="0" borderId="18" xfId="0" applyNumberFormat="1" applyFont="1" applyBorder="1" applyAlignment="1">
      <alignment horizontal="left" vertical="center" wrapText="1" indent="2"/>
    </xf>
    <xf numFmtId="14" fontId="55" fillId="0" borderId="87" xfId="0" applyNumberFormat="1" applyFont="1" applyBorder="1" applyAlignment="1">
      <alignment horizontal="left" vertical="center" wrapText="1" indent="2"/>
    </xf>
    <xf numFmtId="0" fontId="55" fillId="0" borderId="88" xfId="0" applyFont="1" applyBorder="1" applyAlignment="1">
      <alignment horizontal="left" vertical="center" wrapText="1" indent="2"/>
    </xf>
    <xf numFmtId="14" fontId="35" fillId="0" borderId="25" xfId="0" applyNumberFormat="1" applyFont="1" applyBorder="1" applyAlignment="1">
      <alignment horizontal="left" vertical="center" wrapText="1" indent="2"/>
    </xf>
    <xf numFmtId="0" fontId="35" fillId="0" borderId="0" xfId="0" applyFont="1" applyAlignment="1">
      <alignment horizontal="left" vertical="center" wrapText="1" indent="2"/>
    </xf>
    <xf numFmtId="0" fontId="35" fillId="0" borderId="14" xfId="0" applyFont="1" applyBorder="1" applyAlignment="1">
      <alignment horizontal="left" vertical="center"/>
    </xf>
    <xf numFmtId="0" fontId="35" fillId="12" borderId="0" xfId="0" applyFont="1" applyFill="1" applyAlignment="1">
      <alignment horizontal="left" vertical="center"/>
    </xf>
    <xf numFmtId="14" fontId="35" fillId="10" borderId="18" xfId="0" applyNumberFormat="1" applyFont="1" applyFill="1" applyBorder="1" applyAlignment="1">
      <alignment horizontal="left" vertical="center" wrapText="1" indent="2"/>
    </xf>
    <xf numFmtId="14" fontId="55" fillId="17" borderId="18" xfId="0" applyNumberFormat="1" applyFont="1" applyFill="1" applyBorder="1" applyAlignment="1">
      <alignment horizontal="left" vertical="center" indent="2"/>
    </xf>
    <xf numFmtId="0" fontId="57" fillId="40" borderId="18" xfId="0" applyFont="1" applyFill="1" applyBorder="1" applyAlignment="1">
      <alignment horizontal="center" vertical="center" wrapText="1"/>
    </xf>
    <xf numFmtId="9" fontId="57" fillId="64" borderId="18" xfId="0" applyNumberFormat="1" applyFont="1" applyFill="1" applyBorder="1" applyAlignment="1">
      <alignment horizontal="center" vertical="center" wrapText="1"/>
    </xf>
    <xf numFmtId="6" fontId="57" fillId="10" borderId="18" xfId="0" applyNumberFormat="1" applyFont="1" applyFill="1" applyBorder="1" applyAlignment="1">
      <alignment horizontal="center" vertical="center"/>
    </xf>
    <xf numFmtId="0" fontId="36" fillId="32" borderId="95" xfId="0" applyFont="1" applyFill="1" applyBorder="1" applyAlignment="1">
      <alignment horizontal="center" vertical="center"/>
    </xf>
    <xf numFmtId="0" fontId="36" fillId="32" borderId="96" xfId="0" applyFont="1" applyFill="1" applyBorder="1" applyAlignment="1">
      <alignment horizontal="left" vertical="center" indent="2"/>
    </xf>
    <xf numFmtId="0" fontId="36" fillId="32" borderId="99" xfId="0" applyFont="1" applyFill="1" applyBorder="1" applyAlignment="1">
      <alignment horizontal="left" vertical="center" wrapText="1" indent="2"/>
    </xf>
    <xf numFmtId="0" fontId="36" fillId="12" borderId="84" xfId="0" applyFont="1" applyFill="1" applyBorder="1" applyAlignment="1">
      <alignment horizontal="center" vertical="center" wrapText="1"/>
    </xf>
    <xf numFmtId="0" fontId="35" fillId="12" borderId="85" xfId="0" applyFont="1" applyFill="1" applyBorder="1" applyAlignment="1">
      <alignment horizontal="left" vertical="center" wrapText="1" indent="2"/>
    </xf>
    <xf numFmtId="14" fontId="51" fillId="10" borderId="82" xfId="0" applyNumberFormat="1" applyFont="1" applyFill="1" applyBorder="1" applyAlignment="1">
      <alignment horizontal="left" vertical="center" wrapText="1" indent="2"/>
    </xf>
    <xf numFmtId="14" fontId="35" fillId="10" borderId="19" xfId="0" applyNumberFormat="1" applyFont="1" applyFill="1" applyBorder="1" applyAlignment="1">
      <alignment horizontal="left" vertical="center" wrapText="1" indent="2"/>
    </xf>
    <xf numFmtId="14" fontId="51" fillId="10" borderId="19" xfId="0" applyNumberFormat="1" applyFont="1" applyFill="1" applyBorder="1" applyAlignment="1">
      <alignment horizontal="left" vertical="center" wrapText="1" indent="2"/>
    </xf>
    <xf numFmtId="1" fontId="57" fillId="2" borderId="18" xfId="22" applyNumberFormat="1" applyFont="1" applyFill="1" applyBorder="1" applyAlignment="1">
      <alignment horizontal="center" vertical="center" wrapText="1"/>
    </xf>
    <xf numFmtId="1" fontId="57" fillId="17" borderId="21" xfId="22" applyNumberFormat="1" applyFont="1" applyFill="1" applyBorder="1" applyAlignment="1">
      <alignment horizontal="center" vertical="center" wrapText="1"/>
    </xf>
    <xf numFmtId="1" fontId="57" fillId="10" borderId="18" xfId="22" applyNumberFormat="1" applyFont="1" applyFill="1" applyBorder="1" applyAlignment="1">
      <alignment horizontal="center" vertical="center" wrapText="1"/>
    </xf>
    <xf numFmtId="10" fontId="57" fillId="16" borderId="18" xfId="22" applyNumberFormat="1" applyFont="1" applyFill="1" applyBorder="1" applyAlignment="1">
      <alignment horizontal="center" vertical="center" wrapText="1"/>
    </xf>
    <xf numFmtId="0" fontId="35" fillId="0" borderId="94" xfId="0" applyFont="1" applyBorder="1" applyAlignment="1">
      <alignment horizontal="left" vertical="center" wrapText="1" indent="2"/>
    </xf>
    <xf numFmtId="0" fontId="71" fillId="10" borderId="18" xfId="0" applyFont="1" applyFill="1" applyBorder="1" applyAlignment="1">
      <alignment horizontal="center" vertical="center" wrapText="1" readingOrder="1"/>
    </xf>
    <xf numFmtId="14" fontId="57" fillId="0" borderId="21" xfId="0" applyNumberFormat="1" applyFont="1" applyBorder="1" applyAlignment="1">
      <alignment horizontal="center" vertical="center" wrapText="1"/>
    </xf>
    <xf numFmtId="0" fontId="35" fillId="0" borderId="25" xfId="0" applyFont="1" applyBorder="1" applyAlignment="1">
      <alignment horizontal="left" vertical="center" wrapText="1" indent="2"/>
    </xf>
    <xf numFmtId="0" fontId="35" fillId="10" borderId="18" xfId="0" applyFont="1" applyFill="1" applyBorder="1" applyAlignment="1">
      <alignment horizontal="left" vertical="center" wrapText="1" indent="2"/>
    </xf>
    <xf numFmtId="0" fontId="79" fillId="13" borderId="18" xfId="0" applyFont="1" applyFill="1" applyBorder="1" applyAlignment="1">
      <alignment horizontal="center" vertical="center" wrapText="1"/>
    </xf>
    <xf numFmtId="0" fontId="79" fillId="10" borderId="14" xfId="0" applyFont="1" applyFill="1" applyBorder="1" applyAlignment="1">
      <alignment horizontal="center" vertical="center" wrapText="1"/>
    </xf>
    <xf numFmtId="14" fontId="35" fillId="10" borderId="25" xfId="0" applyNumberFormat="1" applyFont="1" applyFill="1" applyBorder="1" applyAlignment="1">
      <alignment horizontal="left" vertical="center" wrapText="1" indent="2"/>
    </xf>
    <xf numFmtId="14" fontId="51" fillId="10" borderId="25" xfId="0" applyNumberFormat="1" applyFont="1" applyFill="1" applyBorder="1" applyAlignment="1">
      <alignment horizontal="left" vertical="center" wrapText="1" indent="2"/>
    </xf>
    <xf numFmtId="0" fontId="35" fillId="10" borderId="94" xfId="0" applyFont="1" applyFill="1" applyBorder="1" applyAlignment="1">
      <alignment horizontal="left" vertical="center" wrapText="1" indent="2"/>
    </xf>
    <xf numFmtId="0" fontId="78" fillId="0" borderId="18" xfId="0" applyFont="1" applyBorder="1" applyAlignment="1">
      <alignment horizontal="left" wrapText="1" indent="2"/>
    </xf>
    <xf numFmtId="0" fontId="78" fillId="0" borderId="18" xfId="0" applyFont="1" applyBorder="1" applyAlignment="1">
      <alignment horizontal="left" vertical="top" wrapText="1" indent="2"/>
    </xf>
    <xf numFmtId="9" fontId="35" fillId="10" borderId="18" xfId="0" applyNumberFormat="1" applyFont="1" applyFill="1" applyBorder="1" applyAlignment="1">
      <alignment horizontal="left" vertical="center" wrapText="1" indent="2"/>
    </xf>
    <xf numFmtId="0" fontId="57" fillId="13" borderId="21" xfId="0" applyFont="1" applyFill="1" applyBorder="1" applyAlignment="1">
      <alignment horizontal="center" vertical="center" wrapText="1"/>
    </xf>
    <xf numFmtId="9" fontId="57" fillId="13" borderId="21" xfId="0" applyNumberFormat="1" applyFont="1" applyFill="1" applyBorder="1" applyAlignment="1">
      <alignment horizontal="center" vertical="center" wrapText="1"/>
    </xf>
    <xf numFmtId="9" fontId="57" fillId="13" borderId="18" xfId="0" applyNumberFormat="1" applyFont="1" applyFill="1" applyBorder="1" applyAlignment="1">
      <alignment horizontal="center" vertical="center" wrapText="1"/>
    </xf>
    <xf numFmtId="0" fontId="57" fillId="10" borderId="76" xfId="0" applyFont="1" applyFill="1" applyBorder="1" applyAlignment="1">
      <alignment horizontal="center" vertical="center" wrapText="1"/>
    </xf>
    <xf numFmtId="44" fontId="57" fillId="0" borderId="18" xfId="26" applyFont="1" applyFill="1" applyBorder="1" applyAlignment="1">
      <alignment horizontal="center" vertical="center" wrapText="1"/>
    </xf>
    <xf numFmtId="0" fontId="51" fillId="10" borderId="18" xfId="0" applyFont="1" applyFill="1" applyBorder="1" applyAlignment="1">
      <alignment horizontal="left" vertical="center" wrapText="1" indent="2"/>
    </xf>
    <xf numFmtId="0" fontId="57" fillId="2" borderId="18" xfId="0" applyFont="1" applyFill="1" applyBorder="1" applyAlignment="1">
      <alignment horizontal="center" wrapText="1"/>
    </xf>
    <xf numFmtId="1" fontId="57" fillId="13" borderId="21" xfId="22" applyNumberFormat="1" applyFont="1" applyFill="1" applyBorder="1" applyAlignment="1">
      <alignment horizontal="center" vertical="center" wrapText="1"/>
    </xf>
    <xf numFmtId="1" fontId="57" fillId="30" borderId="18" xfId="22" applyNumberFormat="1" applyFont="1" applyFill="1" applyBorder="1" applyAlignment="1">
      <alignment horizontal="center" vertical="center" wrapText="1"/>
    </xf>
    <xf numFmtId="0" fontId="80" fillId="17" borderId="24" xfId="0" applyFont="1" applyFill="1" applyBorder="1" applyAlignment="1">
      <alignment horizontal="center" vertical="center" wrapText="1"/>
    </xf>
    <xf numFmtId="3" fontId="57" fillId="0" borderId="18" xfId="0" applyNumberFormat="1" applyFont="1" applyBorder="1" applyAlignment="1">
      <alignment horizontal="center" vertical="center" wrapText="1"/>
    </xf>
    <xf numFmtId="3" fontId="57" fillId="23" borderId="18" xfId="0" applyNumberFormat="1" applyFont="1" applyFill="1" applyBorder="1" applyAlignment="1">
      <alignment horizontal="center" vertical="center" wrapText="1"/>
    </xf>
    <xf numFmtId="0" fontId="57" fillId="23" borderId="18" xfId="0" applyFont="1" applyFill="1" applyBorder="1" applyAlignment="1">
      <alignment horizontal="center" vertical="center" wrapText="1"/>
    </xf>
    <xf numFmtId="0" fontId="57" fillId="0" borderId="14" xfId="0" applyFont="1" applyBorder="1" applyAlignment="1">
      <alignment horizontal="center" vertical="center" wrapText="1"/>
    </xf>
    <xf numFmtId="1" fontId="57" fillId="0" borderId="18" xfId="22" applyNumberFormat="1" applyFont="1" applyFill="1" applyBorder="1" applyAlignment="1">
      <alignment horizontal="center" vertical="center" wrapText="1"/>
    </xf>
    <xf numFmtId="1" fontId="57" fillId="23" borderId="18" xfId="22" applyNumberFormat="1" applyFont="1" applyFill="1" applyBorder="1" applyAlignment="1">
      <alignment horizontal="center" vertical="center" wrapText="1"/>
    </xf>
    <xf numFmtId="0" fontId="36" fillId="0" borderId="18" xfId="0" applyFont="1" applyBorder="1" applyAlignment="1">
      <alignment horizontal="left" vertical="center" wrapText="1" indent="2"/>
    </xf>
    <xf numFmtId="0" fontId="51" fillId="65" borderId="18" xfId="0" applyFont="1" applyFill="1" applyBorder="1" applyAlignment="1">
      <alignment horizontal="left" vertical="center" wrapText="1" indent="2"/>
    </xf>
    <xf numFmtId="0" fontId="51" fillId="12" borderId="18" xfId="0" applyFont="1" applyFill="1" applyBorder="1" applyAlignment="1">
      <alignment horizontal="left" vertical="center" wrapText="1" indent="2"/>
    </xf>
    <xf numFmtId="0" fontId="35" fillId="39" borderId="18" xfId="0" applyFont="1" applyFill="1" applyBorder="1" applyAlignment="1">
      <alignment horizontal="left" vertical="center" wrapText="1" indent="2"/>
    </xf>
    <xf numFmtId="9" fontId="36" fillId="10" borderId="18" xfId="0" applyNumberFormat="1" applyFont="1" applyFill="1" applyBorder="1" applyAlignment="1">
      <alignment horizontal="left" vertical="center" wrapText="1" indent="2"/>
    </xf>
    <xf numFmtId="0" fontId="36" fillId="0" borderId="93" xfId="0" applyFont="1" applyBorder="1" applyAlignment="1">
      <alignment horizontal="left" vertical="center" wrapText="1" indent="2"/>
    </xf>
    <xf numFmtId="0" fontId="35" fillId="12" borderId="25" xfId="0" applyFont="1" applyFill="1" applyBorder="1" applyAlignment="1">
      <alignment horizontal="left" vertical="center" wrapText="1" indent="2"/>
    </xf>
    <xf numFmtId="0" fontId="55" fillId="13" borderId="25" xfId="0" applyFont="1" applyFill="1" applyBorder="1" applyAlignment="1">
      <alignment horizontal="left" vertical="center" wrapText="1" indent="2"/>
    </xf>
    <xf numFmtId="0" fontId="55" fillId="13" borderId="18" xfId="0" applyFont="1" applyFill="1" applyBorder="1" applyAlignment="1">
      <alignment horizontal="left" vertical="center" wrapText="1" indent="2"/>
    </xf>
    <xf numFmtId="0" fontId="53" fillId="12" borderId="18" xfId="0" applyFont="1" applyFill="1" applyBorder="1" applyAlignment="1">
      <alignment horizontal="left" vertical="center" wrapText="1" indent="2"/>
    </xf>
    <xf numFmtId="0" fontId="35" fillId="0" borderId="18" xfId="0" applyFont="1" applyBorder="1" applyAlignment="1">
      <alignment horizontal="left" vertical="center" indent="2"/>
    </xf>
    <xf numFmtId="0" fontId="35" fillId="12" borderId="19" xfId="0" applyFont="1" applyFill="1" applyBorder="1" applyAlignment="1">
      <alignment horizontal="left" vertical="center" wrapText="1" indent="2"/>
    </xf>
    <xf numFmtId="0" fontId="35" fillId="12" borderId="82" xfId="0" applyFont="1" applyFill="1" applyBorder="1" applyAlignment="1">
      <alignment horizontal="left" vertical="center" wrapText="1" indent="2"/>
    </xf>
    <xf numFmtId="0" fontId="55" fillId="38" borderId="18" xfId="0" applyFont="1" applyFill="1" applyBorder="1" applyAlignment="1">
      <alignment horizontal="left" vertical="center" indent="2"/>
    </xf>
    <xf numFmtId="0" fontId="35" fillId="12" borderId="87" xfId="0" applyFont="1" applyFill="1" applyBorder="1" applyAlignment="1">
      <alignment horizontal="left" vertical="center" wrapText="1" indent="2"/>
    </xf>
    <xf numFmtId="44" fontId="57" fillId="0" borderId="19" xfId="26" applyFont="1" applyFill="1" applyBorder="1" applyAlignment="1">
      <alignment horizontal="center" vertical="center" wrapText="1"/>
    </xf>
    <xf numFmtId="44" fontId="57" fillId="0" borderId="25" xfId="26" applyFont="1" applyFill="1" applyBorder="1" applyAlignment="1">
      <alignment horizontal="center" vertical="center" wrapText="1"/>
    </xf>
    <xf numFmtId="0" fontId="30" fillId="40" borderId="78" xfId="0" applyFont="1" applyFill="1" applyBorder="1" applyAlignment="1">
      <alignment horizontal="center" vertical="center" textRotation="90" wrapText="1"/>
    </xf>
    <xf numFmtId="0" fontId="30" fillId="40" borderId="79" xfId="0" applyFont="1" applyFill="1" applyBorder="1" applyAlignment="1">
      <alignment horizontal="center" vertical="center" textRotation="90" wrapText="1"/>
    </xf>
    <xf numFmtId="44" fontId="57" fillId="2" borderId="19" xfId="26" applyFont="1" applyFill="1" applyBorder="1" applyAlignment="1">
      <alignment horizontal="center" vertical="center" wrapText="1"/>
    </xf>
    <xf numFmtId="44" fontId="57" fillId="2" borderId="22" xfId="26" applyFont="1" applyFill="1" applyBorder="1" applyAlignment="1">
      <alignment horizontal="center" vertical="center" wrapText="1"/>
    </xf>
    <xf numFmtId="44" fontId="57" fillId="2" borderId="25" xfId="26" applyFont="1" applyFill="1" applyBorder="1" applyAlignment="1">
      <alignment horizontal="center" vertical="center" wrapText="1"/>
    </xf>
    <xf numFmtId="44" fontId="57" fillId="10" borderId="19" xfId="26" applyFont="1" applyFill="1" applyBorder="1" applyAlignment="1">
      <alignment horizontal="center" vertical="center" wrapText="1"/>
    </xf>
    <xf numFmtId="44" fontId="57" fillId="10" borderId="22" xfId="26" applyFont="1" applyFill="1" applyBorder="1" applyAlignment="1">
      <alignment horizontal="center" vertical="center" wrapText="1"/>
    </xf>
    <xf numFmtId="44" fontId="57" fillId="10" borderId="25" xfId="26" applyFont="1" applyFill="1" applyBorder="1" applyAlignment="1">
      <alignment horizontal="center" vertical="center" wrapText="1"/>
    </xf>
    <xf numFmtId="44" fontId="57" fillId="0" borderId="22" xfId="26" applyFont="1" applyFill="1" applyBorder="1" applyAlignment="1">
      <alignment horizontal="center" vertical="center" wrapText="1"/>
    </xf>
    <xf numFmtId="0" fontId="30" fillId="23" borderId="19" xfId="0" applyFont="1" applyFill="1" applyBorder="1" applyAlignment="1">
      <alignment horizontal="center" vertical="center" textRotation="90" wrapText="1"/>
    </xf>
    <xf numFmtId="0" fontId="30" fillId="23" borderId="22" xfId="0" applyFont="1" applyFill="1" applyBorder="1" applyAlignment="1">
      <alignment horizontal="center" vertical="center" textRotation="90" wrapText="1"/>
    </xf>
    <xf numFmtId="0" fontId="30" fillId="23" borderId="25" xfId="0" applyFont="1" applyFill="1" applyBorder="1" applyAlignment="1">
      <alignment horizontal="center" vertical="center" textRotation="90" wrapText="1"/>
    </xf>
    <xf numFmtId="0" fontId="34" fillId="69" borderId="26" xfId="0" applyFont="1" applyFill="1" applyBorder="1" applyAlignment="1">
      <alignment horizontal="center" vertical="center" wrapText="1"/>
    </xf>
    <xf numFmtId="0" fontId="34" fillId="69" borderId="27" xfId="0" applyFont="1" applyFill="1" applyBorder="1" applyAlignment="1">
      <alignment horizontal="center" vertical="center" wrapText="1"/>
    </xf>
    <xf numFmtId="0" fontId="34" fillId="69" borderId="21" xfId="0" applyFont="1" applyFill="1" applyBorder="1" applyAlignment="1">
      <alignment horizontal="center" vertical="center" wrapText="1"/>
    </xf>
    <xf numFmtId="0" fontId="76" fillId="23" borderId="19" xfId="0" applyFont="1" applyFill="1" applyBorder="1" applyAlignment="1">
      <alignment horizontal="center" vertical="center" textRotation="90" wrapText="1"/>
    </xf>
    <xf numFmtId="0" fontId="76" fillId="23" borderId="22" xfId="0" applyFont="1" applyFill="1" applyBorder="1" applyAlignment="1">
      <alignment horizontal="center" vertical="center" textRotation="90" wrapText="1"/>
    </xf>
    <xf numFmtId="0" fontId="76" fillId="23" borderId="25" xfId="0" applyFont="1" applyFill="1" applyBorder="1" applyAlignment="1">
      <alignment horizontal="center" vertical="center" textRotation="90" wrapText="1"/>
    </xf>
    <xf numFmtId="0" fontId="64" fillId="60" borderId="26" xfId="0" applyFont="1" applyFill="1" applyBorder="1" applyAlignment="1">
      <alignment horizontal="center" vertical="center" wrapText="1"/>
    </xf>
    <xf numFmtId="0" fontId="64" fillId="60" borderId="27" xfId="0" applyFont="1" applyFill="1" applyBorder="1" applyAlignment="1">
      <alignment horizontal="center" vertical="center" wrapText="1"/>
    </xf>
    <xf numFmtId="0" fontId="64" fillId="60" borderId="21" xfId="0" applyFont="1" applyFill="1" applyBorder="1" applyAlignment="1">
      <alignment horizontal="center" vertical="center" wrapText="1"/>
    </xf>
    <xf numFmtId="0" fontId="30" fillId="3" borderId="26" xfId="23" applyFont="1" applyFill="1" applyBorder="1" applyAlignment="1">
      <alignment horizontal="center" vertical="center" wrapText="1"/>
    </xf>
    <xf numFmtId="0" fontId="34" fillId="22" borderId="18" xfId="23" applyFont="1" applyFill="1" applyBorder="1" applyAlignment="1">
      <alignment horizontal="center" vertical="center" textRotation="90" wrapText="1"/>
    </xf>
    <xf numFmtId="0" fontId="34" fillId="22" borderId="18" xfId="23" applyFont="1" applyFill="1" applyBorder="1" applyAlignment="1">
      <alignment horizontal="center" vertical="center" wrapText="1"/>
    </xf>
    <xf numFmtId="0" fontId="34" fillId="22" borderId="26" xfId="23" applyFont="1" applyFill="1" applyBorder="1" applyAlignment="1">
      <alignment horizontal="center" vertical="center" wrapText="1"/>
    </xf>
    <xf numFmtId="0" fontId="34" fillId="22" borderId="19" xfId="23" applyFont="1" applyFill="1" applyBorder="1" applyAlignment="1">
      <alignment horizontal="center" vertical="center" wrapText="1"/>
    </xf>
    <xf numFmtId="0" fontId="34" fillId="22" borderId="25" xfId="23" applyFont="1" applyFill="1" applyBorder="1" applyAlignment="1">
      <alignment horizontal="center" vertical="center" wrapText="1"/>
    </xf>
    <xf numFmtId="0" fontId="34" fillId="23" borderId="18" xfId="23" applyFont="1" applyFill="1" applyBorder="1" applyAlignment="1">
      <alignment horizontal="center" vertical="center" textRotation="90" wrapText="1"/>
    </xf>
    <xf numFmtId="0" fontId="34" fillId="40" borderId="19" xfId="23" applyFont="1" applyFill="1" applyBorder="1" applyAlignment="1">
      <alignment horizontal="center" vertical="center" textRotation="90" wrapText="1"/>
    </xf>
    <xf numFmtId="0" fontId="34" fillId="40" borderId="25" xfId="23" applyFont="1" applyFill="1" applyBorder="1" applyAlignment="1">
      <alignment horizontal="center" vertical="center" textRotation="90" wrapText="1"/>
    </xf>
    <xf numFmtId="0" fontId="34" fillId="50" borderId="62" xfId="20" applyFont="1" applyFill="1" applyBorder="1" applyAlignment="1">
      <alignment horizontal="right" vertical="center" wrapText="1"/>
    </xf>
    <xf numFmtId="0" fontId="34" fillId="50" borderId="63" xfId="20" applyFont="1" applyFill="1" applyBorder="1" applyAlignment="1">
      <alignment horizontal="right" vertical="center" wrapText="1"/>
    </xf>
    <xf numFmtId="0" fontId="34" fillId="50" borderId="64" xfId="20" applyFont="1" applyFill="1" applyBorder="1" applyAlignment="1">
      <alignment horizontal="right" vertical="center" wrapText="1"/>
    </xf>
    <xf numFmtId="0" fontId="34" fillId="0" borderId="14" xfId="19" applyFont="1" applyAlignment="1">
      <alignment horizontal="center" vertical="center"/>
    </xf>
    <xf numFmtId="0" fontId="37" fillId="0" borderId="14" xfId="19" applyFont="1"/>
    <xf numFmtId="0" fontId="30" fillId="22" borderId="29" xfId="20" applyFont="1" applyFill="1" applyBorder="1" applyAlignment="1">
      <alignment horizontal="center" vertical="center" wrapText="1"/>
    </xf>
    <xf numFmtId="0" fontId="37" fillId="23" borderId="31" xfId="20" applyFont="1" applyFill="1" applyBorder="1" applyAlignment="1">
      <alignment horizontal="center" vertical="center"/>
    </xf>
    <xf numFmtId="0" fontId="30" fillId="24" borderId="30" xfId="20" applyFont="1" applyFill="1" applyBorder="1" applyAlignment="1">
      <alignment horizontal="center" vertical="center" wrapText="1"/>
    </xf>
    <xf numFmtId="0" fontId="34" fillId="25" borderId="30" xfId="20" applyFont="1" applyFill="1" applyBorder="1" applyAlignment="1">
      <alignment horizontal="center" vertical="center"/>
    </xf>
    <xf numFmtId="0" fontId="30" fillId="56" borderId="48" xfId="20" applyFont="1" applyFill="1" applyBorder="1" applyAlignment="1">
      <alignment horizontal="center" vertical="center" wrapText="1"/>
    </xf>
    <xf numFmtId="0" fontId="30" fillId="56" borderId="49" xfId="20" applyFont="1" applyFill="1" applyBorder="1" applyAlignment="1">
      <alignment horizontal="center" vertical="center" wrapText="1"/>
    </xf>
    <xf numFmtId="0" fontId="30" fillId="16" borderId="49" xfId="20" applyFont="1" applyFill="1" applyBorder="1" applyAlignment="1">
      <alignment horizontal="center" vertical="center" wrapText="1"/>
    </xf>
    <xf numFmtId="0" fontId="30" fillId="16" borderId="50" xfId="20" applyFont="1" applyFill="1" applyBorder="1" applyAlignment="1">
      <alignment horizontal="center" vertical="center" wrapText="1"/>
    </xf>
    <xf numFmtId="0" fontId="34" fillId="6" borderId="62" xfId="20" applyFont="1" applyFill="1" applyBorder="1" applyAlignment="1">
      <alignment horizontal="right" vertical="center" wrapText="1"/>
    </xf>
    <xf numFmtId="0" fontId="34" fillId="6" borderId="63" xfId="20" applyFont="1" applyFill="1" applyBorder="1" applyAlignment="1">
      <alignment horizontal="right" vertical="center" wrapText="1"/>
    </xf>
    <xf numFmtId="0" fontId="34" fillId="6" borderId="64" xfId="20" applyFont="1" applyFill="1" applyBorder="1" applyAlignment="1">
      <alignment horizontal="right" vertical="center" wrapText="1"/>
    </xf>
    <xf numFmtId="0" fontId="44" fillId="58" borderId="14" xfId="20" applyFont="1" applyFill="1" applyAlignment="1">
      <alignment horizontal="center" vertical="center"/>
    </xf>
    <xf numFmtId="14" fontId="34" fillId="2" borderId="75" xfId="20" applyNumberFormat="1" applyFont="1" applyFill="1" applyBorder="1" applyAlignment="1">
      <alignment horizontal="center" vertical="center" wrapText="1"/>
    </xf>
    <xf numFmtId="14" fontId="34" fillId="2" borderId="64" xfId="20" applyNumberFormat="1" applyFont="1" applyFill="1" applyBorder="1" applyAlignment="1">
      <alignment horizontal="center" vertical="center" wrapText="1"/>
    </xf>
    <xf numFmtId="14" fontId="37" fillId="2" borderId="75" xfId="20" applyNumberFormat="1" applyFont="1" applyFill="1" applyBorder="1" applyAlignment="1">
      <alignment horizontal="center" vertical="center" wrapText="1"/>
    </xf>
    <xf numFmtId="14" fontId="37" fillId="2" borderId="64" xfId="20" applyNumberFormat="1" applyFont="1" applyFill="1" applyBorder="1" applyAlignment="1">
      <alignment horizontal="center" vertical="center" wrapText="1"/>
    </xf>
    <xf numFmtId="0" fontId="41" fillId="23" borderId="18" xfId="0" applyFont="1" applyFill="1" applyBorder="1" applyAlignment="1">
      <alignment horizontal="center" vertical="center" textRotation="90" wrapText="1"/>
    </xf>
    <xf numFmtId="0" fontId="41" fillId="40" borderId="19" xfId="0" applyFont="1" applyFill="1" applyBorder="1" applyAlignment="1">
      <alignment horizontal="center" vertical="center" textRotation="90" wrapText="1"/>
    </xf>
    <xf numFmtId="0" fontId="41" fillId="40" borderId="25" xfId="0" applyFont="1" applyFill="1" applyBorder="1" applyAlignment="1">
      <alignment horizontal="center" vertical="center" textRotation="90" wrapText="1"/>
    </xf>
    <xf numFmtId="0" fontId="34" fillId="25" borderId="16" xfId="18" applyFont="1" applyFill="1" applyBorder="1" applyAlignment="1">
      <alignment horizontal="center" vertical="center" wrapText="1"/>
    </xf>
    <xf numFmtId="0" fontId="34" fillId="25" borderId="8" xfId="18" applyFont="1" applyFill="1" applyBorder="1" applyAlignment="1">
      <alignment horizontal="center" vertical="center" wrapText="1"/>
    </xf>
    <xf numFmtId="0" fontId="30" fillId="25" borderId="16" xfId="18" applyFont="1" applyFill="1" applyBorder="1" applyAlignment="1">
      <alignment horizontal="center" vertical="center" wrapText="1"/>
    </xf>
    <xf numFmtId="0" fontId="37" fillId="25" borderId="8" xfId="18" applyFont="1" applyFill="1" applyBorder="1" applyAlignment="1">
      <alignment vertical="center"/>
    </xf>
    <xf numFmtId="0" fontId="30" fillId="25" borderId="54" xfId="18" applyFont="1" applyFill="1" applyBorder="1" applyAlignment="1">
      <alignment horizontal="center" vertical="center" wrapText="1"/>
    </xf>
    <xf numFmtId="0" fontId="37" fillId="25" borderId="52" xfId="18" applyFont="1" applyFill="1" applyBorder="1" applyAlignment="1">
      <alignment vertical="center"/>
    </xf>
    <xf numFmtId="0" fontId="30" fillId="24" borderId="53" xfId="18" applyFont="1" applyFill="1" applyBorder="1" applyAlignment="1">
      <alignment horizontal="center" vertical="center" wrapText="1"/>
    </xf>
    <xf numFmtId="0" fontId="37" fillId="25" borderId="7" xfId="18" applyFont="1" applyFill="1" applyBorder="1" applyAlignment="1">
      <alignment vertical="center"/>
    </xf>
    <xf numFmtId="0" fontId="30" fillId="24" borderId="16" xfId="18" applyFont="1" applyFill="1" applyBorder="1" applyAlignment="1">
      <alignment horizontal="center" vertical="center" wrapText="1"/>
    </xf>
    <xf numFmtId="0" fontId="30" fillId="24" borderId="1" xfId="18" applyFont="1" applyFill="1" applyBorder="1" applyAlignment="1">
      <alignment horizontal="center" vertical="center" wrapText="1"/>
    </xf>
    <xf numFmtId="0" fontId="37" fillId="25" borderId="17" xfId="18" applyFont="1" applyFill="1" applyBorder="1" applyAlignment="1">
      <alignment vertical="center"/>
    </xf>
    <xf numFmtId="0" fontId="37" fillId="25" borderId="17" xfId="18" applyFont="1" applyFill="1" applyBorder="1" applyAlignment="1">
      <alignment horizontal="center" vertical="center"/>
    </xf>
    <xf numFmtId="0" fontId="36" fillId="0" borderId="89" xfId="0" applyFont="1" applyBorder="1" applyAlignment="1">
      <alignment horizontal="left" vertical="center" wrapText="1" indent="2"/>
    </xf>
    <xf numFmtId="0" fontId="36" fillId="0" borderId="93" xfId="0" applyFont="1" applyBorder="1" applyAlignment="1">
      <alignment horizontal="left" vertical="center" wrapText="1" indent="2"/>
    </xf>
    <xf numFmtId="0" fontId="36" fillId="0" borderId="100" xfId="0" applyFont="1" applyBorder="1" applyAlignment="1">
      <alignment horizontal="left" vertical="center" wrapText="1" indent="2"/>
    </xf>
    <xf numFmtId="0" fontId="35" fillId="0" borderId="19" xfId="0" applyFont="1" applyBorder="1" applyAlignment="1">
      <alignment horizontal="left" vertical="center" wrapText="1" indent="2"/>
    </xf>
    <xf numFmtId="0" fontId="35" fillId="0" borderId="22" xfId="0" applyFont="1" applyBorder="1" applyAlignment="1">
      <alignment horizontal="left" vertical="center" wrapText="1" indent="2"/>
    </xf>
    <xf numFmtId="0" fontId="35" fillId="0" borderId="25" xfId="0" applyFont="1" applyBorder="1" applyAlignment="1">
      <alignment horizontal="left" vertical="center" wrapText="1" indent="2"/>
    </xf>
    <xf numFmtId="0" fontId="36" fillId="32" borderId="97" xfId="0" applyFont="1" applyFill="1" applyBorder="1" applyAlignment="1">
      <alignment horizontal="left" vertical="center"/>
    </xf>
    <xf numFmtId="0" fontId="36" fillId="32" borderId="98" xfId="0" applyFont="1" applyFill="1" applyBorder="1" applyAlignment="1">
      <alignment horizontal="left" vertical="center"/>
    </xf>
    <xf numFmtId="0" fontId="35" fillId="12" borderId="18" xfId="0" applyFont="1" applyFill="1" applyBorder="1" applyAlignment="1">
      <alignment horizontal="left" vertical="center" wrapText="1"/>
    </xf>
    <xf numFmtId="0" fontId="36" fillId="0" borderId="84" xfId="0" applyFont="1" applyBorder="1" applyAlignment="1">
      <alignment horizontal="left" vertical="center" wrapText="1" indent="2"/>
    </xf>
    <xf numFmtId="14" fontId="35" fillId="0" borderId="18" xfId="0" applyNumberFormat="1" applyFont="1" applyBorder="1" applyAlignment="1">
      <alignment horizontal="left" vertical="center" wrapText="1" indent="2"/>
    </xf>
    <xf numFmtId="14" fontId="51" fillId="10" borderId="18" xfId="0" applyNumberFormat="1" applyFont="1" applyFill="1" applyBorder="1" applyAlignment="1">
      <alignment horizontal="left" vertical="center" wrapText="1" indent="2"/>
    </xf>
    <xf numFmtId="0" fontId="55" fillId="0" borderId="18" xfId="0" applyFont="1" applyBorder="1" applyAlignment="1">
      <alignment horizontal="left" vertical="center" wrapText="1" indent="2"/>
    </xf>
    <xf numFmtId="9" fontId="51" fillId="10" borderId="18" xfId="0" applyNumberFormat="1" applyFont="1" applyFill="1" applyBorder="1" applyAlignment="1">
      <alignment horizontal="left" vertical="center" wrapText="1" indent="2"/>
    </xf>
    <xf numFmtId="0" fontId="55" fillId="0" borderId="82" xfId="0" applyFont="1" applyBorder="1" applyAlignment="1">
      <alignment horizontal="left" vertical="center" wrapText="1" indent="2"/>
    </xf>
    <xf numFmtId="0" fontId="35" fillId="0" borderId="18" xfId="0" applyFont="1" applyBorder="1" applyAlignment="1">
      <alignment horizontal="left" vertical="center" wrapText="1" indent="2"/>
    </xf>
    <xf numFmtId="0" fontId="51" fillId="10" borderId="18" xfId="0" applyFont="1" applyFill="1" applyBorder="1" applyAlignment="1">
      <alignment horizontal="left" vertical="center" wrapText="1" indent="2"/>
    </xf>
    <xf numFmtId="0" fontId="36" fillId="0" borderId="81" xfId="0" applyFont="1" applyBorder="1" applyAlignment="1">
      <alignment horizontal="left" vertical="center" wrapText="1" indent="2"/>
    </xf>
    <xf numFmtId="0" fontId="36" fillId="0" borderId="18" xfId="0" applyFont="1" applyBorder="1" applyAlignment="1">
      <alignment horizontal="left" vertical="center" wrapText="1" indent="2"/>
    </xf>
    <xf numFmtId="0" fontId="36" fillId="0" borderId="86" xfId="0" applyFont="1" applyBorder="1" applyAlignment="1">
      <alignment horizontal="left" vertical="center" wrapText="1" indent="2"/>
    </xf>
    <xf numFmtId="0" fontId="35" fillId="0" borderId="87" xfId="0" applyFont="1" applyBorder="1" applyAlignment="1">
      <alignment horizontal="left" vertical="center" wrapText="1" indent="2"/>
    </xf>
    <xf numFmtId="0" fontId="55" fillId="0" borderId="87" xfId="0" applyFont="1" applyBorder="1" applyAlignment="1">
      <alignment horizontal="left" vertical="center" wrapText="1" indent="2"/>
    </xf>
    <xf numFmtId="0" fontId="36" fillId="10" borderId="18" xfId="0" applyFont="1" applyFill="1" applyBorder="1" applyAlignment="1">
      <alignment horizontal="left" vertical="center" wrapText="1" indent="2"/>
    </xf>
    <xf numFmtId="0" fontId="35" fillId="10" borderId="18" xfId="0" applyFont="1" applyFill="1" applyBorder="1" applyAlignment="1">
      <alignment horizontal="left" vertical="center" wrapText="1" indent="2"/>
    </xf>
    <xf numFmtId="9" fontId="36" fillId="10" borderId="18" xfId="0" applyNumberFormat="1" applyFont="1" applyFill="1" applyBorder="1" applyAlignment="1">
      <alignment horizontal="left" vertical="center" wrapText="1" indent="2"/>
    </xf>
    <xf numFmtId="9" fontId="35" fillId="10" borderId="18" xfId="0" applyNumberFormat="1" applyFont="1" applyFill="1" applyBorder="1" applyAlignment="1">
      <alignment horizontal="left" vertical="center" wrapText="1" indent="2"/>
    </xf>
    <xf numFmtId="0" fontId="36" fillId="0" borderId="101" xfId="0" applyFont="1" applyBorder="1" applyAlignment="1">
      <alignment horizontal="left" vertical="center" wrapText="1" indent="2"/>
    </xf>
    <xf numFmtId="0" fontId="48" fillId="0" borderId="51" xfId="0" applyFont="1" applyBorder="1" applyAlignment="1">
      <alignment horizontal="center" vertical="center" wrapText="1"/>
    </xf>
    <xf numFmtId="0" fontId="49" fillId="0" borderId="51" xfId="0" applyFont="1" applyBorder="1" applyAlignment="1">
      <alignment horizontal="center" vertical="center" wrapText="1"/>
    </xf>
    <xf numFmtId="14" fontId="49" fillId="0" borderId="51" xfId="0" applyNumberFormat="1" applyFont="1" applyBorder="1" applyAlignment="1">
      <alignment horizontal="center" vertical="center" wrapText="1"/>
    </xf>
    <xf numFmtId="0" fontId="41" fillId="23" borderId="51" xfId="0" applyFont="1" applyFill="1" applyBorder="1" applyAlignment="1">
      <alignment horizontal="center" vertical="center" wrapText="1"/>
    </xf>
    <xf numFmtId="0" fontId="13" fillId="0" borderId="20" xfId="1" applyFont="1" applyBorder="1" applyAlignment="1">
      <alignment horizontal="center" vertical="center" wrapText="1"/>
    </xf>
    <xf numFmtId="0" fontId="14" fillId="7" borderId="18" xfId="1" applyFont="1" applyFill="1" applyBorder="1" applyAlignment="1">
      <alignment horizontal="center" vertical="center" textRotation="90" wrapText="1"/>
    </xf>
    <xf numFmtId="0" fontId="14" fillId="7" borderId="18" xfId="1" applyFont="1" applyFill="1" applyBorder="1" applyAlignment="1">
      <alignment horizontal="center" vertical="center"/>
    </xf>
    <xf numFmtId="0" fontId="14" fillId="8" borderId="18" xfId="1" applyFont="1" applyFill="1" applyBorder="1" applyAlignment="1">
      <alignment horizontal="center" vertical="center"/>
    </xf>
    <xf numFmtId="0" fontId="14" fillId="8" borderId="18" xfId="1" applyFont="1" applyFill="1" applyBorder="1" applyAlignment="1">
      <alignment horizontal="center" vertical="center" wrapText="1"/>
    </xf>
    <xf numFmtId="0" fontId="14" fillId="9" borderId="18" xfId="1" applyFont="1" applyFill="1" applyBorder="1" applyAlignment="1">
      <alignment horizontal="center" vertical="center"/>
    </xf>
    <xf numFmtId="0" fontId="15" fillId="9" borderId="21" xfId="1" applyFont="1" applyFill="1" applyBorder="1" applyAlignment="1">
      <alignment horizontal="center" vertical="center" wrapText="1"/>
    </xf>
    <xf numFmtId="0" fontId="14" fillId="9" borderId="21" xfId="1" applyFont="1" applyFill="1" applyBorder="1" applyAlignment="1">
      <alignment horizontal="center" vertical="center" wrapText="1"/>
    </xf>
    <xf numFmtId="0" fontId="11" fillId="11" borderId="18" xfId="1" applyFont="1" applyFill="1" applyBorder="1" applyAlignment="1">
      <alignment horizontal="center" vertical="center" textRotation="90" wrapText="1"/>
    </xf>
    <xf numFmtId="0" fontId="11" fillId="10" borderId="18" xfId="1" applyFont="1" applyFill="1" applyBorder="1" applyAlignment="1">
      <alignment horizontal="center" vertical="center" textRotation="90" wrapText="1"/>
    </xf>
    <xf numFmtId="0" fontId="12" fillId="10" borderId="18" xfId="1" applyFont="1" applyFill="1" applyBorder="1" applyAlignment="1">
      <alignment horizontal="center" vertical="center" textRotation="90" wrapText="1"/>
    </xf>
    <xf numFmtId="0" fontId="11" fillId="13" borderId="18" xfId="1" applyFont="1" applyFill="1" applyBorder="1" applyAlignment="1">
      <alignment horizontal="center" vertical="center" wrapText="1"/>
    </xf>
    <xf numFmtId="0" fontId="11" fillId="0" borderId="18" xfId="1" applyFont="1" applyBorder="1" applyAlignment="1">
      <alignment horizontal="center" vertical="center" wrapText="1"/>
    </xf>
    <xf numFmtId="0" fontId="14" fillId="9" borderId="18" xfId="1" applyFont="1" applyFill="1" applyBorder="1" applyAlignment="1">
      <alignment horizontal="center" vertical="center" wrapText="1"/>
    </xf>
    <xf numFmtId="0" fontId="12" fillId="10" borderId="18" xfId="1" applyFont="1" applyFill="1" applyBorder="1" applyAlignment="1">
      <alignment horizontal="center" vertical="center" wrapText="1"/>
    </xf>
    <xf numFmtId="0" fontId="11" fillId="6" borderId="18" xfId="1" applyFont="1" applyFill="1" applyBorder="1" applyAlignment="1">
      <alignment horizontal="center" vertical="center" wrapText="1"/>
    </xf>
    <xf numFmtId="0" fontId="11" fillId="10" borderId="19" xfId="1" applyFont="1" applyFill="1" applyBorder="1" applyAlignment="1">
      <alignment horizontal="center" vertical="center" textRotation="90" wrapText="1"/>
    </xf>
    <xf numFmtId="0" fontId="11" fillId="10" borderId="22" xfId="1" applyFont="1" applyFill="1" applyBorder="1" applyAlignment="1">
      <alignment horizontal="center" vertical="center" textRotation="90" wrapText="1"/>
    </xf>
    <xf numFmtId="0" fontId="11" fillId="10" borderId="25" xfId="1" applyFont="1" applyFill="1" applyBorder="1" applyAlignment="1">
      <alignment horizontal="center" vertical="center" textRotation="90" wrapText="1"/>
    </xf>
    <xf numFmtId="0" fontId="11" fillId="12" borderId="18" xfId="1" applyFont="1" applyFill="1" applyBorder="1" applyAlignment="1">
      <alignment horizontal="center" vertical="center" wrapText="1"/>
    </xf>
    <xf numFmtId="0" fontId="11" fillId="12" borderId="19" xfId="1" applyFont="1" applyFill="1" applyBorder="1" applyAlignment="1">
      <alignment horizontal="center" vertical="center" wrapText="1"/>
    </xf>
    <xf numFmtId="0" fontId="11" fillId="12" borderId="22" xfId="1" applyFont="1" applyFill="1" applyBorder="1" applyAlignment="1">
      <alignment horizontal="center" vertical="center" wrapText="1"/>
    </xf>
    <xf numFmtId="0" fontId="11" fillId="14" borderId="18" xfId="1" applyFont="1" applyFill="1" applyBorder="1" applyAlignment="1">
      <alignment horizontal="center" vertical="center" wrapText="1"/>
    </xf>
    <xf numFmtId="0" fontId="11" fillId="15" borderId="18" xfId="1" applyFont="1" applyFill="1" applyBorder="1" applyAlignment="1">
      <alignment horizontal="center" vertical="center" wrapText="1"/>
    </xf>
    <xf numFmtId="10" fontId="19" fillId="0" borderId="18" xfId="1" applyNumberFormat="1" applyFont="1" applyBorder="1" applyAlignment="1">
      <alignment horizontal="center" vertical="center" wrapText="1"/>
    </xf>
    <xf numFmtId="0" fontId="11" fillId="0" borderId="23"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19" xfId="1" applyFont="1" applyBorder="1" applyAlignment="1">
      <alignment horizontal="left" vertical="top" wrapText="1"/>
    </xf>
    <xf numFmtId="0" fontId="11" fillId="0" borderId="25" xfId="1" applyFont="1" applyBorder="1" applyAlignment="1">
      <alignment horizontal="left" vertical="top" wrapText="1"/>
    </xf>
    <xf numFmtId="0" fontId="11" fillId="11" borderId="18" xfId="1" applyFont="1" applyFill="1" applyBorder="1" applyAlignment="1">
      <alignment horizontal="center" vertical="center" wrapText="1"/>
    </xf>
    <xf numFmtId="0" fontId="12" fillId="0" borderId="19" xfId="1" applyFont="1" applyBorder="1" applyAlignment="1">
      <alignment horizontal="center" vertical="center" wrapText="1"/>
    </xf>
    <xf numFmtId="0" fontId="12" fillId="0" borderId="25" xfId="1" applyFont="1" applyBorder="1" applyAlignment="1">
      <alignment horizontal="center" vertical="center" wrapText="1"/>
    </xf>
    <xf numFmtId="0" fontId="19" fillId="0" borderId="18" xfId="1" applyFont="1" applyBorder="1" applyAlignment="1">
      <alignment horizontal="center" vertical="center" wrapText="1"/>
    </xf>
    <xf numFmtId="9" fontId="19" fillId="0" borderId="18" xfId="1" applyNumberFormat="1" applyFont="1" applyBorder="1" applyAlignment="1">
      <alignment horizontal="center" vertical="center" wrapText="1"/>
    </xf>
    <xf numFmtId="0" fontId="20" fillId="0" borderId="18" xfId="1" applyFont="1" applyBorder="1" applyAlignment="1">
      <alignment horizontal="center" vertical="center" wrapText="1"/>
    </xf>
    <xf numFmtId="1" fontId="57" fillId="0" borderId="18" xfId="0" applyNumberFormat="1" applyFont="1" applyBorder="1" applyAlignment="1">
      <alignment horizontal="center" vertical="center"/>
    </xf>
    <xf numFmtId="1" fontId="57" fillId="23" borderId="18" xfId="0" applyNumberFormat="1" applyFont="1" applyFill="1" applyBorder="1" applyAlignment="1">
      <alignment horizontal="center" vertical="center" wrapText="1"/>
    </xf>
    <xf numFmtId="0" fontId="57" fillId="0" borderId="0" xfId="0" applyFont="1" applyFill="1"/>
    <xf numFmtId="0" fontId="57" fillId="0" borderId="0" xfId="0" applyFont="1" applyFill="1" applyAlignment="1">
      <alignment horizontal="center"/>
    </xf>
  </cellXfs>
  <cellStyles count="27">
    <cellStyle name="Hipervínculo" xfId="5" builtinId="8"/>
    <cellStyle name="Hipervínculo 2" xfId="7" xr:uid="{627D36FE-0894-4D22-BFB7-4D92501055F0}"/>
    <cellStyle name="Millares 2" xfId="10" xr:uid="{DCAFBBF5-8A23-4607-9810-18F6DE7A6599}"/>
    <cellStyle name="Moneda" xfId="26" builtinId="4"/>
    <cellStyle name="Normal" xfId="0" builtinId="0"/>
    <cellStyle name="Normal 2" xfId="1" xr:uid="{08B659DB-C522-4E1F-B24A-538E031F5232}"/>
    <cellStyle name="Normal 2 2" xfId="8" xr:uid="{B8D8A750-A9E0-42DC-9FAF-BB03159DECDD}"/>
    <cellStyle name="Normal 2 2 2" xfId="12" xr:uid="{C5B6A510-90CE-4571-A089-276FB80AF7C6}"/>
    <cellStyle name="Normal 2 2 2 2" xfId="17" xr:uid="{717C0B95-D959-409A-A0FA-E6A9A0F9941E}"/>
    <cellStyle name="Normal 2 2 2 2 2" xfId="21" xr:uid="{3F258F76-1E07-4AC0-9591-A73121DF9045}"/>
    <cellStyle name="Normal 2 3" xfId="24" xr:uid="{32FD9EF4-AE17-49A1-98B1-328B532A2FB6}"/>
    <cellStyle name="Normal 3" xfId="3" xr:uid="{3AAEC61D-B5C2-414D-97EC-0ACF156EF88E}"/>
    <cellStyle name="Normal 4" xfId="6" xr:uid="{B9D6F23E-6687-4306-A29E-BE3FE01D75A7}"/>
    <cellStyle name="Normal 4 2" xfId="11" xr:uid="{81FD77FC-4C59-4FB4-814D-7BDBE0B1CDB5}"/>
    <cellStyle name="Normal 4 2 2" xfId="15" xr:uid="{DF53B21C-2B86-4800-8285-EF1A19CB08DA}"/>
    <cellStyle name="Normal 4 2 2 2" xfId="20" xr:uid="{0F55D76C-96DD-4EF4-9AC3-307326AE81A6}"/>
    <cellStyle name="Normal 4 3" xfId="14" xr:uid="{BBF9ED1C-92CD-46A8-8F8C-2FCFBFDAF137}"/>
    <cellStyle name="Normal 5" xfId="13" xr:uid="{174B70EF-4C88-416A-AC99-94CBFB26BFBA}"/>
    <cellStyle name="Normal 5 2" xfId="16" xr:uid="{691BEA2C-5962-441E-A0E0-5B483D6B2441}"/>
    <cellStyle name="Normal 5 2 2" xfId="19" xr:uid="{AB260E79-3125-4E06-ADEC-9FCFCD19CD44}"/>
    <cellStyle name="Normal 6" xfId="18" xr:uid="{D9FF468C-246C-4014-89AB-90BFD68292BE}"/>
    <cellStyle name="Normal 7" xfId="23" xr:uid="{D09F2827-EF79-484B-ABC9-06279F7A40B1}"/>
    <cellStyle name="Porcentaje" xfId="22" builtinId="5"/>
    <cellStyle name="Porcentaje 2" xfId="2" xr:uid="{523473C4-9EF8-4B43-9711-78C1C247E569}"/>
    <cellStyle name="Porcentaje 3" xfId="4" xr:uid="{95DA3D11-A212-4621-9CEF-C6BB6DD2A73B}"/>
    <cellStyle name="Porcentaje 3 2" xfId="9" xr:uid="{CA74A659-8616-47E9-9C5C-3A798444DEAD}"/>
    <cellStyle name="Porcentaje 3 3" xfId="25" xr:uid="{D2EA1E6A-554A-4534-9CB1-57221FA7C542}"/>
  </cellStyles>
  <dxfs count="0"/>
  <tableStyles count="0" defaultTableStyle="TableStyleMedium2" defaultPivotStyle="PivotStyleLight16"/>
  <colors>
    <mruColors>
      <color rgb="FF000066"/>
      <color rgb="FF4658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1" i="0">
                <a:solidFill>
                  <a:srgbClr val="757575"/>
                </a:solidFill>
                <a:latin typeface="Arial Nova"/>
              </a:defRPr>
            </a:pPr>
            <a:r>
              <a:rPr lang="es-CO" sz="1400" b="1" i="0">
                <a:solidFill>
                  <a:srgbClr val="757575"/>
                </a:solidFill>
                <a:latin typeface="Arial Nova"/>
              </a:rPr>
              <a:t>DISTRIBUCION DE ACCIONES ESTRATEGICAS PAI 2025</a:t>
            </a:r>
          </a:p>
        </c:rich>
      </c:tx>
      <c:overlay val="0"/>
    </c:title>
    <c:autoTitleDeleted val="0"/>
    <c:plotArea>
      <c:layout/>
      <c:barChart>
        <c:barDir val="col"/>
        <c:grouping val="clustered"/>
        <c:varyColors val="1"/>
        <c:ser>
          <c:idx val="0"/>
          <c:order val="0"/>
          <c:tx>
            <c:strRef>
              <c:f>'3. SEGUIMIENTO PAI Q1'!$A$3:$A$8</c:f>
              <c:strCache>
                <c:ptCount val="6"/>
                <c:pt idx="0">
                  <c:v>DIRECCIÓN GENERAL</c:v>
                </c:pt>
                <c:pt idx="1">
                  <c:v>SUBDIRECCIÓN GESTION CONTRACTUAL</c:v>
                </c:pt>
                <c:pt idx="2">
                  <c:v>SUBDIRECCIÓN NEGOCIOS</c:v>
                </c:pt>
                <c:pt idx="3">
                  <c:v>SUBDIRECCIÓN EMAE</c:v>
                </c:pt>
                <c:pt idx="4">
                  <c:v>SUBDIRECCIÓN IDT</c:v>
                </c:pt>
                <c:pt idx="5">
                  <c:v>SECRETARÍA GENERAL</c:v>
                </c:pt>
              </c:strCache>
            </c:strRef>
          </c:tx>
          <c:invertIfNegative val="1"/>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SEGUIMIENTO PAI Q1'!$A$3:$A$8</c:f>
              <c:strCache>
                <c:ptCount val="6"/>
                <c:pt idx="0">
                  <c:v>DIRECCIÓN GENERAL</c:v>
                </c:pt>
                <c:pt idx="1">
                  <c:v>SUBDIRECCIÓN GESTION CONTRACTUAL</c:v>
                </c:pt>
                <c:pt idx="2">
                  <c:v>SUBDIRECCIÓN NEGOCIOS</c:v>
                </c:pt>
                <c:pt idx="3">
                  <c:v>SUBDIRECCIÓN EMAE</c:v>
                </c:pt>
                <c:pt idx="4">
                  <c:v>SUBDIRECCIÓN IDT</c:v>
                </c:pt>
                <c:pt idx="5">
                  <c:v>SECRETARÍA GENERAL</c:v>
                </c:pt>
              </c:strCache>
            </c:strRef>
          </c:cat>
          <c:val>
            <c:numRef>
              <c:f>'3. SEGUIMIENTO PAI Q1'!$B$3:$B$8</c:f>
              <c:numCache>
                <c:formatCode>General</c:formatCode>
                <c:ptCount val="6"/>
                <c:pt idx="0">
                  <c:v>8</c:v>
                </c:pt>
                <c:pt idx="1">
                  <c:v>9</c:v>
                </c:pt>
                <c:pt idx="2">
                  <c:v>6</c:v>
                </c:pt>
                <c:pt idx="3">
                  <c:v>4</c:v>
                </c:pt>
                <c:pt idx="4">
                  <c:v>7</c:v>
                </c:pt>
                <c:pt idx="5">
                  <c:v>11</c:v>
                </c:pt>
              </c:numCache>
            </c:numRef>
          </c:val>
          <c:extLst>
            <c:ext xmlns:c16="http://schemas.microsoft.com/office/drawing/2014/chart" uri="{C3380CC4-5D6E-409C-BE32-E72D297353CC}">
              <c16:uniqueId val="{00000000-1AC2-4E3F-B501-AFD7BC757636}"/>
            </c:ext>
          </c:extLst>
        </c:ser>
        <c:dLbls>
          <c:showLegendKey val="0"/>
          <c:showVal val="0"/>
          <c:showCatName val="0"/>
          <c:showSerName val="0"/>
          <c:showPercent val="0"/>
          <c:showBubbleSize val="0"/>
        </c:dLbls>
        <c:gapWidth val="150"/>
        <c:axId val="391376535"/>
        <c:axId val="1473644450"/>
      </c:barChart>
      <c:catAx>
        <c:axId val="391376535"/>
        <c:scaling>
          <c:orientation val="minMax"/>
        </c:scaling>
        <c:delete val="0"/>
        <c:axPos val="b"/>
        <c:title>
          <c:tx>
            <c:rich>
              <a:bodyPr/>
              <a:lstStyle/>
              <a:p>
                <a:pPr lvl="0">
                  <a:defRPr sz="900" b="0" i="0">
                    <a:solidFill>
                      <a:srgbClr val="000000"/>
                    </a:solidFill>
                    <a:latin typeface="Arial Nova"/>
                  </a:defRPr>
                </a:pPr>
                <a:r>
                  <a:rPr lang="es-CO" sz="900" b="0" i="0">
                    <a:solidFill>
                      <a:srgbClr val="000000"/>
                    </a:solidFill>
                    <a:latin typeface="Arial Nova"/>
                  </a:rPr>
                  <a:t>ÁREAS DE LA ANCPCCE</a:t>
                </a:r>
              </a:p>
            </c:rich>
          </c:tx>
          <c:overlay val="0"/>
        </c:title>
        <c:numFmt formatCode="General" sourceLinked="1"/>
        <c:majorTickMark val="none"/>
        <c:minorTickMark val="none"/>
        <c:tickLblPos val="nextTo"/>
        <c:txPr>
          <a:bodyPr/>
          <a:lstStyle/>
          <a:p>
            <a:pPr lvl="0">
              <a:defRPr sz="900" b="0" i="0">
                <a:solidFill>
                  <a:srgbClr val="000000"/>
                </a:solidFill>
                <a:latin typeface="Arial Nova Light"/>
              </a:defRPr>
            </a:pPr>
            <a:endParaRPr lang="es-CO"/>
          </a:p>
        </c:txPr>
        <c:crossAx val="1473644450"/>
        <c:crosses val="autoZero"/>
        <c:auto val="1"/>
        <c:lblAlgn val="ctr"/>
        <c:lblOffset val="100"/>
        <c:noMultiLvlLbl val="1"/>
      </c:catAx>
      <c:valAx>
        <c:axId val="147364445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sz="900" b="0" i="0">
                    <a:solidFill>
                      <a:srgbClr val="000000"/>
                    </a:solidFill>
                    <a:latin typeface="+mn-lt"/>
                  </a:defRPr>
                </a:pPr>
                <a:r>
                  <a:rPr lang="es-CO" sz="900" b="0" i="0">
                    <a:solidFill>
                      <a:srgbClr val="000000"/>
                    </a:solidFill>
                    <a:latin typeface="+mn-lt"/>
                  </a:rPr>
                  <a:t>NÚMERO DE ACCIONES</a:t>
                </a:r>
              </a:p>
            </c:rich>
          </c:tx>
          <c:overlay val="0"/>
        </c:title>
        <c:numFmt formatCode="General" sourceLinked="1"/>
        <c:majorTickMark val="out"/>
        <c:minorTickMark val="none"/>
        <c:tickLblPos val="nextTo"/>
        <c:spPr>
          <a:ln/>
        </c:spPr>
        <c:txPr>
          <a:bodyPr/>
          <a:lstStyle/>
          <a:p>
            <a:pPr lvl="0">
              <a:defRPr sz="900" b="0" i="0">
                <a:solidFill>
                  <a:srgbClr val="000000"/>
                </a:solidFill>
                <a:latin typeface="+mn-lt"/>
              </a:defRPr>
            </a:pPr>
            <a:endParaRPr lang="es-CO"/>
          </a:p>
        </c:txPr>
        <c:crossAx val="391376535"/>
        <c:crosses val="autoZero"/>
        <c:crossBetween val="between"/>
      </c:valAx>
    </c:plotArea>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'3. SEGUIMIENTO PAI Q1'!$C$2</c:f>
              <c:strCache>
                <c:ptCount val="1"/>
                <c:pt idx="0">
                  <c:v>AVANCE PROGRAMADO Q1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Q1'!$A$3:$A$8</c:f>
              <c:strCache>
                <c:ptCount val="6"/>
                <c:pt idx="0">
                  <c:v>DIRECCIÓN GENERAL</c:v>
                </c:pt>
                <c:pt idx="1">
                  <c:v>SUBDIRECCIÓN GESTION CONTRACTUAL</c:v>
                </c:pt>
                <c:pt idx="2">
                  <c:v>SUBDIRECCIÓN NEGOCIOS</c:v>
                </c:pt>
                <c:pt idx="3">
                  <c:v>SUBDIRECCIÓN EMAE</c:v>
                </c:pt>
                <c:pt idx="4">
                  <c:v>SUBDIRECCIÓN IDT</c:v>
                </c:pt>
                <c:pt idx="5">
                  <c:v>SECRETARÍA GENERAL</c:v>
                </c:pt>
              </c:strCache>
            </c:strRef>
          </c:cat>
          <c:val>
            <c:numRef>
              <c:f>'3. SEGUIMIENTO PAI Q1'!$C$3:$C$8</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FD3-4FDF-983B-32DC0D37C5E1}"/>
            </c:ext>
          </c:extLst>
        </c:ser>
        <c:ser>
          <c:idx val="1"/>
          <c:order val="1"/>
          <c:tx>
            <c:strRef>
              <c:f>'3. SEGUIMIENTO PAI Q1'!$D$2</c:f>
              <c:strCache>
                <c:ptCount val="1"/>
                <c:pt idx="0">
                  <c:v>AVANCE CUMPLIMIENTO Q1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Q1'!$A$3:$A$8</c:f>
              <c:strCache>
                <c:ptCount val="6"/>
                <c:pt idx="0">
                  <c:v>DIRECCIÓN GENERAL</c:v>
                </c:pt>
                <c:pt idx="1">
                  <c:v>SUBDIRECCIÓN GESTION CONTRACTUAL</c:v>
                </c:pt>
                <c:pt idx="2">
                  <c:v>SUBDIRECCIÓN NEGOCIOS</c:v>
                </c:pt>
                <c:pt idx="3">
                  <c:v>SUBDIRECCIÓN EMAE</c:v>
                </c:pt>
                <c:pt idx="4">
                  <c:v>SUBDIRECCIÓN IDT</c:v>
                </c:pt>
                <c:pt idx="5">
                  <c:v>SECRETARÍA GENERAL</c:v>
                </c:pt>
              </c:strCache>
            </c:strRef>
          </c:cat>
          <c:val>
            <c:numRef>
              <c:f>'3. SEGUIMIENTO PAI Q1'!$D$3:$D$8</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0FD3-4FDF-983B-32DC0D37C5E1}"/>
            </c:ext>
          </c:extLst>
        </c:ser>
        <c:dLbls>
          <c:dLblPos val="outEnd"/>
          <c:showLegendKey val="0"/>
          <c:showVal val="1"/>
          <c:showCatName val="0"/>
          <c:showSerName val="0"/>
          <c:showPercent val="0"/>
          <c:showBubbleSize val="0"/>
        </c:dLbls>
        <c:gapWidth val="182"/>
        <c:axId val="1820088624"/>
        <c:axId val="1820089584"/>
      </c:barChart>
      <c:catAx>
        <c:axId val="18200886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20089584"/>
        <c:crosses val="autoZero"/>
        <c:auto val="1"/>
        <c:lblAlgn val="ctr"/>
        <c:lblOffset val="100"/>
        <c:noMultiLvlLbl val="0"/>
      </c:catAx>
      <c:valAx>
        <c:axId val="1820089584"/>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20088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F8D4-4B7F-9781-4C7938F0FFFB}"/>
            </c:ext>
          </c:extLst>
        </c:ser>
        <c:ser>
          <c:idx val="1"/>
          <c:order val="1"/>
          <c:tx>
            <c:strRef>
              <c:f>'3. SEGUIMIENTO PAI Q1'!$C$100</c:f>
              <c:strCache>
                <c:ptCount val="1"/>
                <c:pt idx="0">
                  <c:v>Entregables programados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Q1'!$C$101:$C$106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F8D4-4B7F-9781-4C7938F0FFFB}"/>
            </c:ext>
          </c:extLst>
        </c:ser>
        <c:ser>
          <c:idx val="2"/>
          <c:order val="2"/>
          <c:tx>
            <c:strRef>
              <c:f>'3. SEGUIMIENTO PAI Q1'!$D$100</c:f>
              <c:strCache>
                <c:ptCount val="1"/>
                <c:pt idx="0">
                  <c:v>Entregables Programados Q1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Q1'!$D$101:$D$106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F8D4-4B7F-9781-4C7938F0FFFB}"/>
            </c:ext>
          </c:extLst>
        </c:ser>
        <c:ser>
          <c:idx val="3"/>
          <c:order val="3"/>
          <c:tx>
            <c:strRef>
              <c:f>'3. SEGUIMIENTO PAI Q1'!$E$100</c:f>
              <c:strCache>
                <c:ptCount val="1"/>
                <c:pt idx="0">
                  <c:v>Entregables cumplidos Q1 </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Q1'!$E$101:$E$106</c:f>
              <c:numCache>
                <c:formatCode>0</c:formatCode>
                <c:ptCount val="6"/>
                <c:pt idx="0">
                  <c:v>8</c:v>
                </c:pt>
                <c:pt idx="1">
                  <c:v>2</c:v>
                </c:pt>
                <c:pt idx="2">
                  <c:v>3</c:v>
                </c:pt>
                <c:pt idx="3">
                  <c:v>0</c:v>
                </c:pt>
                <c:pt idx="4">
                  <c:v>4</c:v>
                </c:pt>
                <c:pt idx="5">
                  <c:v>9</c:v>
                </c:pt>
              </c:numCache>
            </c:numRef>
          </c:val>
          <c:extLst>
            <c:ext xmlns:c16="http://schemas.microsoft.com/office/drawing/2014/chart" uri="{C3380CC4-5D6E-409C-BE32-E72D297353CC}">
              <c16:uniqueId val="{00000003-F8D4-4B7F-9781-4C7938F0FFFB}"/>
            </c:ext>
          </c:extLst>
        </c:ser>
        <c:dLbls>
          <c:dLblPos val="outEnd"/>
          <c:showLegendKey val="0"/>
          <c:showVal val="1"/>
          <c:showCatName val="0"/>
          <c:showSerName val="0"/>
          <c:showPercent val="0"/>
          <c:showBubbleSize val="0"/>
        </c:dLbls>
        <c:gapWidth val="219"/>
        <c:overlap val="-27"/>
        <c:axId val="450589056"/>
        <c:axId val="450589536"/>
      </c:barChart>
      <c:catAx>
        <c:axId val="450589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0589536"/>
        <c:crosses val="autoZero"/>
        <c:auto val="1"/>
        <c:lblAlgn val="ctr"/>
        <c:lblOffset val="100"/>
        <c:noMultiLvlLbl val="0"/>
      </c:catAx>
      <c:valAx>
        <c:axId val="450589536"/>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450589056"/>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B41B-4022-85D7-2FFA243FA57D}"/>
            </c:ext>
          </c:extLst>
        </c:ser>
        <c:ser>
          <c:idx val="1"/>
          <c:order val="1"/>
          <c:tx>
            <c:strRef>
              <c:f>'3. SEGUIMIENTO PAI Q1'!$C$100</c:f>
              <c:strCache>
                <c:ptCount val="1"/>
                <c:pt idx="0">
                  <c:v>Entregables programados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Q1'!$C$101:$C$106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B41B-4022-85D7-2FFA243FA57D}"/>
            </c:ext>
          </c:extLst>
        </c:ser>
        <c:ser>
          <c:idx val="2"/>
          <c:order val="2"/>
          <c:tx>
            <c:strRef>
              <c:f>'3. SEGUIMIENTO PAI Q1'!$F$100</c:f>
              <c:strCache>
                <c:ptCount val="1"/>
                <c:pt idx="0">
                  <c:v>Entregables Programados Q2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Q1'!$F$101:$F$106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B41B-4022-85D7-2FFA243FA57D}"/>
            </c:ext>
          </c:extLst>
        </c:ser>
        <c:ser>
          <c:idx val="3"/>
          <c:order val="3"/>
          <c:tx>
            <c:strRef>
              <c:f>'3. SEGUIMIENTO PAI Q1'!$G$100</c:f>
              <c:strCache>
                <c:ptCount val="1"/>
                <c:pt idx="0">
                  <c:v>Entregables cumplidos Q2</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Q1'!$G$101:$G$106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B41B-4022-85D7-2FFA243FA57D}"/>
            </c:ext>
          </c:extLst>
        </c:ser>
        <c:dLbls>
          <c:dLblPos val="outEnd"/>
          <c:showLegendKey val="0"/>
          <c:showVal val="1"/>
          <c:showCatName val="0"/>
          <c:showSerName val="0"/>
          <c:showPercent val="0"/>
          <c:showBubbleSize val="0"/>
        </c:dLbls>
        <c:gapWidth val="219"/>
        <c:overlap val="-27"/>
        <c:axId val="701716928"/>
        <c:axId val="701717888"/>
      </c:barChart>
      <c:catAx>
        <c:axId val="701716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01717888"/>
        <c:crosses val="autoZero"/>
        <c:auto val="1"/>
        <c:lblAlgn val="ctr"/>
        <c:lblOffset val="100"/>
        <c:noMultiLvlLbl val="0"/>
      </c:catAx>
      <c:valAx>
        <c:axId val="701717888"/>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701716928"/>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71EA-4E9C-8111-206AC5A84876}"/>
            </c:ext>
          </c:extLst>
        </c:ser>
        <c:ser>
          <c:idx val="1"/>
          <c:order val="1"/>
          <c:tx>
            <c:strRef>
              <c:f>'3. SEGUIMIENTO PAI Q1'!$C$100</c:f>
              <c:strCache>
                <c:ptCount val="1"/>
                <c:pt idx="0">
                  <c:v>Entregables programados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Q1'!$C$101:$C$106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1EA-4E9C-8111-206AC5A84876}"/>
            </c:ext>
          </c:extLst>
        </c:ser>
        <c:ser>
          <c:idx val="2"/>
          <c:order val="2"/>
          <c:tx>
            <c:strRef>
              <c:f>'3. SEGUIMIENTO PAI Q1'!$H$100</c:f>
              <c:strCache>
                <c:ptCount val="1"/>
                <c:pt idx="0">
                  <c:v>Entregables Programados Q3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Q1'!$H$101:$H$106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71EA-4E9C-8111-206AC5A84876}"/>
            </c:ext>
          </c:extLst>
        </c:ser>
        <c:ser>
          <c:idx val="3"/>
          <c:order val="3"/>
          <c:tx>
            <c:strRef>
              <c:f>'3. SEGUIMIENTO PAI Q1'!$I$100</c:f>
              <c:strCache>
                <c:ptCount val="1"/>
                <c:pt idx="0">
                  <c:v>Entregables cumplidos Q3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Q1'!$I$101:$I$106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71EA-4E9C-8111-206AC5A84876}"/>
            </c:ext>
          </c:extLst>
        </c:ser>
        <c:dLbls>
          <c:dLblPos val="outEnd"/>
          <c:showLegendKey val="0"/>
          <c:showVal val="1"/>
          <c:showCatName val="0"/>
          <c:showSerName val="0"/>
          <c:showPercent val="0"/>
          <c:showBubbleSize val="0"/>
        </c:dLbls>
        <c:gapWidth val="219"/>
        <c:overlap val="-27"/>
        <c:axId val="28000400"/>
        <c:axId val="28009520"/>
      </c:barChart>
      <c:catAx>
        <c:axId val="28000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009520"/>
        <c:crosses val="autoZero"/>
        <c:auto val="1"/>
        <c:lblAlgn val="ctr"/>
        <c:lblOffset val="100"/>
        <c:noMultiLvlLbl val="0"/>
      </c:catAx>
      <c:valAx>
        <c:axId val="28009520"/>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28000400"/>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44E2-49D7-B3D0-BBD67F93ED62}"/>
            </c:ext>
          </c:extLst>
        </c:ser>
        <c:ser>
          <c:idx val="1"/>
          <c:order val="1"/>
          <c:tx>
            <c:strRef>
              <c:f>'3. SEGUIMIENTO PAI Q1'!$C$100</c:f>
              <c:strCache>
                <c:ptCount val="1"/>
                <c:pt idx="0">
                  <c:v>Entregables programados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Q1'!$C$101:$C$106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44E2-49D7-B3D0-BBD67F93ED62}"/>
            </c:ext>
          </c:extLst>
        </c:ser>
        <c:ser>
          <c:idx val="2"/>
          <c:order val="2"/>
          <c:tx>
            <c:strRef>
              <c:f>'3. SEGUIMIENTO PAI Q1'!$J$100</c:f>
              <c:strCache>
                <c:ptCount val="1"/>
                <c:pt idx="0">
                  <c:v>Entregables Programados Q4</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Q1'!$J$101:$J$106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44E2-49D7-B3D0-BBD67F93ED62}"/>
            </c:ext>
          </c:extLst>
        </c:ser>
        <c:ser>
          <c:idx val="3"/>
          <c:order val="3"/>
          <c:tx>
            <c:strRef>
              <c:f>'3. SEGUIMIENTO PAI Q1'!$K$100</c:f>
              <c:strCache>
                <c:ptCount val="1"/>
                <c:pt idx="0">
                  <c:v>Entregables cumplidos Q4</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Q1'!$K$101:$K$106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44E2-49D7-B3D0-BBD67F93ED62}"/>
            </c:ext>
          </c:extLst>
        </c:ser>
        <c:dLbls>
          <c:dLblPos val="outEnd"/>
          <c:showLegendKey val="0"/>
          <c:showVal val="1"/>
          <c:showCatName val="0"/>
          <c:showSerName val="0"/>
          <c:showPercent val="0"/>
          <c:showBubbleSize val="0"/>
        </c:dLbls>
        <c:gapWidth val="219"/>
        <c:overlap val="-27"/>
        <c:axId val="28015760"/>
        <c:axId val="28016240"/>
      </c:barChart>
      <c:catAx>
        <c:axId val="2801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016240"/>
        <c:crosses val="autoZero"/>
        <c:auto val="1"/>
        <c:lblAlgn val="ctr"/>
        <c:lblOffset val="100"/>
        <c:noMultiLvlLbl val="0"/>
      </c:catAx>
      <c:valAx>
        <c:axId val="28016240"/>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28015760"/>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5A4F-45FB-87B8-52E6F87D7572}"/>
            </c:ext>
          </c:extLst>
        </c:ser>
        <c:ser>
          <c:idx val="1"/>
          <c:order val="1"/>
          <c:tx>
            <c:strRef>
              <c:f>'3. SEGUIMIENTO PAI Q1'!$L$100</c:f>
              <c:strCache>
                <c:ptCount val="1"/>
                <c:pt idx="0">
                  <c:v>Actividades Programadas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Q1'!$L$101:$L$106</c:f>
              <c:numCache>
                <c:formatCode>0</c:formatCode>
                <c:ptCount val="6"/>
                <c:pt idx="0">
                  <c:v>8</c:v>
                </c:pt>
                <c:pt idx="1">
                  <c:v>9</c:v>
                </c:pt>
                <c:pt idx="2">
                  <c:v>6</c:v>
                </c:pt>
                <c:pt idx="3">
                  <c:v>4</c:v>
                </c:pt>
                <c:pt idx="4">
                  <c:v>7</c:v>
                </c:pt>
                <c:pt idx="5">
                  <c:v>11</c:v>
                </c:pt>
              </c:numCache>
            </c:numRef>
          </c:val>
          <c:extLst>
            <c:ext xmlns:c16="http://schemas.microsoft.com/office/drawing/2014/chart" uri="{C3380CC4-5D6E-409C-BE32-E72D297353CC}">
              <c16:uniqueId val="{00000001-5A4F-45FB-87B8-52E6F87D7572}"/>
            </c:ext>
          </c:extLst>
        </c:ser>
        <c:ser>
          <c:idx val="2"/>
          <c:order val="2"/>
          <c:tx>
            <c:strRef>
              <c:f>'3. SEGUIMIENTO PAI Q1'!$M$100</c:f>
              <c:strCache>
                <c:ptCount val="1"/>
                <c:pt idx="0">
                  <c:v>Actividades programadas Q1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Q1'!$M$101:$M$106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5A4F-45FB-87B8-52E6F87D7572}"/>
            </c:ext>
          </c:extLst>
        </c:ser>
        <c:ser>
          <c:idx val="3"/>
          <c:order val="3"/>
          <c:tx>
            <c:strRef>
              <c:f>'3. SEGUIMIENTO PAI Q1'!$N$100</c:f>
              <c:strCache>
                <c:ptCount val="1"/>
                <c:pt idx="0">
                  <c:v>Actividades cumplidas Q1</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Q1'!$N$101:$N$106</c:f>
              <c:numCache>
                <c:formatCode>0</c:formatCode>
                <c:ptCount val="6"/>
                <c:pt idx="0">
                  <c:v>4</c:v>
                </c:pt>
                <c:pt idx="1">
                  <c:v>2</c:v>
                </c:pt>
                <c:pt idx="2">
                  <c:v>1</c:v>
                </c:pt>
                <c:pt idx="3">
                  <c:v>0</c:v>
                </c:pt>
                <c:pt idx="4">
                  <c:v>4</c:v>
                </c:pt>
                <c:pt idx="5">
                  <c:v>9</c:v>
                </c:pt>
              </c:numCache>
            </c:numRef>
          </c:val>
          <c:extLst>
            <c:ext xmlns:c16="http://schemas.microsoft.com/office/drawing/2014/chart" uri="{C3380CC4-5D6E-409C-BE32-E72D297353CC}">
              <c16:uniqueId val="{00000003-5A4F-45FB-87B8-52E6F87D7572}"/>
            </c:ext>
          </c:extLst>
        </c:ser>
        <c:dLbls>
          <c:dLblPos val="outEnd"/>
          <c:showLegendKey val="0"/>
          <c:showVal val="1"/>
          <c:showCatName val="0"/>
          <c:showSerName val="0"/>
          <c:showPercent val="0"/>
          <c:showBubbleSize val="0"/>
        </c:dLbls>
        <c:gapWidth val="219"/>
        <c:overlap val="-27"/>
        <c:axId val="1406499472"/>
        <c:axId val="1406499952"/>
      </c:barChart>
      <c:catAx>
        <c:axId val="1406499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06499952"/>
        <c:crosses val="autoZero"/>
        <c:auto val="1"/>
        <c:lblAlgn val="ctr"/>
        <c:lblOffset val="100"/>
        <c:noMultiLvlLbl val="0"/>
      </c:catAx>
      <c:valAx>
        <c:axId val="1406499952"/>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1406499472"/>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D442-49C4-86D9-5C8F8CF06C3F}"/>
            </c:ext>
          </c:extLst>
        </c:ser>
        <c:ser>
          <c:idx val="1"/>
          <c:order val="1"/>
          <c:tx>
            <c:strRef>
              <c:f>'3. SEGUIMIENTO PAI Q1'!$L$100</c:f>
              <c:strCache>
                <c:ptCount val="1"/>
                <c:pt idx="0">
                  <c:v>Actividades Programadas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Q1'!$L$101:$L$106</c:f>
              <c:numCache>
                <c:formatCode>0</c:formatCode>
                <c:ptCount val="6"/>
                <c:pt idx="0">
                  <c:v>8</c:v>
                </c:pt>
                <c:pt idx="1">
                  <c:v>9</c:v>
                </c:pt>
                <c:pt idx="2">
                  <c:v>6</c:v>
                </c:pt>
                <c:pt idx="3">
                  <c:v>4</c:v>
                </c:pt>
                <c:pt idx="4">
                  <c:v>7</c:v>
                </c:pt>
                <c:pt idx="5">
                  <c:v>11</c:v>
                </c:pt>
              </c:numCache>
            </c:numRef>
          </c:val>
          <c:extLst>
            <c:ext xmlns:c16="http://schemas.microsoft.com/office/drawing/2014/chart" uri="{C3380CC4-5D6E-409C-BE32-E72D297353CC}">
              <c16:uniqueId val="{00000001-D442-49C4-86D9-5C8F8CF06C3F}"/>
            </c:ext>
          </c:extLst>
        </c:ser>
        <c:ser>
          <c:idx val="2"/>
          <c:order val="2"/>
          <c:tx>
            <c:strRef>
              <c:f>'3. SEGUIMIENTO PAI Q1'!$O$100</c:f>
              <c:strCache>
                <c:ptCount val="1"/>
                <c:pt idx="0">
                  <c:v>Actividades programadas Q2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Q1'!$O$101:$O$106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D442-49C4-86D9-5C8F8CF06C3F}"/>
            </c:ext>
          </c:extLst>
        </c:ser>
        <c:ser>
          <c:idx val="3"/>
          <c:order val="3"/>
          <c:tx>
            <c:strRef>
              <c:f>'3. SEGUIMIENTO PAI Q1'!$P$100</c:f>
              <c:strCache>
                <c:ptCount val="1"/>
                <c:pt idx="0">
                  <c:v>Actividades cumplidas Q2</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Q1'!$P$101:$P$106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D442-49C4-86D9-5C8F8CF06C3F}"/>
            </c:ext>
          </c:extLst>
        </c:ser>
        <c:dLbls>
          <c:dLblPos val="outEnd"/>
          <c:showLegendKey val="0"/>
          <c:showVal val="1"/>
          <c:showCatName val="0"/>
          <c:showSerName val="0"/>
          <c:showPercent val="0"/>
          <c:showBubbleSize val="0"/>
        </c:dLbls>
        <c:gapWidth val="219"/>
        <c:overlap val="-27"/>
        <c:axId val="913966704"/>
        <c:axId val="913964304"/>
      </c:barChart>
      <c:catAx>
        <c:axId val="91396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3964304"/>
        <c:crosses val="autoZero"/>
        <c:auto val="1"/>
        <c:lblAlgn val="ctr"/>
        <c:lblOffset val="100"/>
        <c:noMultiLvlLbl val="0"/>
      </c:catAx>
      <c:valAx>
        <c:axId val="913964304"/>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91396670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CB8C-439F-A899-2E9D44A35C5E}"/>
            </c:ext>
          </c:extLst>
        </c:ser>
        <c:ser>
          <c:idx val="1"/>
          <c:order val="1"/>
          <c:tx>
            <c:strRef>
              <c:f>'3. SEGUIMIENTO PAI Q1'!$L$100</c:f>
              <c:strCache>
                <c:ptCount val="1"/>
                <c:pt idx="0">
                  <c:v>Actividades Programadas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Q1'!$L$101:$L$106</c:f>
              <c:numCache>
                <c:formatCode>0</c:formatCode>
                <c:ptCount val="6"/>
                <c:pt idx="0">
                  <c:v>8</c:v>
                </c:pt>
                <c:pt idx="1">
                  <c:v>9</c:v>
                </c:pt>
                <c:pt idx="2">
                  <c:v>6</c:v>
                </c:pt>
                <c:pt idx="3">
                  <c:v>4</c:v>
                </c:pt>
                <c:pt idx="4">
                  <c:v>7</c:v>
                </c:pt>
                <c:pt idx="5">
                  <c:v>11</c:v>
                </c:pt>
              </c:numCache>
            </c:numRef>
          </c:val>
          <c:extLst>
            <c:ext xmlns:c16="http://schemas.microsoft.com/office/drawing/2014/chart" uri="{C3380CC4-5D6E-409C-BE32-E72D297353CC}">
              <c16:uniqueId val="{00000001-CB8C-439F-A899-2E9D44A35C5E}"/>
            </c:ext>
          </c:extLst>
        </c:ser>
        <c:ser>
          <c:idx val="2"/>
          <c:order val="2"/>
          <c:tx>
            <c:strRef>
              <c:f>'3. SEGUIMIENTO PAI Q1'!$Q$100</c:f>
              <c:strCache>
                <c:ptCount val="1"/>
                <c:pt idx="0">
                  <c:v>Actividades programadas Q3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Q1'!$Q$101:$Q$106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CB8C-439F-A899-2E9D44A35C5E}"/>
            </c:ext>
          </c:extLst>
        </c:ser>
        <c:ser>
          <c:idx val="3"/>
          <c:order val="3"/>
          <c:tx>
            <c:strRef>
              <c:f>'3. SEGUIMIENTO PAI Q1'!$R$100</c:f>
              <c:strCache>
                <c:ptCount val="1"/>
                <c:pt idx="0">
                  <c:v>Actividades cumplidas Q3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Q1'!$R$101:$R$106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CB8C-439F-A899-2E9D44A35C5E}"/>
            </c:ext>
          </c:extLst>
        </c:ser>
        <c:dLbls>
          <c:dLblPos val="outEnd"/>
          <c:showLegendKey val="0"/>
          <c:showVal val="1"/>
          <c:showCatName val="0"/>
          <c:showSerName val="0"/>
          <c:showPercent val="0"/>
          <c:showBubbleSize val="0"/>
        </c:dLbls>
        <c:gapWidth val="219"/>
        <c:overlap val="-27"/>
        <c:axId val="701325728"/>
        <c:axId val="701326208"/>
      </c:barChart>
      <c:catAx>
        <c:axId val="701325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01326208"/>
        <c:crosses val="autoZero"/>
        <c:auto val="1"/>
        <c:lblAlgn val="ctr"/>
        <c:lblOffset val="100"/>
        <c:noMultiLvlLbl val="0"/>
      </c:catAx>
      <c:valAx>
        <c:axId val="701326208"/>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701325728"/>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7DF7-4A00-90E7-018BCC5C3AA9}"/>
            </c:ext>
          </c:extLst>
        </c:ser>
        <c:ser>
          <c:idx val="1"/>
          <c:order val="1"/>
          <c:tx>
            <c:strRef>
              <c:f>'3. SEGUIMIENTO PAI Q1'!$L$100</c:f>
              <c:strCache>
                <c:ptCount val="1"/>
                <c:pt idx="0">
                  <c:v>Actividades Programadas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Q1'!$L$101:$L$106</c:f>
              <c:numCache>
                <c:formatCode>0</c:formatCode>
                <c:ptCount val="6"/>
                <c:pt idx="0">
                  <c:v>8</c:v>
                </c:pt>
                <c:pt idx="1">
                  <c:v>9</c:v>
                </c:pt>
                <c:pt idx="2">
                  <c:v>6</c:v>
                </c:pt>
                <c:pt idx="3">
                  <c:v>4</c:v>
                </c:pt>
                <c:pt idx="4">
                  <c:v>7</c:v>
                </c:pt>
                <c:pt idx="5">
                  <c:v>11</c:v>
                </c:pt>
              </c:numCache>
            </c:numRef>
          </c:val>
          <c:extLst>
            <c:ext xmlns:c16="http://schemas.microsoft.com/office/drawing/2014/chart" uri="{C3380CC4-5D6E-409C-BE32-E72D297353CC}">
              <c16:uniqueId val="{00000001-7DF7-4A00-90E7-018BCC5C3AA9}"/>
            </c:ext>
          </c:extLst>
        </c:ser>
        <c:ser>
          <c:idx val="2"/>
          <c:order val="2"/>
          <c:tx>
            <c:strRef>
              <c:f>'3. SEGUIMIENTO PAI Q1'!$S$100</c:f>
              <c:strCache>
                <c:ptCount val="1"/>
                <c:pt idx="0">
                  <c:v>Actividades programadas Q4</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Q1'!$S$101:$S$106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7DF7-4A00-90E7-018BCC5C3AA9}"/>
            </c:ext>
          </c:extLst>
        </c:ser>
        <c:ser>
          <c:idx val="3"/>
          <c:order val="3"/>
          <c:tx>
            <c:strRef>
              <c:f>'3. SEGUIMIENTO PAI Q1'!$T$100</c:f>
              <c:strCache>
                <c:ptCount val="1"/>
                <c:pt idx="0">
                  <c:v>Actividades cumplidas Q4</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Q1'!$T$101:$T$106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7DF7-4A00-90E7-018BCC5C3AA9}"/>
            </c:ext>
          </c:extLst>
        </c:ser>
        <c:dLbls>
          <c:dLblPos val="outEnd"/>
          <c:showLegendKey val="0"/>
          <c:showVal val="1"/>
          <c:showCatName val="0"/>
          <c:showSerName val="0"/>
          <c:showPercent val="0"/>
          <c:showBubbleSize val="0"/>
        </c:dLbls>
        <c:gapWidth val="219"/>
        <c:overlap val="-27"/>
        <c:axId val="28023440"/>
        <c:axId val="28023920"/>
      </c:barChart>
      <c:catAx>
        <c:axId val="28023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023920"/>
        <c:crosses val="autoZero"/>
        <c:auto val="1"/>
        <c:lblAlgn val="ctr"/>
        <c:lblOffset val="100"/>
        <c:noMultiLvlLbl val="0"/>
      </c:catAx>
      <c:valAx>
        <c:axId val="28023920"/>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28023440"/>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image" Target="../media/image2.png"/><Relationship Id="rId1" Type="http://schemas.openxmlformats.org/officeDocument/2006/relationships/chart" Target="../charts/chart1.xml"/><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512632</xdr:colOff>
      <xdr:row>11</xdr:row>
      <xdr:rowOff>73857</xdr:rowOff>
    </xdr:from>
    <xdr:ext cx="11839575" cy="3857625"/>
    <xdr:graphicFrame macro="">
      <xdr:nvGraphicFramePr>
        <xdr:cNvPr id="2" name="Chart 1">
          <a:extLst>
            <a:ext uri="{FF2B5EF4-FFF2-40B4-BE49-F238E27FC236}">
              <a16:creationId xmlns:a16="http://schemas.microsoft.com/office/drawing/2014/main" id="{A15FD1D2-7335-44C8-90F8-46BAA4917B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xdr:col>
      <xdr:colOff>657225</xdr:colOff>
      <xdr:row>36</xdr:row>
      <xdr:rowOff>114300</xdr:rowOff>
    </xdr:from>
    <xdr:ext cx="3590925" cy="2838450"/>
    <xdr:pic>
      <xdr:nvPicPr>
        <xdr:cNvPr id="3" name="image1.png">
          <a:extLst>
            <a:ext uri="{FF2B5EF4-FFF2-40B4-BE49-F238E27FC236}">
              <a16:creationId xmlns:a16="http://schemas.microsoft.com/office/drawing/2014/main" id="{42DDD756-5B2C-4F7E-B85E-809D857456B3}"/>
            </a:ext>
            <a:ext uri="{147F2762-F138-4A5C-976F-8EAC2B608ADB}">
              <a16:predDERef xmlns:a16="http://schemas.microsoft.com/office/drawing/2014/main" pred="{34C5815F-9C19-4CC8-BCD6-EF9BBC38E48A}"/>
            </a:ext>
          </a:extLst>
        </xdr:cNvPr>
        <xdr:cNvPicPr preferRelativeResize="0"/>
      </xdr:nvPicPr>
      <xdr:blipFill>
        <a:blip xmlns:r="http://schemas.openxmlformats.org/officeDocument/2006/relationships" r:embed="rId2" cstate="print"/>
        <a:stretch>
          <a:fillRect/>
        </a:stretch>
      </xdr:blipFill>
      <xdr:spPr>
        <a:xfrm>
          <a:off x="3048000" y="10125075"/>
          <a:ext cx="3590925" cy="2838450"/>
        </a:xfrm>
        <a:prstGeom prst="rect">
          <a:avLst/>
        </a:prstGeom>
        <a:noFill/>
      </xdr:spPr>
    </xdr:pic>
    <xdr:clientData fLocksWithSheet="0"/>
  </xdr:oneCellAnchor>
  <xdr:twoCellAnchor>
    <xdr:from>
      <xdr:col>0</xdr:col>
      <xdr:colOff>256081</xdr:colOff>
      <xdr:row>112</xdr:row>
      <xdr:rowOff>133662</xdr:rowOff>
    </xdr:from>
    <xdr:to>
      <xdr:col>3</xdr:col>
      <xdr:colOff>2316480</xdr:colOff>
      <xdr:row>135</xdr:row>
      <xdr:rowOff>30480</xdr:rowOff>
    </xdr:to>
    <xdr:graphicFrame macro="">
      <xdr:nvGraphicFramePr>
        <xdr:cNvPr id="4" name="Gráfico 3">
          <a:extLst>
            <a:ext uri="{FF2B5EF4-FFF2-40B4-BE49-F238E27FC236}">
              <a16:creationId xmlns:a16="http://schemas.microsoft.com/office/drawing/2014/main" id="{767CA7DD-7FC7-45DE-9161-43540FA59B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20411</xdr:colOff>
      <xdr:row>112</xdr:row>
      <xdr:rowOff>138793</xdr:rowOff>
    </xdr:from>
    <xdr:to>
      <xdr:col>11</xdr:col>
      <xdr:colOff>81643</xdr:colOff>
      <xdr:row>135</xdr:row>
      <xdr:rowOff>81643</xdr:rowOff>
    </xdr:to>
    <xdr:graphicFrame macro="">
      <xdr:nvGraphicFramePr>
        <xdr:cNvPr id="5" name="Gráfico 4">
          <a:extLst>
            <a:ext uri="{FF2B5EF4-FFF2-40B4-BE49-F238E27FC236}">
              <a16:creationId xmlns:a16="http://schemas.microsoft.com/office/drawing/2014/main" id="{01E439F5-F8AF-4DC4-A2A9-31194C4BA3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1054553</xdr:colOff>
      <xdr:row>113</xdr:row>
      <xdr:rowOff>43542</xdr:rowOff>
    </xdr:from>
    <xdr:to>
      <xdr:col>17</xdr:col>
      <xdr:colOff>925284</xdr:colOff>
      <xdr:row>135</xdr:row>
      <xdr:rowOff>95249</xdr:rowOff>
    </xdr:to>
    <xdr:graphicFrame macro="">
      <xdr:nvGraphicFramePr>
        <xdr:cNvPr id="6" name="Gráfico 5">
          <a:extLst>
            <a:ext uri="{FF2B5EF4-FFF2-40B4-BE49-F238E27FC236}">
              <a16:creationId xmlns:a16="http://schemas.microsoft.com/office/drawing/2014/main" id="{C51A18B5-4AD3-4454-A351-DA9F6D2D9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115659</xdr:colOff>
      <xdr:row>112</xdr:row>
      <xdr:rowOff>97972</xdr:rowOff>
    </xdr:from>
    <xdr:to>
      <xdr:col>22</xdr:col>
      <xdr:colOff>2490107</xdr:colOff>
      <xdr:row>135</xdr:row>
      <xdr:rowOff>95250</xdr:rowOff>
    </xdr:to>
    <xdr:graphicFrame macro="">
      <xdr:nvGraphicFramePr>
        <xdr:cNvPr id="7" name="Gráfico 6">
          <a:extLst>
            <a:ext uri="{FF2B5EF4-FFF2-40B4-BE49-F238E27FC236}">
              <a16:creationId xmlns:a16="http://schemas.microsoft.com/office/drawing/2014/main" id="{DA2897C9-D56A-494F-9DFA-260ACF628C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278947</xdr:colOff>
      <xdr:row>138</xdr:row>
      <xdr:rowOff>84363</xdr:rowOff>
    </xdr:from>
    <xdr:to>
      <xdr:col>4</xdr:col>
      <xdr:colOff>0</xdr:colOff>
      <xdr:row>157</xdr:row>
      <xdr:rowOff>149678</xdr:rowOff>
    </xdr:to>
    <xdr:graphicFrame macro="">
      <xdr:nvGraphicFramePr>
        <xdr:cNvPr id="8" name="Gráfico 7">
          <a:extLst>
            <a:ext uri="{FF2B5EF4-FFF2-40B4-BE49-F238E27FC236}">
              <a16:creationId xmlns:a16="http://schemas.microsoft.com/office/drawing/2014/main" id="{D164DBFC-D7A0-4EEB-BF03-53E6970D0F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1122589</xdr:colOff>
      <xdr:row>138</xdr:row>
      <xdr:rowOff>111578</xdr:rowOff>
    </xdr:from>
    <xdr:to>
      <xdr:col>11</xdr:col>
      <xdr:colOff>68036</xdr:colOff>
      <xdr:row>157</xdr:row>
      <xdr:rowOff>163285</xdr:rowOff>
    </xdr:to>
    <xdr:graphicFrame macro="">
      <xdr:nvGraphicFramePr>
        <xdr:cNvPr id="9" name="Gráfico 8">
          <a:extLst>
            <a:ext uri="{FF2B5EF4-FFF2-40B4-BE49-F238E27FC236}">
              <a16:creationId xmlns:a16="http://schemas.microsoft.com/office/drawing/2014/main" id="{92B3F70F-4524-49A5-8A1D-B49B03E3F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1040947</xdr:colOff>
      <xdr:row>138</xdr:row>
      <xdr:rowOff>138793</xdr:rowOff>
    </xdr:from>
    <xdr:to>
      <xdr:col>17</xdr:col>
      <xdr:colOff>898070</xdr:colOff>
      <xdr:row>157</xdr:row>
      <xdr:rowOff>149679</xdr:rowOff>
    </xdr:to>
    <xdr:graphicFrame macro="">
      <xdr:nvGraphicFramePr>
        <xdr:cNvPr id="10" name="Gráfico 9">
          <a:extLst>
            <a:ext uri="{FF2B5EF4-FFF2-40B4-BE49-F238E27FC236}">
              <a16:creationId xmlns:a16="http://schemas.microsoft.com/office/drawing/2014/main" id="{DA43D3AA-D1C8-481C-971A-C666593513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142874</xdr:colOff>
      <xdr:row>138</xdr:row>
      <xdr:rowOff>57150</xdr:rowOff>
    </xdr:from>
    <xdr:to>
      <xdr:col>23</xdr:col>
      <xdr:colOff>68036</xdr:colOff>
      <xdr:row>157</xdr:row>
      <xdr:rowOff>122464</xdr:rowOff>
    </xdr:to>
    <xdr:graphicFrame macro="">
      <xdr:nvGraphicFramePr>
        <xdr:cNvPr id="11" name="Gráfico 10">
          <a:extLst>
            <a:ext uri="{FF2B5EF4-FFF2-40B4-BE49-F238E27FC236}">
              <a16:creationId xmlns:a16="http://schemas.microsoft.com/office/drawing/2014/main" id="{068AF5E6-930F-4259-AF6B-EC91FFA060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163</xdr:row>
      <xdr:rowOff>138792</xdr:rowOff>
    </xdr:from>
    <xdr:to>
      <xdr:col>4</xdr:col>
      <xdr:colOff>381000</xdr:colOff>
      <xdr:row>189</xdr:row>
      <xdr:rowOff>0</xdr:rowOff>
    </xdr:to>
    <xdr:graphicFrame macro="">
      <xdr:nvGraphicFramePr>
        <xdr:cNvPr id="12" name="Gráfico 11">
          <a:extLst>
            <a:ext uri="{FF2B5EF4-FFF2-40B4-BE49-F238E27FC236}">
              <a16:creationId xmlns:a16="http://schemas.microsoft.com/office/drawing/2014/main" id="{83278BCC-4904-4F5D-A369-28D63A4188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139700</xdr:colOff>
      <xdr:row>0</xdr:row>
      <xdr:rowOff>70485</xdr:rowOff>
    </xdr:from>
    <xdr:to>
      <xdr:col>1</xdr:col>
      <xdr:colOff>434884</xdr:colOff>
      <xdr:row>0</xdr:row>
      <xdr:rowOff>664845</xdr:rowOff>
    </xdr:to>
    <xdr:pic>
      <xdr:nvPicPr>
        <xdr:cNvPr id="2" name="Imagen 1" descr="Logo Colombia Compra Eficiente - Enlace ir a Home página ">
          <a:extLst>
            <a:ext uri="{FF2B5EF4-FFF2-40B4-BE49-F238E27FC236}">
              <a16:creationId xmlns:a16="http://schemas.microsoft.com/office/drawing/2014/main" id="{6C069826-C871-41D2-B456-6CF0BDBACB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700" y="70485"/>
          <a:ext cx="1600109" cy="594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22</xdr:col>
      <xdr:colOff>6866503</xdr:colOff>
      <xdr:row>0</xdr:row>
      <xdr:rowOff>51595</xdr:rowOff>
    </xdr:from>
    <xdr:ext cx="1729740" cy="636540"/>
    <xdr:pic>
      <xdr:nvPicPr>
        <xdr:cNvPr id="3" name="Imagen 2" descr="Imagen que contiene Logotipo&#10;&#10;Descripción generada automáticamente">
          <a:extLst>
            <a:ext uri="{FF2B5EF4-FFF2-40B4-BE49-F238E27FC236}">
              <a16:creationId xmlns:a16="http://schemas.microsoft.com/office/drawing/2014/main" id="{2CE6D071-A895-4DEC-933F-2E65E318AC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471203" y="51595"/>
          <a:ext cx="1729740" cy="63654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3" Type="http://schemas.openxmlformats.org/officeDocument/2006/relationships/hyperlink" Target="https://colombiacompra.pensemos.com/suiteve/pln/searchers?soa=6&amp;mdl=pln&amp;_sveVrs=1004020250228&amp;&amp;link=1&amp;mis=pln-D-1024" TargetMode="External"/><Relationship Id="rId18" Type="http://schemas.openxmlformats.org/officeDocument/2006/relationships/hyperlink" Target="https://colombiacompra.pensemos.com/suiteve/pln/searchers?soa=6&amp;mdl=pln&amp;_sveVrs=1004020250228&amp;&amp;link=1&amp;mis=pln-D-1024" TargetMode="External"/><Relationship Id="rId26" Type="http://schemas.openxmlformats.org/officeDocument/2006/relationships/hyperlink" Target="https://colombiacompra.pensemos.com/suiteve/pln/searchers?soa=6&amp;mdl=pln&amp;_sveVrs=1004020250228&amp;&amp;link=1&amp;mis=pln-D-1024" TargetMode="External"/><Relationship Id="rId21" Type="http://schemas.openxmlformats.org/officeDocument/2006/relationships/hyperlink" Target="https://colombiacompra.pensemos.com/suiteve/pln/searchers?soa=6&amp;mdl=pln&amp;_sveVrs=1004020250228&amp;&amp;link=1&amp;mis=pln-D-1024" TargetMode="External"/><Relationship Id="rId34" Type="http://schemas.openxmlformats.org/officeDocument/2006/relationships/hyperlink" Target="https://colombiacompra.pensemos.com/suiteve/pln/searchers?soa=6&amp;mdl=pln&amp;_sveVrs=1004020250228&amp;&amp;link=1&amp;mis=pln-D-1024" TargetMode="External"/><Relationship Id="rId7" Type="http://schemas.openxmlformats.org/officeDocument/2006/relationships/hyperlink" Target="https://colombiacompra.pensemos.com/suiteve/pln/searchers?soa=6&amp;mdl=pln&amp;_sveVrs=1004020250228&amp;&amp;link=1&amp;mis=pln-D-1024" TargetMode="External"/><Relationship Id="rId12" Type="http://schemas.openxmlformats.org/officeDocument/2006/relationships/hyperlink" Target="https://colombiacompra.pensemos.com/suiteve/pln/searchers?soa=6&amp;mdl=pln&amp;_sveVrs=1004020250228&amp;&amp;link=1&amp;mis=pln-D-1024" TargetMode="External"/><Relationship Id="rId17" Type="http://schemas.openxmlformats.org/officeDocument/2006/relationships/hyperlink" Target="https://colombiacompra.pensemos.com/suiteve/pln/searchers?soa=6&amp;mdl=pln&amp;_sveVrs=1004020250228&amp;&amp;link=1&amp;mis=pln-D-1024" TargetMode="External"/><Relationship Id="rId25" Type="http://schemas.openxmlformats.org/officeDocument/2006/relationships/hyperlink" Target="https://colombiacompra.pensemos.com/suiteve/pln/searchers?soa=6&amp;mdl=pln&amp;_sveVrs=1004020250228&amp;&amp;link=1&amp;mis=pln-D-1024" TargetMode="External"/><Relationship Id="rId33" Type="http://schemas.openxmlformats.org/officeDocument/2006/relationships/hyperlink" Target="https://colombiacompra.pensemos.com/suiteve/pln/searchers?soa=6&amp;mdl=pln&amp;_sveVrs=1004020250228&amp;&amp;link=1&amp;mis=pln-D-1024" TargetMode="External"/><Relationship Id="rId2" Type="http://schemas.openxmlformats.org/officeDocument/2006/relationships/hyperlink" Target="https://colombiacompra.pensemos.com/suiteve/pln/searchers?soa=6&amp;mdl=pln&amp;_sveVrs=1004020250228&amp;&amp;link=1&amp;mis=pln-D-1024" TargetMode="External"/><Relationship Id="rId16" Type="http://schemas.openxmlformats.org/officeDocument/2006/relationships/hyperlink" Target="https://colombiacompra.pensemos.com/suiteve/pln/searchers?soa=6&amp;mdl=pln&amp;_sveVrs=1004020250228&amp;&amp;link=1&amp;mis=pln-D-1024" TargetMode="External"/><Relationship Id="rId20" Type="http://schemas.openxmlformats.org/officeDocument/2006/relationships/hyperlink" Target="https://colombiacompra.pensemos.com/suiteve/pln/searchers?soa=6&amp;mdl=pln&amp;_sveVrs=1004020250228&amp;&amp;link=1&amp;mis=pln-D-1024" TargetMode="External"/><Relationship Id="rId29" Type="http://schemas.openxmlformats.org/officeDocument/2006/relationships/hyperlink" Target="https://colombiacompra.pensemos.com/suiteve/pln/searchers?soa=6&amp;mdl=pln&amp;_sveVrs=1004020250228&amp;&amp;link=1&amp;mis=pln-D-1024" TargetMode="External"/><Relationship Id="rId1" Type="http://schemas.openxmlformats.org/officeDocument/2006/relationships/hyperlink" Target="https://colombiacompra.pensemos.com/suiteve/pln/searchers?soa=6&amp;mdl=pln&amp;_sveVrs=1004020250228&amp;&amp;link=1&amp;mis=pln-D-1024" TargetMode="External"/><Relationship Id="rId6" Type="http://schemas.openxmlformats.org/officeDocument/2006/relationships/hyperlink" Target="https://colombiacompra.pensemos.com/suiteve/pln/searchers?soa=6&amp;mdl=pln&amp;_sveVrs=1004020250228&amp;&amp;link=1&amp;mis=pln-D-1024" TargetMode="External"/><Relationship Id="rId11" Type="http://schemas.openxmlformats.org/officeDocument/2006/relationships/hyperlink" Target="https://colombiacompra.pensemos.com/suiteve/pln/searchers?soa=6&amp;mdl=pln&amp;_sveVrs=1004020250228&amp;&amp;link=1&amp;mis=pln-D-1024" TargetMode="External"/><Relationship Id="rId24" Type="http://schemas.openxmlformats.org/officeDocument/2006/relationships/hyperlink" Target="https://colombiacompra.pensemos.com/suiteve/pln/searchers?soa=6&amp;mdl=pln&amp;_sveVrs=1004020250228&amp;&amp;link=1&amp;mis=pln-D-1024" TargetMode="External"/><Relationship Id="rId32" Type="http://schemas.openxmlformats.org/officeDocument/2006/relationships/hyperlink" Target="https://colombiacompra.pensemos.com/suiteve/pln/searchers?soa=6&amp;mdl=pln&amp;_sveVrs=1004020250228&amp;&amp;link=1&amp;mis=pln-D-1024" TargetMode="External"/><Relationship Id="rId37" Type="http://schemas.openxmlformats.org/officeDocument/2006/relationships/vmlDrawing" Target="../drawings/vmlDrawing4.vml"/><Relationship Id="rId5" Type="http://schemas.openxmlformats.org/officeDocument/2006/relationships/hyperlink" Target="https://colombiacompra.pensemos.com/suiteve/pln/searchers?soa=6&amp;mdl=pln&amp;_sveVrs=1004020250228&amp;&amp;link=1&amp;mis=pln-D-1024" TargetMode="External"/><Relationship Id="rId15" Type="http://schemas.openxmlformats.org/officeDocument/2006/relationships/hyperlink" Target="https://colombiacompra.pensemos.com/suiteve/pln/searchers?soa=6&amp;mdl=pln&amp;_sveVrs=1004020250228&amp;&amp;link=1&amp;mis=pln-D-1024" TargetMode="External"/><Relationship Id="rId23" Type="http://schemas.openxmlformats.org/officeDocument/2006/relationships/hyperlink" Target="https://colombiacompra.pensemos.com/suiteve/pln/searchers?soa=6&amp;mdl=pln&amp;_sveVrs=1004020250228&amp;&amp;link=1&amp;mis=pln-D-1024" TargetMode="External"/><Relationship Id="rId28" Type="http://schemas.openxmlformats.org/officeDocument/2006/relationships/hyperlink" Target="https://colombiacompra.pensemos.com/suiteve/pln/searchers?soa=6&amp;mdl=pln&amp;_sveVrs=1004020250228&amp;&amp;link=1&amp;mis=pln-D-1024" TargetMode="External"/><Relationship Id="rId36" Type="http://schemas.openxmlformats.org/officeDocument/2006/relationships/drawing" Target="../drawings/drawing1.xml"/><Relationship Id="rId10" Type="http://schemas.openxmlformats.org/officeDocument/2006/relationships/hyperlink" Target="https://colombiacompra.pensemos.com/suiteve/pln/searchers?soa=6&amp;mdl=pln&amp;_sveVrs=1004020250228&amp;&amp;link=1&amp;mis=pln-D-1024" TargetMode="External"/><Relationship Id="rId19" Type="http://schemas.openxmlformats.org/officeDocument/2006/relationships/hyperlink" Target="https://colombiacompra.pensemos.com/suiteve/pln/searchers?soa=6&amp;mdl=pln&amp;_sveVrs=1004020250228&amp;&amp;link=1&amp;mis=pln-D-1024" TargetMode="External"/><Relationship Id="rId31" Type="http://schemas.openxmlformats.org/officeDocument/2006/relationships/hyperlink" Target="https://colombiacompra.pensemos.com/suiteve/pln/searchers?soa=6&amp;mdl=pln&amp;_sveVrs=1004020250228&amp;&amp;link=1&amp;mis=pln-D-1024" TargetMode="External"/><Relationship Id="rId4" Type="http://schemas.openxmlformats.org/officeDocument/2006/relationships/hyperlink" Target="https://colombiacompra.pensemos.com/suiteve/pln/searchers?soa=6&amp;mdl=pln&amp;_sveVrs=1004020250228&amp;&amp;link=1&amp;mis=pln-D-1024" TargetMode="External"/><Relationship Id="rId9" Type="http://schemas.openxmlformats.org/officeDocument/2006/relationships/hyperlink" Target="https://colombiacompra.pensemos.com/suiteve/pln/searchers?soa=6&amp;mdl=pln&amp;_sveVrs=1004020250228&amp;&amp;link=1&amp;mis=pln-D-1024" TargetMode="External"/><Relationship Id="rId14" Type="http://schemas.openxmlformats.org/officeDocument/2006/relationships/hyperlink" Target="https://colombiacompra.pensemos.com/suiteve/pln/searchers?soa=6&amp;mdl=pln&amp;_sveVrs=1004020250228&amp;&amp;link=1&amp;mis=pln-D-1024" TargetMode="External"/><Relationship Id="rId22" Type="http://schemas.openxmlformats.org/officeDocument/2006/relationships/hyperlink" Target="https://colombiacompra.pensemos.com/suiteve/pln/searchers?soa=6&amp;mdl=pln&amp;_sveVrs=1004020250228&amp;&amp;link=1&amp;mis=pln-D-1024" TargetMode="External"/><Relationship Id="rId27" Type="http://schemas.openxmlformats.org/officeDocument/2006/relationships/hyperlink" Target="https://colombiacompra.pensemos.com/suiteve/pln/searchers?soa=6&amp;mdl=pln&amp;_sveVrs=1004020250228&amp;&amp;link=1&amp;mis=pln-D-1024" TargetMode="External"/><Relationship Id="rId30" Type="http://schemas.openxmlformats.org/officeDocument/2006/relationships/hyperlink" Target="https://colombiacompra.pensemos.com/suiteve/pln/searchers?soa=6&amp;mdl=pln&amp;_sveVrs=1004020250228&amp;&amp;link=1&amp;mis=pln-D-1024" TargetMode="External"/><Relationship Id="rId35" Type="http://schemas.openxmlformats.org/officeDocument/2006/relationships/printerSettings" Target="../printerSettings/printerSettings3.bin"/><Relationship Id="rId8" Type="http://schemas.openxmlformats.org/officeDocument/2006/relationships/hyperlink" Target="https://colombiacompra.pensemos.com/suiteve/pln/searchers?soa=6&amp;mdl=pln&amp;_sveVrs=1004020250228&amp;&amp;link=1&amp;mis=pln-D-1024" TargetMode="External"/><Relationship Id="rId3" Type="http://schemas.openxmlformats.org/officeDocument/2006/relationships/hyperlink" Target="https://colombiacompra.pensemos.com/suiteve/pln/searchers?soa=6&amp;mdl=pln&amp;_sveVrs=1004020250228&amp;&amp;link=1&amp;mis=pln-D-1024"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hyperlink" Target="https://cceficiente.sharepoint.com/sites/ProcesosMIPG/Documentos%20compartidos/General/2025%20DIRECCIONAMIENTO%20ESTRAT&#201;GICO/PLANEACI&#211;N%20ESTRAT&#201;GICA%20E%20INSTITUCIONAL/:f:/s/ProcesosMIPG/ErROqf3txgNBkDe9PumOZwUBbPBifwyxBBL1awWLSl9LCg" TargetMode="External"/><Relationship Id="rId2" Type="http://schemas.openxmlformats.org/officeDocument/2006/relationships/hyperlink" Target="file:///D:\:f:\s\ProcesosMIPG\EjlLhgT1KFFMoebdOZj7x7QBzHZrd-hoWGRb78GLWcQNmg" TargetMode="External"/><Relationship Id="rId1" Type="http://schemas.openxmlformats.org/officeDocument/2006/relationships/hyperlink" Target="file:///D:\:f:\s\ProcesosMIPG\Epr7wXnKwlZNlW8laAxDEwQBFVTOyA3ftm-VytU2u-QS4A" TargetMode="External"/><Relationship Id="rId5" Type="http://schemas.openxmlformats.org/officeDocument/2006/relationships/vmlDrawing" Target="../drawings/vmlDrawing5.vml"/><Relationship Id="rId4"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CC33"/>
    <pageSetUpPr fitToPage="1"/>
  </sheetPr>
  <dimension ref="A1:AO70"/>
  <sheetViews>
    <sheetView tabSelected="1" zoomScaleNormal="100" workbookViewId="0">
      <pane xSplit="2" ySplit="2" topLeftCell="H59" activePane="bottomRight" state="frozenSplit"/>
      <selection pane="topRight" activeCell="B1" sqref="B1"/>
      <selection pane="bottomLeft" activeCell="A4" sqref="A4"/>
      <selection pane="bottomRight" activeCell="XDZ25" sqref="XDZ25"/>
    </sheetView>
  </sheetViews>
  <sheetFormatPr baseColWidth="10" defaultColWidth="14.42578125" defaultRowHeight="10.5" x14ac:dyDescent="0.15"/>
  <cols>
    <col min="1" max="1" width="7.140625" style="398" customWidth="1"/>
    <col min="2" max="2" width="9.42578125" style="398" bestFit="1" customWidth="1"/>
    <col min="3" max="3" width="28.42578125" style="398" hidden="1" customWidth="1"/>
    <col min="4" max="4" width="38" style="398" hidden="1" customWidth="1"/>
    <col min="5" max="7" width="26.85546875" style="399" hidden="1" customWidth="1"/>
    <col min="8" max="8" width="37.42578125" style="529" customWidth="1"/>
    <col min="9" max="9" width="33.42578125" style="529" customWidth="1"/>
    <col min="10" max="10" width="37.7109375" style="398" customWidth="1"/>
    <col min="11" max="11" width="14.42578125" style="398" customWidth="1"/>
    <col min="12" max="12" width="15.140625" style="398" customWidth="1"/>
    <col min="13" max="14" width="12.85546875" style="398" customWidth="1"/>
    <col min="15" max="15" width="7.42578125" style="398" customWidth="1"/>
    <col min="16" max="18" width="7.42578125" style="610" customWidth="1"/>
    <col min="19" max="19" width="7.42578125" style="398" customWidth="1"/>
    <col min="20" max="22" width="7.42578125" style="610" customWidth="1"/>
    <col min="23" max="23" width="7.7109375" style="398" customWidth="1"/>
    <col min="24" max="26" width="7.42578125" style="610" customWidth="1"/>
    <col min="27" max="27" width="7.85546875" style="398" customWidth="1"/>
    <col min="28" max="30" width="7.42578125" style="398" customWidth="1"/>
    <col min="31" max="31" width="18" style="398" customWidth="1"/>
    <col min="32" max="33" width="18" style="398" hidden="1" customWidth="1"/>
    <col min="34" max="34" width="33.140625" style="398" hidden="1" customWidth="1"/>
    <col min="35" max="35" width="31.42578125" style="398" customWidth="1"/>
    <col min="36" max="36" width="32.28515625" style="398" hidden="1" customWidth="1"/>
    <col min="37" max="37" width="33.42578125" style="398" hidden="1" customWidth="1"/>
    <col min="38" max="38" width="27" style="398" hidden="1" customWidth="1"/>
    <col min="39" max="39" width="25.140625" style="398" customWidth="1"/>
    <col min="40" max="40" width="30.140625" style="401" customWidth="1"/>
    <col min="41" max="41" width="50" style="401" hidden="1" customWidth="1"/>
    <col min="42" max="16384" width="14.42578125" style="847"/>
  </cols>
  <sheetData>
    <row r="1" spans="1:41" ht="21" x14ac:dyDescent="0.15">
      <c r="A1" s="378"/>
      <c r="B1" s="378"/>
      <c r="C1" s="126" t="s">
        <v>0</v>
      </c>
      <c r="D1" s="379"/>
      <c r="E1" s="379"/>
      <c r="F1" s="379"/>
      <c r="G1" s="378"/>
      <c r="H1" s="379"/>
      <c r="I1" s="379"/>
      <c r="J1" s="379"/>
      <c r="K1" s="378"/>
      <c r="L1" s="378"/>
      <c r="M1" s="378"/>
      <c r="N1" s="378"/>
      <c r="O1" s="378"/>
      <c r="P1" s="725" t="s">
        <v>1</v>
      </c>
      <c r="Q1" s="726"/>
      <c r="R1" s="726"/>
      <c r="S1" s="726"/>
      <c r="T1" s="726"/>
      <c r="U1" s="726"/>
      <c r="V1" s="726"/>
      <c r="W1" s="726"/>
      <c r="X1" s="726"/>
      <c r="Y1" s="726"/>
      <c r="Z1" s="726"/>
      <c r="AA1" s="726"/>
      <c r="AB1" s="726"/>
      <c r="AC1" s="726"/>
      <c r="AD1" s="727"/>
      <c r="AE1" s="378"/>
      <c r="AF1" s="378"/>
      <c r="AG1" s="378"/>
      <c r="AH1" s="378"/>
      <c r="AI1" s="378"/>
      <c r="AJ1" s="378"/>
      <c r="AK1" s="378"/>
      <c r="AL1" s="378"/>
      <c r="AM1" s="378"/>
      <c r="AN1" s="378"/>
      <c r="AO1" s="380"/>
    </row>
    <row r="2" spans="1:41" s="848" customFormat="1" ht="48" x14ac:dyDescent="0.15">
      <c r="A2" s="381" t="s">
        <v>2</v>
      </c>
      <c r="B2" s="119" t="s">
        <v>3</v>
      </c>
      <c r="C2" s="119" t="s">
        <v>4</v>
      </c>
      <c r="D2" s="119" t="s">
        <v>5</v>
      </c>
      <c r="E2" s="122" t="s">
        <v>6</v>
      </c>
      <c r="F2" s="122" t="s">
        <v>7</v>
      </c>
      <c r="G2" s="122" t="s">
        <v>8</v>
      </c>
      <c r="H2" s="122" t="s">
        <v>9</v>
      </c>
      <c r="I2" s="122" t="s">
        <v>10</v>
      </c>
      <c r="J2" s="119" t="s">
        <v>11</v>
      </c>
      <c r="K2" s="119" t="s">
        <v>12</v>
      </c>
      <c r="L2" s="119" t="s">
        <v>13</v>
      </c>
      <c r="M2" s="119" t="s">
        <v>14</v>
      </c>
      <c r="N2" s="119" t="s">
        <v>15</v>
      </c>
      <c r="O2" s="119" t="s">
        <v>16</v>
      </c>
      <c r="P2" s="122" t="s">
        <v>17</v>
      </c>
      <c r="Q2" s="122" t="s">
        <v>18</v>
      </c>
      <c r="R2" s="122" t="s">
        <v>19</v>
      </c>
      <c r="S2" s="119" t="s">
        <v>20</v>
      </c>
      <c r="T2" s="126" t="s">
        <v>21</v>
      </c>
      <c r="U2" s="126" t="s">
        <v>22</v>
      </c>
      <c r="V2" s="126" t="s">
        <v>23</v>
      </c>
      <c r="W2" s="119" t="s">
        <v>24</v>
      </c>
      <c r="X2" s="126" t="s">
        <v>25</v>
      </c>
      <c r="Y2" s="126" t="s">
        <v>26</v>
      </c>
      <c r="Z2" s="126" t="s">
        <v>27</v>
      </c>
      <c r="AA2" s="119" t="s">
        <v>28</v>
      </c>
      <c r="AB2" s="122" t="s">
        <v>29</v>
      </c>
      <c r="AC2" s="122" t="s">
        <v>30</v>
      </c>
      <c r="AD2" s="122" t="s">
        <v>31</v>
      </c>
      <c r="AE2" s="382" t="s">
        <v>32</v>
      </c>
      <c r="AF2" s="382" t="s">
        <v>33</v>
      </c>
      <c r="AG2" s="382" t="s">
        <v>34</v>
      </c>
      <c r="AH2" s="119" t="s">
        <v>35</v>
      </c>
      <c r="AI2" s="119" t="s">
        <v>36</v>
      </c>
      <c r="AJ2" s="122" t="s">
        <v>37</v>
      </c>
      <c r="AK2" s="122" t="s">
        <v>38</v>
      </c>
      <c r="AL2" s="122" t="s">
        <v>39</v>
      </c>
      <c r="AM2" s="119" t="s">
        <v>40</v>
      </c>
      <c r="AN2" s="119" t="s">
        <v>41</v>
      </c>
      <c r="AO2" s="119" t="s">
        <v>42</v>
      </c>
    </row>
    <row r="3" spans="1:41" s="848" customFormat="1" ht="81" customHeight="1" x14ac:dyDescent="0.15">
      <c r="A3" s="118"/>
      <c r="B3" s="119"/>
      <c r="C3" s="377" t="s">
        <v>43</v>
      </c>
      <c r="D3" s="377" t="s">
        <v>44</v>
      </c>
      <c r="E3" s="377" t="s">
        <v>45</v>
      </c>
      <c r="F3" s="377" t="s">
        <v>46</v>
      </c>
      <c r="G3" s="377" t="s">
        <v>47</v>
      </c>
      <c r="H3" s="377"/>
      <c r="I3" s="377" t="s">
        <v>48</v>
      </c>
      <c r="J3" s="377" t="s">
        <v>49</v>
      </c>
      <c r="K3" s="377" t="s">
        <v>50</v>
      </c>
      <c r="L3" s="377" t="s">
        <v>51</v>
      </c>
      <c r="M3" s="377" t="s">
        <v>52</v>
      </c>
      <c r="N3" s="377" t="s">
        <v>53</v>
      </c>
      <c r="O3" s="731" t="s">
        <v>54</v>
      </c>
      <c r="P3" s="732"/>
      <c r="Q3" s="732"/>
      <c r="R3" s="732"/>
      <c r="S3" s="732"/>
      <c r="T3" s="732"/>
      <c r="U3" s="732"/>
      <c r="V3" s="732"/>
      <c r="W3" s="732"/>
      <c r="X3" s="732"/>
      <c r="Y3" s="732"/>
      <c r="Z3" s="732"/>
      <c r="AA3" s="732"/>
      <c r="AB3" s="732"/>
      <c r="AC3" s="732"/>
      <c r="AD3" s="733"/>
      <c r="AE3" s="377" t="s">
        <v>55</v>
      </c>
      <c r="AF3" s="377"/>
      <c r="AG3" s="377" t="s">
        <v>56</v>
      </c>
      <c r="AH3" s="377" t="s">
        <v>57</v>
      </c>
      <c r="AI3" s="377" t="s">
        <v>58</v>
      </c>
      <c r="AJ3" s="377" t="s">
        <v>59</v>
      </c>
      <c r="AK3" s="377" t="s">
        <v>60</v>
      </c>
      <c r="AL3" s="377" t="s">
        <v>61</v>
      </c>
      <c r="AM3" s="377"/>
      <c r="AN3" s="377"/>
      <c r="AO3" s="377"/>
    </row>
    <row r="4" spans="1:41" ht="48.75" customHeight="1" x14ac:dyDescent="0.15">
      <c r="A4" s="722" t="s">
        <v>62</v>
      </c>
      <c r="B4" s="126" t="s">
        <v>63</v>
      </c>
      <c r="C4" s="126" t="s">
        <v>0</v>
      </c>
      <c r="D4" s="128" t="s">
        <v>64</v>
      </c>
      <c r="E4" s="179" t="s">
        <v>65</v>
      </c>
      <c r="F4" s="530" t="s">
        <v>66</v>
      </c>
      <c r="G4" s="179" t="s">
        <v>67</v>
      </c>
      <c r="H4" s="531" t="s">
        <v>68</v>
      </c>
      <c r="I4" s="532" t="s">
        <v>69</v>
      </c>
      <c r="J4" s="531" t="s">
        <v>70</v>
      </c>
      <c r="K4" s="533">
        <v>45662</v>
      </c>
      <c r="L4" s="534">
        <v>46387</v>
      </c>
      <c r="M4" s="535">
        <v>1</v>
      </c>
      <c r="N4" s="532" t="s">
        <v>71</v>
      </c>
      <c r="O4" s="133">
        <f>+P4+Q4+R4</f>
        <v>0</v>
      </c>
      <c r="P4" s="128">
        <v>0</v>
      </c>
      <c r="Q4" s="128">
        <v>0</v>
      </c>
      <c r="R4" s="128">
        <v>0</v>
      </c>
      <c r="S4" s="527">
        <v>0.5</v>
      </c>
      <c r="T4" s="128">
        <v>0</v>
      </c>
      <c r="U4" s="128">
        <v>0</v>
      </c>
      <c r="V4" s="383">
        <v>0.5</v>
      </c>
      <c r="W4" s="133">
        <f>+X4+Y4+Z4</f>
        <v>0</v>
      </c>
      <c r="X4" s="128">
        <v>0</v>
      </c>
      <c r="Y4" s="128">
        <v>0</v>
      </c>
      <c r="Z4" s="128">
        <v>0</v>
      </c>
      <c r="AA4" s="527">
        <v>0.5</v>
      </c>
      <c r="AB4" s="128">
        <v>0</v>
      </c>
      <c r="AC4" s="128">
        <v>0</v>
      </c>
      <c r="AD4" s="383">
        <v>0.5</v>
      </c>
      <c r="AE4" s="128" t="s">
        <v>72</v>
      </c>
      <c r="AF4" s="171" t="s">
        <v>73</v>
      </c>
      <c r="AG4" s="171"/>
      <c r="AH4" s="392"/>
      <c r="AI4" s="384" t="s">
        <v>74</v>
      </c>
      <c r="AJ4" s="128"/>
      <c r="AK4" s="128"/>
      <c r="AL4" s="128"/>
      <c r="AM4" s="538" t="s">
        <v>75</v>
      </c>
      <c r="AN4" s="538" t="s">
        <v>76</v>
      </c>
      <c r="AO4" s="128"/>
    </row>
    <row r="5" spans="1:41" ht="42" customHeight="1" x14ac:dyDescent="0.15">
      <c r="A5" s="723"/>
      <c r="B5" s="126" t="s">
        <v>77</v>
      </c>
      <c r="C5" s="126" t="s">
        <v>0</v>
      </c>
      <c r="D5" s="171" t="s">
        <v>64</v>
      </c>
      <c r="E5" s="179" t="s">
        <v>65</v>
      </c>
      <c r="F5" s="530" t="s">
        <v>66</v>
      </c>
      <c r="G5" s="179" t="s">
        <v>67</v>
      </c>
      <c r="H5" s="393" t="s">
        <v>78</v>
      </c>
      <c r="I5" s="393" t="s">
        <v>79</v>
      </c>
      <c r="J5" s="393" t="s">
        <v>80</v>
      </c>
      <c r="K5" s="533">
        <v>45662</v>
      </c>
      <c r="L5" s="534">
        <v>46387</v>
      </c>
      <c r="M5" s="393">
        <f t="shared" ref="M5:M68" si="0">+O5+S5+W5+AA5</f>
        <v>4</v>
      </c>
      <c r="N5" s="532" t="s">
        <v>71</v>
      </c>
      <c r="O5" s="536">
        <f t="shared" ref="O5:O68" si="1">+P5+Q5+R5</f>
        <v>1</v>
      </c>
      <c r="P5" s="128">
        <v>0</v>
      </c>
      <c r="Q5" s="128">
        <v>0</v>
      </c>
      <c r="R5" s="128">
        <v>1</v>
      </c>
      <c r="S5" s="537">
        <f t="shared" ref="S5:S68" si="2">+T5+U5+V5</f>
        <v>1</v>
      </c>
      <c r="T5" s="132">
        <v>0</v>
      </c>
      <c r="U5" s="132">
        <v>0</v>
      </c>
      <c r="V5" s="132">
        <v>1</v>
      </c>
      <c r="W5" s="537">
        <f t="shared" ref="W5:W68" si="3">+X5+Y5+Z5</f>
        <v>1</v>
      </c>
      <c r="X5" s="132">
        <v>0</v>
      </c>
      <c r="Y5" s="132">
        <v>0</v>
      </c>
      <c r="Z5" s="132">
        <v>1</v>
      </c>
      <c r="AA5" s="537">
        <f t="shared" ref="AA5:AA68" si="4">+AB5+AC5+AD5</f>
        <v>1</v>
      </c>
      <c r="AB5" s="128">
        <v>0</v>
      </c>
      <c r="AC5" s="128">
        <v>0</v>
      </c>
      <c r="AD5" s="128">
        <v>1</v>
      </c>
      <c r="AE5" s="128" t="s">
        <v>72</v>
      </c>
      <c r="AF5" s="171"/>
      <c r="AG5" s="171"/>
      <c r="AH5" s="392"/>
      <c r="AI5" s="384" t="s">
        <v>74</v>
      </c>
      <c r="AJ5" s="532" t="s">
        <v>81</v>
      </c>
      <c r="AK5" s="128"/>
      <c r="AL5" s="128"/>
      <c r="AM5" s="538" t="s">
        <v>75</v>
      </c>
      <c r="AN5" s="538" t="s">
        <v>76</v>
      </c>
      <c r="AO5" s="128"/>
    </row>
    <row r="6" spans="1:41" ht="44.25" customHeight="1" x14ac:dyDescent="0.15">
      <c r="A6" s="723"/>
      <c r="B6" s="126" t="s">
        <v>82</v>
      </c>
      <c r="C6" s="126" t="s">
        <v>0</v>
      </c>
      <c r="D6" s="171" t="s">
        <v>64</v>
      </c>
      <c r="E6" s="179" t="s">
        <v>83</v>
      </c>
      <c r="F6" s="530" t="s">
        <v>66</v>
      </c>
      <c r="G6" s="179" t="s">
        <v>67</v>
      </c>
      <c r="H6" s="393" t="s">
        <v>84</v>
      </c>
      <c r="I6" s="393" t="s">
        <v>85</v>
      </c>
      <c r="J6" s="393" t="s">
        <v>86</v>
      </c>
      <c r="K6" s="533">
        <v>45662</v>
      </c>
      <c r="L6" s="534">
        <v>46387</v>
      </c>
      <c r="M6" s="393">
        <f t="shared" si="0"/>
        <v>2</v>
      </c>
      <c r="N6" s="532" t="s">
        <v>71</v>
      </c>
      <c r="O6" s="536">
        <f t="shared" si="1"/>
        <v>0</v>
      </c>
      <c r="P6" s="128">
        <v>0</v>
      </c>
      <c r="Q6" s="128">
        <v>0</v>
      </c>
      <c r="R6" s="128">
        <v>0</v>
      </c>
      <c r="S6" s="133">
        <f t="shared" si="2"/>
        <v>1</v>
      </c>
      <c r="T6" s="128">
        <v>0</v>
      </c>
      <c r="U6" s="128">
        <v>0</v>
      </c>
      <c r="V6" s="128">
        <v>1</v>
      </c>
      <c r="W6" s="133">
        <f t="shared" si="3"/>
        <v>0</v>
      </c>
      <c r="X6" s="128">
        <v>0</v>
      </c>
      <c r="Y6" s="128">
        <v>0</v>
      </c>
      <c r="Z6" s="128">
        <v>0</v>
      </c>
      <c r="AA6" s="133">
        <f t="shared" si="4"/>
        <v>1</v>
      </c>
      <c r="AB6" s="128">
        <v>0</v>
      </c>
      <c r="AC6" s="128">
        <v>0</v>
      </c>
      <c r="AD6" s="128">
        <v>1</v>
      </c>
      <c r="AE6" s="128" t="s">
        <v>72</v>
      </c>
      <c r="AF6" s="171"/>
      <c r="AG6" s="171"/>
      <c r="AH6" s="392"/>
      <c r="AI6" s="384" t="s">
        <v>74</v>
      </c>
      <c r="AJ6" s="532" t="s">
        <v>87</v>
      </c>
      <c r="AK6" s="128"/>
      <c r="AL6" s="128"/>
      <c r="AM6" s="538" t="s">
        <v>75</v>
      </c>
      <c r="AN6" s="538" t="s">
        <v>76</v>
      </c>
      <c r="AO6" s="128"/>
    </row>
    <row r="7" spans="1:41" ht="44.25" customHeight="1" x14ac:dyDescent="0.15">
      <c r="A7" s="723"/>
      <c r="B7" s="126" t="s">
        <v>88</v>
      </c>
      <c r="C7" s="126" t="s">
        <v>89</v>
      </c>
      <c r="D7" s="128" t="s">
        <v>64</v>
      </c>
      <c r="E7" s="179" t="s">
        <v>83</v>
      </c>
      <c r="F7" s="530" t="s">
        <v>90</v>
      </c>
      <c r="G7" s="179" t="s">
        <v>67</v>
      </c>
      <c r="H7" s="128" t="s">
        <v>91</v>
      </c>
      <c r="I7" s="128" t="s">
        <v>92</v>
      </c>
      <c r="J7" s="128" t="s">
        <v>93</v>
      </c>
      <c r="K7" s="129">
        <v>46024</v>
      </c>
      <c r="L7" s="130">
        <v>46387</v>
      </c>
      <c r="M7" s="526">
        <f t="shared" si="0"/>
        <v>1</v>
      </c>
      <c r="N7" s="132" t="s">
        <v>94</v>
      </c>
      <c r="O7" s="527">
        <f t="shared" si="1"/>
        <v>0.25</v>
      </c>
      <c r="P7" s="128">
        <v>0</v>
      </c>
      <c r="Q7" s="128">
        <v>0</v>
      </c>
      <c r="R7" s="383">
        <v>0.25</v>
      </c>
      <c r="S7" s="527">
        <f t="shared" si="2"/>
        <v>0.25</v>
      </c>
      <c r="T7" s="128">
        <v>0</v>
      </c>
      <c r="U7" s="128">
        <v>0</v>
      </c>
      <c r="V7" s="383">
        <v>0.25</v>
      </c>
      <c r="W7" s="527">
        <f t="shared" si="3"/>
        <v>0.25</v>
      </c>
      <c r="X7" s="128">
        <v>0</v>
      </c>
      <c r="Y7" s="128">
        <v>0</v>
      </c>
      <c r="Z7" s="383">
        <v>0.25</v>
      </c>
      <c r="AA7" s="527">
        <f t="shared" si="4"/>
        <v>0.25</v>
      </c>
      <c r="AB7" s="128">
        <v>0</v>
      </c>
      <c r="AC7" s="128">
        <v>0</v>
      </c>
      <c r="AD7" s="383">
        <v>0.25</v>
      </c>
      <c r="AE7" s="128" t="s">
        <v>73</v>
      </c>
      <c r="AF7" s="171"/>
      <c r="AG7" s="171"/>
      <c r="AH7" s="392"/>
      <c r="AI7" s="384" t="s">
        <v>95</v>
      </c>
      <c r="AJ7" s="128"/>
      <c r="AK7" s="128"/>
      <c r="AL7" s="128"/>
      <c r="AM7" s="128" t="s">
        <v>96</v>
      </c>
      <c r="AN7" s="128" t="s">
        <v>97</v>
      </c>
      <c r="AO7" s="128"/>
    </row>
    <row r="8" spans="1:41" ht="44.25" customHeight="1" x14ac:dyDescent="0.15">
      <c r="A8" s="723"/>
      <c r="B8" s="126" t="s">
        <v>98</v>
      </c>
      <c r="C8" s="126" t="s">
        <v>89</v>
      </c>
      <c r="D8" s="128" t="s">
        <v>64</v>
      </c>
      <c r="E8" s="179" t="s">
        <v>99</v>
      </c>
      <c r="F8" s="530" t="s">
        <v>90</v>
      </c>
      <c r="G8" s="179" t="s">
        <v>67</v>
      </c>
      <c r="H8" s="128" t="s">
        <v>100</v>
      </c>
      <c r="I8" s="128" t="s">
        <v>101</v>
      </c>
      <c r="J8" s="128" t="s">
        <v>102</v>
      </c>
      <c r="K8" s="129">
        <v>46024</v>
      </c>
      <c r="L8" s="129">
        <v>46387</v>
      </c>
      <c r="M8" s="131">
        <f t="shared" si="0"/>
        <v>4</v>
      </c>
      <c r="N8" s="132" t="s">
        <v>103</v>
      </c>
      <c r="O8" s="133">
        <f t="shared" si="1"/>
        <v>1</v>
      </c>
      <c r="P8" s="128">
        <v>0</v>
      </c>
      <c r="Q8" s="128">
        <v>1</v>
      </c>
      <c r="R8" s="128">
        <v>0</v>
      </c>
      <c r="S8" s="133">
        <f t="shared" si="2"/>
        <v>1</v>
      </c>
      <c r="T8" s="128">
        <v>0</v>
      </c>
      <c r="U8" s="128">
        <v>1</v>
      </c>
      <c r="V8" s="128">
        <v>0</v>
      </c>
      <c r="W8" s="133">
        <f t="shared" si="3"/>
        <v>1</v>
      </c>
      <c r="X8" s="128">
        <v>0</v>
      </c>
      <c r="Y8" s="128">
        <v>1</v>
      </c>
      <c r="Z8" s="128">
        <v>0</v>
      </c>
      <c r="AA8" s="133">
        <f t="shared" si="4"/>
        <v>1</v>
      </c>
      <c r="AB8" s="128">
        <v>0</v>
      </c>
      <c r="AC8" s="128">
        <v>1</v>
      </c>
      <c r="AD8" s="128">
        <v>0</v>
      </c>
      <c r="AE8" s="128" t="s">
        <v>73</v>
      </c>
      <c r="AF8" s="171"/>
      <c r="AG8" s="171"/>
      <c r="AH8" s="392"/>
      <c r="AI8" s="384" t="s">
        <v>95</v>
      </c>
      <c r="AJ8" s="128"/>
      <c r="AK8" s="128"/>
      <c r="AL8" s="128"/>
      <c r="AM8" s="128" t="s">
        <v>96</v>
      </c>
      <c r="AN8" s="128" t="s">
        <v>97</v>
      </c>
      <c r="AO8" s="128" t="s">
        <v>104</v>
      </c>
    </row>
    <row r="9" spans="1:41" ht="51.75" customHeight="1" x14ac:dyDescent="0.15">
      <c r="A9" s="723"/>
      <c r="B9" s="126" t="s">
        <v>105</v>
      </c>
      <c r="C9" s="126" t="s">
        <v>89</v>
      </c>
      <c r="D9" s="128" t="s">
        <v>64</v>
      </c>
      <c r="E9" s="179" t="s">
        <v>106</v>
      </c>
      <c r="F9" s="530" t="s">
        <v>90</v>
      </c>
      <c r="G9" s="179" t="s">
        <v>67</v>
      </c>
      <c r="H9" s="145" t="s">
        <v>107</v>
      </c>
      <c r="I9" s="145" t="s">
        <v>101</v>
      </c>
      <c r="J9" s="128" t="s">
        <v>108</v>
      </c>
      <c r="K9" s="129">
        <v>46024</v>
      </c>
      <c r="L9" s="129">
        <v>46387</v>
      </c>
      <c r="M9" s="131">
        <f t="shared" si="0"/>
        <v>4</v>
      </c>
      <c r="N9" s="132" t="s">
        <v>71</v>
      </c>
      <c r="O9" s="133">
        <f t="shared" si="1"/>
        <v>1</v>
      </c>
      <c r="P9" s="128">
        <v>0</v>
      </c>
      <c r="Q9" s="128">
        <v>0</v>
      </c>
      <c r="R9" s="128">
        <v>1</v>
      </c>
      <c r="S9" s="133">
        <f t="shared" si="2"/>
        <v>1</v>
      </c>
      <c r="T9" s="128">
        <v>0</v>
      </c>
      <c r="U9" s="128">
        <v>0</v>
      </c>
      <c r="V9" s="128">
        <v>1</v>
      </c>
      <c r="W9" s="133">
        <f t="shared" si="3"/>
        <v>1</v>
      </c>
      <c r="X9" s="128">
        <v>0</v>
      </c>
      <c r="Y9" s="128">
        <v>0</v>
      </c>
      <c r="Z9" s="128">
        <v>1</v>
      </c>
      <c r="AA9" s="133">
        <f t="shared" si="4"/>
        <v>1</v>
      </c>
      <c r="AB9" s="128">
        <v>0</v>
      </c>
      <c r="AC9" s="128">
        <v>0</v>
      </c>
      <c r="AD9" s="128">
        <v>1</v>
      </c>
      <c r="AE9" s="128" t="s">
        <v>73</v>
      </c>
      <c r="AF9" s="171"/>
      <c r="AG9" s="171"/>
      <c r="AH9" s="392"/>
      <c r="AI9" s="384" t="s">
        <v>95</v>
      </c>
      <c r="AJ9" s="128"/>
      <c r="AK9" s="128"/>
      <c r="AL9" s="128"/>
      <c r="AM9" s="128" t="s">
        <v>96</v>
      </c>
      <c r="AN9" s="128" t="s">
        <v>97</v>
      </c>
      <c r="AO9" s="128"/>
    </row>
    <row r="10" spans="1:41" ht="59.25" customHeight="1" x14ac:dyDescent="0.15">
      <c r="A10" s="723"/>
      <c r="B10" s="126" t="s">
        <v>109</v>
      </c>
      <c r="C10" s="126" t="s">
        <v>89</v>
      </c>
      <c r="D10" s="128" t="s">
        <v>64</v>
      </c>
      <c r="E10" s="179" t="s">
        <v>83</v>
      </c>
      <c r="F10" s="530" t="s">
        <v>90</v>
      </c>
      <c r="G10" s="179" t="s">
        <v>67</v>
      </c>
      <c r="H10" s="145" t="s">
        <v>110</v>
      </c>
      <c r="I10" s="145" t="s">
        <v>111</v>
      </c>
      <c r="J10" s="128" t="s">
        <v>112</v>
      </c>
      <c r="K10" s="129">
        <v>46024</v>
      </c>
      <c r="L10" s="129">
        <v>46295</v>
      </c>
      <c r="M10" s="131">
        <f t="shared" si="0"/>
        <v>3</v>
      </c>
      <c r="N10" s="132" t="s">
        <v>103</v>
      </c>
      <c r="O10" s="133">
        <f t="shared" si="1"/>
        <v>1</v>
      </c>
      <c r="P10" s="128">
        <v>0</v>
      </c>
      <c r="Q10" s="128">
        <v>0</v>
      </c>
      <c r="R10" s="128">
        <v>1</v>
      </c>
      <c r="S10" s="133">
        <f t="shared" si="2"/>
        <v>1</v>
      </c>
      <c r="T10" s="128">
        <v>0</v>
      </c>
      <c r="U10" s="128">
        <v>1</v>
      </c>
      <c r="V10" s="128">
        <v>0</v>
      </c>
      <c r="W10" s="133">
        <f t="shared" si="3"/>
        <v>1</v>
      </c>
      <c r="X10" s="128">
        <v>0</v>
      </c>
      <c r="Y10" s="128">
        <v>1</v>
      </c>
      <c r="Z10" s="128">
        <v>0</v>
      </c>
      <c r="AA10" s="133">
        <f t="shared" si="4"/>
        <v>0</v>
      </c>
      <c r="AB10" s="128">
        <v>0</v>
      </c>
      <c r="AC10" s="128">
        <v>0</v>
      </c>
      <c r="AD10" s="128">
        <v>0</v>
      </c>
      <c r="AE10" s="128" t="s">
        <v>73</v>
      </c>
      <c r="AF10" s="171"/>
      <c r="AG10" s="171"/>
      <c r="AH10" s="392"/>
      <c r="AI10" s="384" t="s">
        <v>95</v>
      </c>
      <c r="AJ10" s="128"/>
      <c r="AK10" s="128"/>
      <c r="AL10" s="128"/>
      <c r="AM10" s="128" t="s">
        <v>96</v>
      </c>
      <c r="AN10" s="128" t="s">
        <v>97</v>
      </c>
      <c r="AO10" s="597"/>
    </row>
    <row r="11" spans="1:41" ht="57" customHeight="1" x14ac:dyDescent="0.15">
      <c r="A11" s="723"/>
      <c r="B11" s="126" t="s">
        <v>113</v>
      </c>
      <c r="C11" s="126" t="s">
        <v>89</v>
      </c>
      <c r="D11" s="128" t="s">
        <v>64</v>
      </c>
      <c r="E11" s="179" t="s">
        <v>65</v>
      </c>
      <c r="F11" s="530" t="s">
        <v>90</v>
      </c>
      <c r="G11" s="179" t="s">
        <v>67</v>
      </c>
      <c r="H11" s="145" t="s">
        <v>114</v>
      </c>
      <c r="I11" s="145" t="s">
        <v>115</v>
      </c>
      <c r="J11" s="128" t="s">
        <v>116</v>
      </c>
      <c r="K11" s="129">
        <v>46027</v>
      </c>
      <c r="L11" s="129">
        <v>46387</v>
      </c>
      <c r="M11" s="131">
        <f t="shared" si="0"/>
        <v>3</v>
      </c>
      <c r="N11" s="132" t="s">
        <v>103</v>
      </c>
      <c r="O11" s="133">
        <f t="shared" si="1"/>
        <v>0</v>
      </c>
      <c r="P11" s="128">
        <v>0</v>
      </c>
      <c r="Q11" s="128">
        <v>0</v>
      </c>
      <c r="R11" s="128">
        <v>0</v>
      </c>
      <c r="S11" s="133">
        <f t="shared" si="2"/>
        <v>1</v>
      </c>
      <c r="T11" s="128">
        <v>0</v>
      </c>
      <c r="U11" s="128">
        <v>0</v>
      </c>
      <c r="V11" s="128">
        <v>1</v>
      </c>
      <c r="W11" s="133">
        <f t="shared" si="3"/>
        <v>1</v>
      </c>
      <c r="X11" s="128">
        <v>0</v>
      </c>
      <c r="Y11" s="128">
        <v>0</v>
      </c>
      <c r="Z11" s="128">
        <v>1</v>
      </c>
      <c r="AA11" s="133">
        <f t="shared" si="4"/>
        <v>1</v>
      </c>
      <c r="AB11" s="128">
        <v>0</v>
      </c>
      <c r="AC11" s="128">
        <v>0</v>
      </c>
      <c r="AD11" s="128">
        <v>1</v>
      </c>
      <c r="AE11" s="128" t="s">
        <v>73</v>
      </c>
      <c r="AF11" s="171"/>
      <c r="AG11" s="171"/>
      <c r="AH11" s="392"/>
      <c r="AI11" s="384" t="s">
        <v>74</v>
      </c>
      <c r="AJ11" s="128"/>
      <c r="AK11" s="128"/>
      <c r="AL11" s="128"/>
      <c r="AM11" s="128" t="s">
        <v>96</v>
      </c>
      <c r="AN11" s="128" t="s">
        <v>97</v>
      </c>
      <c r="AO11" s="128"/>
    </row>
    <row r="12" spans="1:41" ht="49.5" customHeight="1" x14ac:dyDescent="0.15">
      <c r="A12" s="723"/>
      <c r="B12" s="126" t="s">
        <v>117</v>
      </c>
      <c r="C12" s="126" t="s">
        <v>89</v>
      </c>
      <c r="D12" s="128" t="s">
        <v>64</v>
      </c>
      <c r="E12" s="179" t="s">
        <v>65</v>
      </c>
      <c r="F12" s="598" t="s">
        <v>90</v>
      </c>
      <c r="G12" s="179" t="s">
        <v>67</v>
      </c>
      <c r="H12" s="145" t="s">
        <v>1281</v>
      </c>
      <c r="I12" s="145" t="s">
        <v>118</v>
      </c>
      <c r="J12" s="136" t="s">
        <v>119</v>
      </c>
      <c r="K12" s="130">
        <v>46027</v>
      </c>
      <c r="L12" s="130">
        <v>46387</v>
      </c>
      <c r="M12" s="131">
        <f t="shared" si="0"/>
        <v>2</v>
      </c>
      <c r="N12" s="132" t="s">
        <v>103</v>
      </c>
      <c r="O12" s="133">
        <f t="shared" si="1"/>
        <v>0</v>
      </c>
      <c r="P12" s="128">
        <v>0</v>
      </c>
      <c r="Q12" s="128">
        <v>0</v>
      </c>
      <c r="R12" s="128">
        <v>0</v>
      </c>
      <c r="S12" s="133">
        <f t="shared" si="2"/>
        <v>0</v>
      </c>
      <c r="T12" s="128">
        <v>0</v>
      </c>
      <c r="U12" s="128">
        <v>0</v>
      </c>
      <c r="V12" s="128">
        <v>0</v>
      </c>
      <c r="W12" s="133">
        <f t="shared" si="3"/>
        <v>0</v>
      </c>
      <c r="X12" s="128">
        <v>0</v>
      </c>
      <c r="Y12" s="128">
        <v>0</v>
      </c>
      <c r="Z12" s="128">
        <v>0</v>
      </c>
      <c r="AA12" s="133">
        <f t="shared" si="4"/>
        <v>2</v>
      </c>
      <c r="AB12" s="128">
        <v>0</v>
      </c>
      <c r="AC12" s="128">
        <v>0</v>
      </c>
      <c r="AD12" s="136">
        <v>2</v>
      </c>
      <c r="AE12" s="128" t="s">
        <v>73</v>
      </c>
      <c r="AF12" s="171"/>
      <c r="AG12" s="171"/>
      <c r="AH12" s="392"/>
      <c r="AI12" s="592" t="s">
        <v>74</v>
      </c>
      <c r="AJ12" s="136"/>
      <c r="AK12" s="136"/>
      <c r="AL12" s="136"/>
      <c r="AM12" s="128" t="s">
        <v>96</v>
      </c>
      <c r="AN12" s="128" t="s">
        <v>97</v>
      </c>
      <c r="AO12" s="128"/>
    </row>
    <row r="13" spans="1:41" ht="58.5" customHeight="1" x14ac:dyDescent="0.15">
      <c r="A13" s="723"/>
      <c r="B13" s="126" t="s">
        <v>120</v>
      </c>
      <c r="C13" s="126" t="s">
        <v>89</v>
      </c>
      <c r="D13" s="128" t="s">
        <v>64</v>
      </c>
      <c r="E13" s="179" t="s">
        <v>65</v>
      </c>
      <c r="F13" s="530" t="s">
        <v>90</v>
      </c>
      <c r="G13" s="179" t="s">
        <v>67</v>
      </c>
      <c r="H13" s="145" t="s">
        <v>121</v>
      </c>
      <c r="I13" s="145" t="s">
        <v>122</v>
      </c>
      <c r="J13" s="136" t="s">
        <v>123</v>
      </c>
      <c r="K13" s="130">
        <v>46027</v>
      </c>
      <c r="L13" s="130">
        <v>46387</v>
      </c>
      <c r="M13" s="131">
        <f t="shared" si="0"/>
        <v>4</v>
      </c>
      <c r="N13" s="132" t="s">
        <v>103</v>
      </c>
      <c r="O13" s="133">
        <f t="shared" si="1"/>
        <v>1</v>
      </c>
      <c r="P13" s="128">
        <v>0</v>
      </c>
      <c r="Q13" s="128">
        <v>0</v>
      </c>
      <c r="R13" s="136">
        <v>1</v>
      </c>
      <c r="S13" s="133">
        <f t="shared" si="2"/>
        <v>1</v>
      </c>
      <c r="T13" s="128">
        <v>0</v>
      </c>
      <c r="U13" s="128">
        <v>0</v>
      </c>
      <c r="V13" s="136">
        <v>1</v>
      </c>
      <c r="W13" s="133">
        <f t="shared" si="3"/>
        <v>1</v>
      </c>
      <c r="X13" s="128">
        <v>0</v>
      </c>
      <c r="Y13" s="128">
        <v>0</v>
      </c>
      <c r="Z13" s="136">
        <v>1</v>
      </c>
      <c r="AA13" s="133">
        <f t="shared" si="4"/>
        <v>1</v>
      </c>
      <c r="AB13" s="128">
        <v>0</v>
      </c>
      <c r="AC13" s="128">
        <v>0</v>
      </c>
      <c r="AD13" s="136">
        <v>1</v>
      </c>
      <c r="AE13" s="128" t="s">
        <v>73</v>
      </c>
      <c r="AF13" s="171"/>
      <c r="AG13" s="171"/>
      <c r="AH13" s="392"/>
      <c r="AI13" s="384" t="s">
        <v>74</v>
      </c>
      <c r="AJ13" s="136"/>
      <c r="AK13" s="136"/>
      <c r="AL13" s="136"/>
      <c r="AM13" s="128" t="s">
        <v>96</v>
      </c>
      <c r="AN13" s="128" t="s">
        <v>97</v>
      </c>
      <c r="AO13" s="128"/>
    </row>
    <row r="14" spans="1:41" ht="99.95" customHeight="1" x14ac:dyDescent="0.15">
      <c r="A14" s="723"/>
      <c r="B14" s="126" t="s">
        <v>124</v>
      </c>
      <c r="C14" s="126" t="s">
        <v>125</v>
      </c>
      <c r="D14" s="128" t="s">
        <v>126</v>
      </c>
      <c r="E14" s="179" t="s">
        <v>83</v>
      </c>
      <c r="F14" s="179" t="s">
        <v>127</v>
      </c>
      <c r="G14" s="179" t="s">
        <v>67</v>
      </c>
      <c r="H14" s="145" t="s">
        <v>128</v>
      </c>
      <c r="I14" s="145" t="s">
        <v>129</v>
      </c>
      <c r="J14" s="136" t="s">
        <v>130</v>
      </c>
      <c r="K14" s="130">
        <v>46027</v>
      </c>
      <c r="L14" s="130">
        <v>46387</v>
      </c>
      <c r="M14" s="526">
        <f t="shared" si="0"/>
        <v>1</v>
      </c>
      <c r="N14" s="136" t="s">
        <v>131</v>
      </c>
      <c r="O14" s="540">
        <f t="shared" si="1"/>
        <v>0.4</v>
      </c>
      <c r="P14" s="128">
        <v>0</v>
      </c>
      <c r="Q14" s="128">
        <v>0</v>
      </c>
      <c r="R14" s="541">
        <v>0.4</v>
      </c>
      <c r="S14" s="540">
        <f t="shared" si="2"/>
        <v>0.25</v>
      </c>
      <c r="T14" s="128">
        <v>0</v>
      </c>
      <c r="U14" s="128">
        <v>0</v>
      </c>
      <c r="V14" s="541">
        <v>0.25</v>
      </c>
      <c r="W14" s="544">
        <f t="shared" si="3"/>
        <v>0</v>
      </c>
      <c r="X14" s="128">
        <v>0</v>
      </c>
      <c r="Y14" s="128">
        <v>0</v>
      </c>
      <c r="Z14" s="128">
        <v>0</v>
      </c>
      <c r="AA14" s="540">
        <f t="shared" si="4"/>
        <v>0.35</v>
      </c>
      <c r="AB14" s="128">
        <v>0</v>
      </c>
      <c r="AC14" s="128">
        <v>0</v>
      </c>
      <c r="AD14" s="180">
        <v>0.35</v>
      </c>
      <c r="AE14" s="128" t="s">
        <v>73</v>
      </c>
      <c r="AF14" s="711"/>
      <c r="AG14" s="171"/>
      <c r="AH14" s="392" t="s">
        <v>132</v>
      </c>
      <c r="AI14" s="384" t="s">
        <v>95</v>
      </c>
      <c r="AJ14" s="136" t="s">
        <v>133</v>
      </c>
      <c r="AK14" s="136" t="s">
        <v>134</v>
      </c>
      <c r="AL14" s="136" t="s">
        <v>135</v>
      </c>
      <c r="AM14" s="136" t="s">
        <v>136</v>
      </c>
      <c r="AN14" s="136" t="s">
        <v>137</v>
      </c>
      <c r="AO14" s="128" t="s">
        <v>138</v>
      </c>
    </row>
    <row r="15" spans="1:41" ht="42.75" customHeight="1" x14ac:dyDescent="0.15">
      <c r="A15" s="723"/>
      <c r="B15" s="126" t="s">
        <v>139</v>
      </c>
      <c r="C15" s="126" t="s">
        <v>125</v>
      </c>
      <c r="D15" s="128" t="s">
        <v>126</v>
      </c>
      <c r="E15" s="179" t="s">
        <v>140</v>
      </c>
      <c r="F15" s="179" t="s">
        <v>127</v>
      </c>
      <c r="G15" s="179" t="s">
        <v>67</v>
      </c>
      <c r="H15" s="599" t="s">
        <v>141</v>
      </c>
      <c r="I15" s="599" t="s">
        <v>142</v>
      </c>
      <c r="J15" s="599" t="s">
        <v>143</v>
      </c>
      <c r="K15" s="130">
        <v>46027</v>
      </c>
      <c r="L15" s="130">
        <v>46387</v>
      </c>
      <c r="M15" s="526">
        <f t="shared" si="0"/>
        <v>1</v>
      </c>
      <c r="N15" s="136" t="s">
        <v>131</v>
      </c>
      <c r="O15" s="133">
        <f t="shared" si="1"/>
        <v>0</v>
      </c>
      <c r="P15" s="128">
        <v>0</v>
      </c>
      <c r="Q15" s="128">
        <v>0</v>
      </c>
      <c r="R15" s="128">
        <v>0</v>
      </c>
      <c r="S15" s="133">
        <f t="shared" si="2"/>
        <v>0</v>
      </c>
      <c r="T15" s="136">
        <v>0</v>
      </c>
      <c r="U15" s="136">
        <v>0</v>
      </c>
      <c r="V15" s="136">
        <v>0</v>
      </c>
      <c r="W15" s="540">
        <f t="shared" si="3"/>
        <v>0.5</v>
      </c>
      <c r="X15" s="619">
        <v>0</v>
      </c>
      <c r="Y15" s="619">
        <v>0</v>
      </c>
      <c r="Z15" s="619">
        <v>0.5</v>
      </c>
      <c r="AA15" s="540">
        <f t="shared" si="4"/>
        <v>0.5</v>
      </c>
      <c r="AB15" s="136">
        <v>0</v>
      </c>
      <c r="AC15" s="136">
        <v>0</v>
      </c>
      <c r="AD15" s="180">
        <v>0.5</v>
      </c>
      <c r="AE15" s="128" t="s">
        <v>73</v>
      </c>
      <c r="AF15" s="712"/>
      <c r="AG15" s="171"/>
      <c r="AH15" s="392" t="s">
        <v>144</v>
      </c>
      <c r="AI15" s="592" t="s">
        <v>95</v>
      </c>
      <c r="AJ15" s="136" t="s">
        <v>145</v>
      </c>
      <c r="AK15" s="136" t="s">
        <v>146</v>
      </c>
      <c r="AL15" s="136" t="s">
        <v>147</v>
      </c>
      <c r="AM15" s="136" t="s">
        <v>136</v>
      </c>
      <c r="AN15" s="136" t="s">
        <v>137</v>
      </c>
      <c r="AO15" s="128" t="s">
        <v>148</v>
      </c>
    </row>
    <row r="16" spans="1:41" ht="41.25" customHeight="1" x14ac:dyDescent="0.15">
      <c r="A16" s="723"/>
      <c r="B16" s="126" t="s">
        <v>149</v>
      </c>
      <c r="C16" s="126" t="s">
        <v>150</v>
      </c>
      <c r="D16" s="128" t="s">
        <v>126</v>
      </c>
      <c r="E16" s="548" t="s">
        <v>140</v>
      </c>
      <c r="F16" s="179" t="s">
        <v>90</v>
      </c>
      <c r="G16" s="179" t="s">
        <v>151</v>
      </c>
      <c r="H16" s="532" t="s">
        <v>152</v>
      </c>
      <c r="I16" s="532" t="s">
        <v>153</v>
      </c>
      <c r="J16" s="532" t="s">
        <v>154</v>
      </c>
      <c r="K16" s="533">
        <v>46054</v>
      </c>
      <c r="L16" s="534">
        <v>46356</v>
      </c>
      <c r="M16" s="393">
        <f t="shared" si="0"/>
        <v>5</v>
      </c>
      <c r="N16" s="532" t="s">
        <v>103</v>
      </c>
      <c r="O16" s="536">
        <f t="shared" si="1"/>
        <v>0</v>
      </c>
      <c r="P16" s="128">
        <v>0</v>
      </c>
      <c r="Q16" s="128">
        <v>0</v>
      </c>
      <c r="R16" s="128">
        <v>0</v>
      </c>
      <c r="S16" s="536">
        <f t="shared" si="2"/>
        <v>3</v>
      </c>
      <c r="T16" s="171">
        <v>0</v>
      </c>
      <c r="U16" s="171">
        <v>0</v>
      </c>
      <c r="V16" s="171">
        <v>3</v>
      </c>
      <c r="W16" s="536">
        <f t="shared" si="3"/>
        <v>0</v>
      </c>
      <c r="X16" s="128">
        <v>0</v>
      </c>
      <c r="Y16" s="136">
        <v>0</v>
      </c>
      <c r="Z16" s="136">
        <v>0</v>
      </c>
      <c r="AA16" s="536">
        <f t="shared" si="4"/>
        <v>2</v>
      </c>
      <c r="AB16" s="171">
        <v>0</v>
      </c>
      <c r="AC16" s="171">
        <v>2</v>
      </c>
      <c r="AD16" s="171">
        <v>0</v>
      </c>
      <c r="AE16" s="128" t="s">
        <v>73</v>
      </c>
      <c r="AF16" s="684">
        <v>267000000</v>
      </c>
      <c r="AG16" s="684"/>
      <c r="AH16" s="171" t="s">
        <v>155</v>
      </c>
      <c r="AI16" s="384" t="s">
        <v>95</v>
      </c>
      <c r="AJ16" s="136" t="s">
        <v>156</v>
      </c>
      <c r="AK16" s="136" t="s">
        <v>157</v>
      </c>
      <c r="AL16" s="136" t="s">
        <v>158</v>
      </c>
      <c r="AM16" s="136" t="s">
        <v>159</v>
      </c>
      <c r="AN16" s="136" t="s">
        <v>160</v>
      </c>
      <c r="AO16" s="128" t="s">
        <v>161</v>
      </c>
    </row>
    <row r="17" spans="1:41" ht="60" customHeight="1" x14ac:dyDescent="0.15">
      <c r="A17" s="723"/>
      <c r="B17" s="400" t="s">
        <v>162</v>
      </c>
      <c r="C17" s="400" t="s">
        <v>150</v>
      </c>
      <c r="D17" s="171" t="s">
        <v>126</v>
      </c>
      <c r="E17" s="548" t="s">
        <v>140</v>
      </c>
      <c r="F17" s="548" t="s">
        <v>90</v>
      </c>
      <c r="G17" s="548" t="s">
        <v>151</v>
      </c>
      <c r="H17" s="171" t="s">
        <v>163</v>
      </c>
      <c r="I17" s="171" t="s">
        <v>164</v>
      </c>
      <c r="J17" s="171" t="s">
        <v>165</v>
      </c>
      <c r="K17" s="169">
        <v>46027</v>
      </c>
      <c r="L17" s="575">
        <v>46387</v>
      </c>
      <c r="M17" s="171">
        <f t="shared" si="0"/>
        <v>30000</v>
      </c>
      <c r="N17" s="171" t="s">
        <v>103</v>
      </c>
      <c r="O17" s="691">
        <f t="shared" si="1"/>
        <v>5000</v>
      </c>
      <c r="P17" s="690">
        <v>0</v>
      </c>
      <c r="Q17" s="690">
        <v>0</v>
      </c>
      <c r="R17" s="690">
        <v>5000</v>
      </c>
      <c r="S17" s="691">
        <f t="shared" si="2"/>
        <v>10000</v>
      </c>
      <c r="T17" s="690">
        <v>0</v>
      </c>
      <c r="U17" s="690">
        <v>0</v>
      </c>
      <c r="V17" s="690">
        <v>10000</v>
      </c>
      <c r="W17" s="691">
        <f t="shared" si="3"/>
        <v>7500</v>
      </c>
      <c r="X17" s="690">
        <v>0</v>
      </c>
      <c r="Y17" s="171">
        <v>0</v>
      </c>
      <c r="Z17" s="690">
        <v>7500</v>
      </c>
      <c r="AA17" s="691">
        <f t="shared" si="4"/>
        <v>7500</v>
      </c>
      <c r="AB17" s="171">
        <v>0</v>
      </c>
      <c r="AC17" s="171">
        <v>0</v>
      </c>
      <c r="AD17" s="690">
        <v>7500</v>
      </c>
      <c r="AE17" s="171" t="s">
        <v>73</v>
      </c>
      <c r="AF17" s="711">
        <v>1044692890</v>
      </c>
      <c r="AG17" s="684"/>
      <c r="AH17" s="171" t="s">
        <v>155</v>
      </c>
      <c r="AI17" s="384" t="s">
        <v>95</v>
      </c>
      <c r="AJ17" s="171" t="s">
        <v>166</v>
      </c>
      <c r="AK17" s="171" t="s">
        <v>167</v>
      </c>
      <c r="AL17" s="171" t="s">
        <v>168</v>
      </c>
      <c r="AM17" s="171" t="s">
        <v>159</v>
      </c>
      <c r="AN17" s="171" t="s">
        <v>160</v>
      </c>
      <c r="AO17" s="171" t="s">
        <v>169</v>
      </c>
    </row>
    <row r="18" spans="1:41" ht="58.5" customHeight="1" x14ac:dyDescent="0.15">
      <c r="A18" s="723"/>
      <c r="B18" s="400" t="s">
        <v>170</v>
      </c>
      <c r="C18" s="400" t="s">
        <v>150</v>
      </c>
      <c r="D18" s="171" t="s">
        <v>126</v>
      </c>
      <c r="E18" s="548" t="s">
        <v>83</v>
      </c>
      <c r="F18" s="548" t="s">
        <v>90</v>
      </c>
      <c r="G18" s="548" t="s">
        <v>151</v>
      </c>
      <c r="H18" s="171" t="s">
        <v>171</v>
      </c>
      <c r="I18" s="171" t="s">
        <v>1285</v>
      </c>
      <c r="J18" s="171" t="s">
        <v>172</v>
      </c>
      <c r="K18" s="169">
        <v>46027</v>
      </c>
      <c r="L18" s="575">
        <v>46387</v>
      </c>
      <c r="M18" s="171">
        <f t="shared" si="0"/>
        <v>15</v>
      </c>
      <c r="N18" s="171" t="s">
        <v>103</v>
      </c>
      <c r="O18" s="692">
        <f t="shared" si="1"/>
        <v>4</v>
      </c>
      <c r="P18" s="171">
        <v>0</v>
      </c>
      <c r="Q18" s="171">
        <v>0</v>
      </c>
      <c r="R18" s="171">
        <v>4</v>
      </c>
      <c r="S18" s="692">
        <f t="shared" si="2"/>
        <v>6</v>
      </c>
      <c r="T18" s="171">
        <v>0</v>
      </c>
      <c r="U18" s="171">
        <v>0</v>
      </c>
      <c r="V18" s="171">
        <v>6</v>
      </c>
      <c r="W18" s="692">
        <f t="shared" si="3"/>
        <v>3</v>
      </c>
      <c r="X18" s="171">
        <v>0</v>
      </c>
      <c r="Y18" s="171">
        <v>0</v>
      </c>
      <c r="Z18" s="171">
        <v>3</v>
      </c>
      <c r="AA18" s="692">
        <f t="shared" si="4"/>
        <v>2</v>
      </c>
      <c r="AB18" s="171">
        <v>0</v>
      </c>
      <c r="AC18" s="171">
        <v>0</v>
      </c>
      <c r="AD18" s="171">
        <v>2</v>
      </c>
      <c r="AE18" s="171" t="s">
        <v>73</v>
      </c>
      <c r="AF18" s="721"/>
      <c r="AG18" s="684"/>
      <c r="AH18" s="171" t="s">
        <v>155</v>
      </c>
      <c r="AI18" s="384" t="s">
        <v>95</v>
      </c>
      <c r="AJ18" s="171" t="s">
        <v>173</v>
      </c>
      <c r="AK18" s="171" t="s">
        <v>174</v>
      </c>
      <c r="AL18" s="171" t="s">
        <v>175</v>
      </c>
      <c r="AM18" s="171" t="s">
        <v>159</v>
      </c>
      <c r="AN18" s="171" t="s">
        <v>160</v>
      </c>
      <c r="AO18" s="171" t="s">
        <v>176</v>
      </c>
    </row>
    <row r="19" spans="1:41" ht="57.75" customHeight="1" x14ac:dyDescent="0.15">
      <c r="A19" s="723"/>
      <c r="B19" s="400" t="s">
        <v>177</v>
      </c>
      <c r="C19" s="400" t="s">
        <v>150</v>
      </c>
      <c r="D19" s="171" t="s">
        <v>64</v>
      </c>
      <c r="E19" s="548" t="s">
        <v>83</v>
      </c>
      <c r="F19" s="548" t="s">
        <v>90</v>
      </c>
      <c r="G19" s="548" t="s">
        <v>151</v>
      </c>
      <c r="H19" s="171" t="s">
        <v>178</v>
      </c>
      <c r="I19" s="171" t="s">
        <v>179</v>
      </c>
      <c r="J19" s="171" t="s">
        <v>165</v>
      </c>
      <c r="K19" s="169">
        <v>46027</v>
      </c>
      <c r="L19" s="575">
        <v>46387</v>
      </c>
      <c r="M19" s="171">
        <f t="shared" si="0"/>
        <v>6000</v>
      </c>
      <c r="N19" s="171" t="s">
        <v>103</v>
      </c>
      <c r="O19" s="692">
        <f t="shared" si="1"/>
        <v>2100</v>
      </c>
      <c r="P19" s="171">
        <v>0</v>
      </c>
      <c r="Q19" s="171">
        <v>0</v>
      </c>
      <c r="R19" s="171">
        <v>2100</v>
      </c>
      <c r="S19" s="692">
        <f t="shared" si="2"/>
        <v>2100</v>
      </c>
      <c r="T19" s="171">
        <v>0</v>
      </c>
      <c r="U19" s="171">
        <v>0</v>
      </c>
      <c r="V19" s="171">
        <v>2100</v>
      </c>
      <c r="W19" s="692">
        <f t="shared" si="3"/>
        <v>900</v>
      </c>
      <c r="X19" s="171">
        <v>0</v>
      </c>
      <c r="Y19" s="171">
        <v>0</v>
      </c>
      <c r="Z19" s="171">
        <v>900</v>
      </c>
      <c r="AA19" s="692">
        <f t="shared" si="4"/>
        <v>900</v>
      </c>
      <c r="AB19" s="171">
        <v>0</v>
      </c>
      <c r="AC19" s="171">
        <v>0</v>
      </c>
      <c r="AD19" s="171">
        <v>900</v>
      </c>
      <c r="AE19" s="171" t="s">
        <v>73</v>
      </c>
      <c r="AF19" s="721"/>
      <c r="AG19" s="684"/>
      <c r="AH19" s="171" t="s">
        <v>155</v>
      </c>
      <c r="AI19" s="384" t="s">
        <v>95</v>
      </c>
      <c r="AJ19" s="171" t="s">
        <v>180</v>
      </c>
      <c r="AK19" s="171" t="s">
        <v>181</v>
      </c>
      <c r="AL19" s="171" t="s">
        <v>175</v>
      </c>
      <c r="AM19" s="171" t="s">
        <v>159</v>
      </c>
      <c r="AN19" s="171" t="s">
        <v>160</v>
      </c>
      <c r="AO19" s="171" t="s">
        <v>182</v>
      </c>
    </row>
    <row r="20" spans="1:41" ht="53.25" customHeight="1" x14ac:dyDescent="0.15">
      <c r="A20" s="723"/>
      <c r="B20" s="126" t="s">
        <v>183</v>
      </c>
      <c r="C20" s="126" t="s">
        <v>150</v>
      </c>
      <c r="D20" s="128" t="s">
        <v>64</v>
      </c>
      <c r="E20" s="179" t="s">
        <v>83</v>
      </c>
      <c r="F20" s="179" t="s">
        <v>90</v>
      </c>
      <c r="G20" s="179" t="s">
        <v>151</v>
      </c>
      <c r="H20" s="393" t="s">
        <v>184</v>
      </c>
      <c r="I20" s="393" t="s">
        <v>1286</v>
      </c>
      <c r="J20" s="532" t="s">
        <v>185</v>
      </c>
      <c r="K20" s="533">
        <v>46113</v>
      </c>
      <c r="L20" s="543">
        <v>46387</v>
      </c>
      <c r="M20" s="393">
        <f t="shared" si="0"/>
        <v>2</v>
      </c>
      <c r="N20" s="532" t="s">
        <v>103</v>
      </c>
      <c r="O20" s="536">
        <f t="shared" si="1"/>
        <v>0</v>
      </c>
      <c r="P20" s="128">
        <v>0</v>
      </c>
      <c r="Q20" s="128">
        <v>0</v>
      </c>
      <c r="R20" s="128">
        <v>0</v>
      </c>
      <c r="S20" s="536">
        <f t="shared" si="2"/>
        <v>1</v>
      </c>
      <c r="T20" s="128">
        <v>0</v>
      </c>
      <c r="U20" s="128">
        <v>0</v>
      </c>
      <c r="V20" s="136">
        <v>1</v>
      </c>
      <c r="W20" s="536">
        <f t="shared" si="3"/>
        <v>0</v>
      </c>
      <c r="X20" s="128">
        <v>0</v>
      </c>
      <c r="Y20" s="136">
        <v>0</v>
      </c>
      <c r="Z20" s="136">
        <v>0</v>
      </c>
      <c r="AA20" s="536">
        <f t="shared" si="4"/>
        <v>1</v>
      </c>
      <c r="AB20" s="136">
        <v>0</v>
      </c>
      <c r="AC20" s="136">
        <v>0</v>
      </c>
      <c r="AD20" s="136">
        <v>1</v>
      </c>
      <c r="AE20" s="128" t="s">
        <v>73</v>
      </c>
      <c r="AF20" s="712"/>
      <c r="AG20" s="684"/>
      <c r="AH20" s="171" t="s">
        <v>155</v>
      </c>
      <c r="AI20" s="384" t="s">
        <v>95</v>
      </c>
      <c r="AJ20" s="136" t="s">
        <v>186</v>
      </c>
      <c r="AK20" s="136" t="s">
        <v>187</v>
      </c>
      <c r="AL20" s="136" t="s">
        <v>188</v>
      </c>
      <c r="AM20" s="136" t="s">
        <v>159</v>
      </c>
      <c r="AN20" s="136" t="s">
        <v>160</v>
      </c>
      <c r="AO20" s="128" t="s">
        <v>189</v>
      </c>
    </row>
    <row r="21" spans="1:41" ht="43.5" customHeight="1" x14ac:dyDescent="0.15">
      <c r="A21" s="724"/>
      <c r="B21" s="126" t="s">
        <v>190</v>
      </c>
      <c r="C21" s="126" t="s">
        <v>191</v>
      </c>
      <c r="D21" s="128" t="s">
        <v>64</v>
      </c>
      <c r="E21" s="179" t="s">
        <v>65</v>
      </c>
      <c r="F21" s="179" t="s">
        <v>192</v>
      </c>
      <c r="G21" s="548" t="s">
        <v>193</v>
      </c>
      <c r="H21" s="171" t="s">
        <v>194</v>
      </c>
      <c r="I21" s="145" t="s">
        <v>195</v>
      </c>
      <c r="J21" s="686" t="s">
        <v>196</v>
      </c>
      <c r="K21" s="533">
        <v>46024</v>
      </c>
      <c r="L21" s="545" t="s">
        <v>197</v>
      </c>
      <c r="M21" s="535">
        <f t="shared" si="0"/>
        <v>1</v>
      </c>
      <c r="N21" s="136" t="s">
        <v>131</v>
      </c>
      <c r="O21" s="540">
        <f t="shared" si="1"/>
        <v>0.25</v>
      </c>
      <c r="P21" s="128">
        <v>0</v>
      </c>
      <c r="Q21" s="128">
        <v>0</v>
      </c>
      <c r="R21" s="541">
        <v>0.25</v>
      </c>
      <c r="S21" s="540">
        <f t="shared" si="2"/>
        <v>0.25</v>
      </c>
      <c r="T21" s="128">
        <v>0</v>
      </c>
      <c r="U21" s="128">
        <v>0</v>
      </c>
      <c r="V21" s="541">
        <v>0.25</v>
      </c>
      <c r="W21" s="540">
        <f t="shared" si="3"/>
        <v>0.25</v>
      </c>
      <c r="X21" s="128">
        <v>0</v>
      </c>
      <c r="Y21" s="136">
        <v>0</v>
      </c>
      <c r="Z21" s="541">
        <v>0.25</v>
      </c>
      <c r="AA21" s="540">
        <f t="shared" si="4"/>
        <v>0.25</v>
      </c>
      <c r="AB21" s="136">
        <v>0</v>
      </c>
      <c r="AC21" s="136">
        <v>0</v>
      </c>
      <c r="AD21" s="180">
        <v>0.25</v>
      </c>
      <c r="AE21" s="128" t="s">
        <v>73</v>
      </c>
      <c r="AF21" s="684">
        <v>552000000</v>
      </c>
      <c r="AG21" s="684"/>
      <c r="AH21" s="392" t="s">
        <v>198</v>
      </c>
      <c r="AI21" s="384" t="s">
        <v>74</v>
      </c>
      <c r="AJ21" s="136" t="s">
        <v>199</v>
      </c>
      <c r="AK21" s="136" t="s">
        <v>200</v>
      </c>
      <c r="AL21" s="136" t="s">
        <v>201</v>
      </c>
      <c r="AM21" s="532" t="s">
        <v>202</v>
      </c>
      <c r="AN21" s="532" t="s">
        <v>203</v>
      </c>
      <c r="AO21" s="532" t="s">
        <v>204</v>
      </c>
    </row>
    <row r="22" spans="1:41" x14ac:dyDescent="0.15">
      <c r="A22" s="138"/>
      <c r="B22" s="139"/>
      <c r="C22" s="547"/>
      <c r="D22" s="528"/>
      <c r="E22" s="385"/>
      <c r="F22" s="385"/>
      <c r="G22" s="528"/>
      <c r="H22" s="528"/>
      <c r="I22" s="528"/>
      <c r="J22" s="528"/>
      <c r="K22" s="139"/>
      <c r="L22" s="139"/>
      <c r="M22" s="139"/>
      <c r="N22" s="139"/>
      <c r="O22" s="139"/>
      <c r="P22" s="612"/>
      <c r="Q22" s="612"/>
      <c r="R22" s="612"/>
      <c r="S22" s="612"/>
      <c r="T22" s="612"/>
      <c r="U22" s="612"/>
      <c r="V22" s="612"/>
      <c r="W22" s="612"/>
      <c r="X22" s="612"/>
      <c r="Y22" s="612"/>
      <c r="Z22" s="612"/>
      <c r="AA22" s="612"/>
      <c r="AB22" s="612"/>
      <c r="AC22" s="612"/>
      <c r="AD22" s="387"/>
      <c r="AE22" s="387"/>
      <c r="AF22" s="387"/>
      <c r="AG22" s="387"/>
      <c r="AH22" s="388"/>
      <c r="AI22" s="389"/>
      <c r="AJ22" s="389"/>
      <c r="AK22" s="389"/>
      <c r="AL22" s="389"/>
      <c r="AM22" s="389"/>
      <c r="AN22" s="389"/>
      <c r="AO22" s="389"/>
    </row>
    <row r="23" spans="1:41" ht="58.5" customHeight="1" x14ac:dyDescent="0.15">
      <c r="A23" s="722" t="s">
        <v>205</v>
      </c>
      <c r="B23" s="140" t="s">
        <v>206</v>
      </c>
      <c r="C23" s="126" t="s">
        <v>207</v>
      </c>
      <c r="D23" s="136" t="s">
        <v>208</v>
      </c>
      <c r="E23" s="179" t="s">
        <v>65</v>
      </c>
      <c r="F23" s="179" t="s">
        <v>209</v>
      </c>
      <c r="G23" s="548" t="s">
        <v>210</v>
      </c>
      <c r="H23" s="550" t="s">
        <v>211</v>
      </c>
      <c r="I23" s="393" t="s">
        <v>212</v>
      </c>
      <c r="J23" s="393" t="s">
        <v>213</v>
      </c>
      <c r="K23" s="534">
        <v>46024</v>
      </c>
      <c r="L23" s="534">
        <v>46387</v>
      </c>
      <c r="M23" s="552">
        <f t="shared" si="0"/>
        <v>2</v>
      </c>
      <c r="N23" s="553" t="s">
        <v>103</v>
      </c>
      <c r="O23" s="536">
        <f t="shared" si="1"/>
        <v>0</v>
      </c>
      <c r="P23" s="171">
        <v>0</v>
      </c>
      <c r="Q23" s="171">
        <v>0</v>
      </c>
      <c r="R23" s="171">
        <v>0</v>
      </c>
      <c r="S23" s="536">
        <f t="shared" si="2"/>
        <v>1</v>
      </c>
      <c r="T23" s="171">
        <v>0</v>
      </c>
      <c r="U23" s="171">
        <v>0</v>
      </c>
      <c r="V23" s="171">
        <v>1</v>
      </c>
      <c r="W23" s="536">
        <f t="shared" si="3"/>
        <v>0</v>
      </c>
      <c r="X23" s="171">
        <v>0</v>
      </c>
      <c r="Y23" s="171">
        <v>0</v>
      </c>
      <c r="Z23" s="171">
        <v>0</v>
      </c>
      <c r="AA23" s="536">
        <f t="shared" si="4"/>
        <v>1</v>
      </c>
      <c r="AB23" s="545">
        <v>0</v>
      </c>
      <c r="AC23" s="545">
        <v>0</v>
      </c>
      <c r="AD23" s="545">
        <v>1</v>
      </c>
      <c r="AE23" s="128" t="s">
        <v>73</v>
      </c>
      <c r="AF23" s="554">
        <v>913415519</v>
      </c>
      <c r="AG23" s="136"/>
      <c r="AH23" s="180" t="s">
        <v>214</v>
      </c>
      <c r="AI23" s="384" t="s">
        <v>214</v>
      </c>
      <c r="AJ23" s="136" t="s">
        <v>215</v>
      </c>
      <c r="AK23" s="136" t="s">
        <v>216</v>
      </c>
      <c r="AL23" s="545" t="s">
        <v>217</v>
      </c>
      <c r="AM23" s="136" t="s">
        <v>218</v>
      </c>
      <c r="AN23" s="136" t="s">
        <v>219</v>
      </c>
      <c r="AO23" s="128" t="s">
        <v>220</v>
      </c>
    </row>
    <row r="24" spans="1:41" ht="53.25" customHeight="1" x14ac:dyDescent="0.15">
      <c r="A24" s="723"/>
      <c r="B24" s="140" t="s">
        <v>221</v>
      </c>
      <c r="C24" s="546" t="s">
        <v>207</v>
      </c>
      <c r="D24" s="539" t="s">
        <v>208</v>
      </c>
      <c r="E24" s="549" t="s">
        <v>83</v>
      </c>
      <c r="F24" s="549" t="s">
        <v>209</v>
      </c>
      <c r="G24" s="549" t="s">
        <v>210</v>
      </c>
      <c r="H24" s="552" t="s">
        <v>222</v>
      </c>
      <c r="I24" s="171" t="s">
        <v>223</v>
      </c>
      <c r="J24" s="171" t="s">
        <v>1287</v>
      </c>
      <c r="K24" s="169">
        <v>46024</v>
      </c>
      <c r="L24" s="169">
        <v>46387</v>
      </c>
      <c r="M24" s="574">
        <v>2</v>
      </c>
      <c r="N24" s="552" t="s">
        <v>103</v>
      </c>
      <c r="O24" s="652">
        <f t="shared" si="1"/>
        <v>0</v>
      </c>
      <c r="P24" s="171">
        <v>0</v>
      </c>
      <c r="Q24" s="171">
        <v>0</v>
      </c>
      <c r="R24" s="171">
        <v>0</v>
      </c>
      <c r="S24" s="652">
        <f t="shared" si="2"/>
        <v>0</v>
      </c>
      <c r="T24" s="171">
        <v>0</v>
      </c>
      <c r="U24" s="171">
        <v>0</v>
      </c>
      <c r="V24" s="171">
        <v>0</v>
      </c>
      <c r="W24" s="652">
        <f t="shared" si="3"/>
        <v>0</v>
      </c>
      <c r="X24" s="171">
        <v>0</v>
      </c>
      <c r="Y24" s="171">
        <v>0</v>
      </c>
      <c r="Z24" s="171">
        <v>0</v>
      </c>
      <c r="AA24" s="652">
        <v>2</v>
      </c>
      <c r="AB24" s="545">
        <v>0</v>
      </c>
      <c r="AC24" s="545">
        <v>0</v>
      </c>
      <c r="AD24" s="171">
        <v>2</v>
      </c>
      <c r="AE24" s="128" t="s">
        <v>73</v>
      </c>
      <c r="AF24" s="654">
        <v>310000000</v>
      </c>
      <c r="AG24" s="136"/>
      <c r="AH24" s="180" t="s">
        <v>214</v>
      </c>
      <c r="AI24" s="592" t="s">
        <v>214</v>
      </c>
      <c r="AJ24" s="136" t="s">
        <v>224</v>
      </c>
      <c r="AK24" s="136" t="s">
        <v>225</v>
      </c>
      <c r="AL24" s="594" t="s">
        <v>217</v>
      </c>
      <c r="AM24" s="136" t="s">
        <v>218</v>
      </c>
      <c r="AN24" s="136" t="s">
        <v>219</v>
      </c>
      <c r="AO24" s="128" t="s">
        <v>226</v>
      </c>
    </row>
    <row r="25" spans="1:41" ht="51.75" customHeight="1" x14ac:dyDescent="0.15">
      <c r="A25" s="723"/>
      <c r="B25" s="140" t="s">
        <v>227</v>
      </c>
      <c r="C25" s="126" t="s">
        <v>207</v>
      </c>
      <c r="D25" s="136" t="s">
        <v>208</v>
      </c>
      <c r="E25" s="179" t="s">
        <v>65</v>
      </c>
      <c r="F25" s="179" t="s">
        <v>209</v>
      </c>
      <c r="G25" s="548" t="s">
        <v>210</v>
      </c>
      <c r="H25" s="550" t="s">
        <v>228</v>
      </c>
      <c r="I25" s="393" t="s">
        <v>229</v>
      </c>
      <c r="J25" s="393" t="s">
        <v>230</v>
      </c>
      <c r="K25" s="534">
        <v>46024</v>
      </c>
      <c r="L25" s="534">
        <v>46387</v>
      </c>
      <c r="M25" s="552">
        <f t="shared" si="0"/>
        <v>1</v>
      </c>
      <c r="N25" s="553" t="s">
        <v>103</v>
      </c>
      <c r="O25" s="536">
        <f t="shared" si="1"/>
        <v>0</v>
      </c>
      <c r="P25" s="171">
        <v>0</v>
      </c>
      <c r="Q25" s="171">
        <v>0</v>
      </c>
      <c r="R25" s="171">
        <v>0</v>
      </c>
      <c r="S25" s="536">
        <f t="shared" si="2"/>
        <v>0</v>
      </c>
      <c r="T25" s="171">
        <v>0</v>
      </c>
      <c r="U25" s="171">
        <v>0</v>
      </c>
      <c r="V25" s="171">
        <v>0</v>
      </c>
      <c r="W25" s="536">
        <f t="shared" si="3"/>
        <v>0</v>
      </c>
      <c r="X25" s="171">
        <v>0</v>
      </c>
      <c r="Y25" s="171">
        <v>0</v>
      </c>
      <c r="Z25" s="171">
        <v>0</v>
      </c>
      <c r="AA25" s="536">
        <f t="shared" si="4"/>
        <v>1</v>
      </c>
      <c r="AB25" s="545">
        <v>0</v>
      </c>
      <c r="AC25" s="545">
        <v>0</v>
      </c>
      <c r="AD25" s="545">
        <v>1</v>
      </c>
      <c r="AE25" s="128" t="s">
        <v>73</v>
      </c>
      <c r="AF25" s="555">
        <v>135461345</v>
      </c>
      <c r="AG25" s="136"/>
      <c r="AH25" s="180" t="s">
        <v>214</v>
      </c>
      <c r="AI25" s="384" t="s">
        <v>214</v>
      </c>
      <c r="AJ25" s="136" t="s">
        <v>224</v>
      </c>
      <c r="AK25" s="136" t="s">
        <v>225</v>
      </c>
      <c r="AL25" s="545" t="s">
        <v>217</v>
      </c>
      <c r="AM25" s="136" t="s">
        <v>218</v>
      </c>
      <c r="AN25" s="136" t="s">
        <v>219</v>
      </c>
      <c r="AO25" s="128" t="s">
        <v>231</v>
      </c>
    </row>
    <row r="26" spans="1:41" ht="67.5" customHeight="1" x14ac:dyDescent="0.15">
      <c r="A26" s="723"/>
      <c r="B26" s="140" t="s">
        <v>232</v>
      </c>
      <c r="C26" s="546" t="s">
        <v>207</v>
      </c>
      <c r="D26" s="539" t="s">
        <v>208</v>
      </c>
      <c r="E26" s="549" t="s">
        <v>83</v>
      </c>
      <c r="F26" s="549" t="s">
        <v>209</v>
      </c>
      <c r="G26" s="549" t="s">
        <v>210</v>
      </c>
      <c r="H26" s="574" t="s">
        <v>233</v>
      </c>
      <c r="I26" s="171" t="s">
        <v>234</v>
      </c>
      <c r="J26" s="171" t="s">
        <v>1288</v>
      </c>
      <c r="K26" s="169">
        <v>46024</v>
      </c>
      <c r="L26" s="169">
        <v>46387</v>
      </c>
      <c r="M26" s="574">
        <v>3</v>
      </c>
      <c r="N26" s="552" t="s">
        <v>103</v>
      </c>
      <c r="O26" s="652">
        <f t="shared" si="1"/>
        <v>0</v>
      </c>
      <c r="P26" s="171">
        <v>0</v>
      </c>
      <c r="Q26" s="171">
        <v>0</v>
      </c>
      <c r="R26" s="171">
        <v>0</v>
      </c>
      <c r="S26" s="652">
        <f t="shared" si="2"/>
        <v>1</v>
      </c>
      <c r="T26" s="171">
        <v>0</v>
      </c>
      <c r="U26" s="171">
        <v>0</v>
      </c>
      <c r="V26" s="171">
        <v>1</v>
      </c>
      <c r="W26" s="652">
        <f t="shared" si="3"/>
        <v>0</v>
      </c>
      <c r="X26" s="171">
        <v>0</v>
      </c>
      <c r="Y26" s="171">
        <v>0</v>
      </c>
      <c r="Z26" s="171">
        <v>0</v>
      </c>
      <c r="AA26" s="652">
        <v>2</v>
      </c>
      <c r="AB26" s="545">
        <v>0</v>
      </c>
      <c r="AC26" s="545">
        <v>0</v>
      </c>
      <c r="AD26" s="171">
        <v>2</v>
      </c>
      <c r="AE26" s="128" t="s">
        <v>73</v>
      </c>
      <c r="AF26" s="654">
        <v>468147932</v>
      </c>
      <c r="AG26" s="145"/>
      <c r="AH26" s="180" t="s">
        <v>214</v>
      </c>
      <c r="AI26" s="592" t="s">
        <v>214</v>
      </c>
      <c r="AJ26" s="136" t="s">
        <v>224</v>
      </c>
      <c r="AK26" s="136" t="s">
        <v>225</v>
      </c>
      <c r="AL26" s="594" t="s">
        <v>217</v>
      </c>
      <c r="AM26" s="136" t="s">
        <v>218</v>
      </c>
      <c r="AN26" s="136" t="s">
        <v>219</v>
      </c>
      <c r="AO26" s="128" t="s">
        <v>226</v>
      </c>
    </row>
    <row r="27" spans="1:41" ht="61.5" customHeight="1" x14ac:dyDescent="0.15">
      <c r="A27" s="723"/>
      <c r="B27" s="400" t="s">
        <v>235</v>
      </c>
      <c r="C27" s="400" t="s">
        <v>207</v>
      </c>
      <c r="D27" s="171" t="s">
        <v>208</v>
      </c>
      <c r="E27" s="548" t="s">
        <v>236</v>
      </c>
      <c r="F27" s="548" t="s">
        <v>209</v>
      </c>
      <c r="G27" s="548" t="s">
        <v>210</v>
      </c>
      <c r="H27" s="171" t="s">
        <v>1289</v>
      </c>
      <c r="I27" s="574" t="s">
        <v>1290</v>
      </c>
      <c r="J27" s="693" t="s">
        <v>1291</v>
      </c>
      <c r="K27" s="169">
        <v>46024</v>
      </c>
      <c r="L27" s="169">
        <v>46387</v>
      </c>
      <c r="M27" s="845">
        <v>6</v>
      </c>
      <c r="N27" s="845" t="s">
        <v>131</v>
      </c>
      <c r="O27" s="846">
        <v>0.7</v>
      </c>
      <c r="P27" s="141">
        <v>0</v>
      </c>
      <c r="Q27" s="141">
        <v>0</v>
      </c>
      <c r="R27" s="141">
        <v>1</v>
      </c>
      <c r="S27" s="846">
        <v>0.7</v>
      </c>
      <c r="T27" s="141">
        <v>0</v>
      </c>
      <c r="U27" s="141">
        <v>0</v>
      </c>
      <c r="V27" s="141">
        <v>1</v>
      </c>
      <c r="W27" s="846">
        <v>2</v>
      </c>
      <c r="X27" s="141">
        <v>0</v>
      </c>
      <c r="Y27" s="141">
        <v>0</v>
      </c>
      <c r="Z27" s="141">
        <v>2</v>
      </c>
      <c r="AA27" s="846">
        <v>2</v>
      </c>
      <c r="AB27" s="141">
        <v>0</v>
      </c>
      <c r="AC27" s="141">
        <v>0</v>
      </c>
      <c r="AD27" s="694">
        <v>2</v>
      </c>
      <c r="AE27" s="171" t="s">
        <v>73</v>
      </c>
      <c r="AF27" s="555">
        <v>600000000</v>
      </c>
      <c r="AG27" s="171"/>
      <c r="AH27" s="392" t="s">
        <v>214</v>
      </c>
      <c r="AI27" s="384" t="s">
        <v>214</v>
      </c>
      <c r="AJ27" s="171" t="s">
        <v>224</v>
      </c>
      <c r="AK27" s="171" t="s">
        <v>225</v>
      </c>
      <c r="AL27" s="171" t="s">
        <v>217</v>
      </c>
      <c r="AM27" s="171" t="s">
        <v>218</v>
      </c>
      <c r="AN27" s="171" t="s">
        <v>219</v>
      </c>
      <c r="AO27" s="171" t="s">
        <v>237</v>
      </c>
    </row>
    <row r="28" spans="1:41" x14ac:dyDescent="0.15">
      <c r="A28" s="611"/>
      <c r="B28" s="612"/>
      <c r="C28" s="613"/>
      <c r="D28" s="613"/>
      <c r="E28" s="614"/>
      <c r="F28" s="614"/>
      <c r="G28" s="613"/>
      <c r="H28" s="615"/>
      <c r="I28" s="613"/>
      <c r="J28" s="615"/>
      <c r="K28" s="612"/>
      <c r="L28" s="612"/>
      <c r="M28" s="612"/>
      <c r="N28" s="612"/>
      <c r="O28" s="612"/>
      <c r="P28" s="612"/>
      <c r="Q28" s="612"/>
      <c r="R28" s="612"/>
      <c r="S28" s="612"/>
      <c r="T28" s="612"/>
      <c r="U28" s="612"/>
      <c r="V28" s="612"/>
      <c r="W28" s="612"/>
      <c r="X28" s="612"/>
      <c r="Y28" s="612"/>
      <c r="Z28" s="612"/>
      <c r="AA28" s="612"/>
      <c r="AB28" s="612"/>
      <c r="AC28" s="612"/>
      <c r="AD28" s="616"/>
      <c r="AE28" s="616"/>
      <c r="AF28" s="616"/>
      <c r="AG28" s="616"/>
      <c r="AH28" s="617"/>
      <c r="AI28" s="618"/>
      <c r="AJ28" s="618"/>
      <c r="AK28" s="618"/>
      <c r="AL28" s="618"/>
      <c r="AM28" s="618"/>
      <c r="AN28" s="618"/>
      <c r="AO28" s="618"/>
    </row>
    <row r="29" spans="1:41" ht="73.5" x14ac:dyDescent="0.15">
      <c r="A29" s="722" t="s">
        <v>238</v>
      </c>
      <c r="B29" s="146" t="s">
        <v>239</v>
      </c>
      <c r="C29" s="126" t="s">
        <v>238</v>
      </c>
      <c r="D29" s="136" t="s">
        <v>240</v>
      </c>
      <c r="E29" s="548" t="s">
        <v>99</v>
      </c>
      <c r="F29" s="146" t="s">
        <v>241</v>
      </c>
      <c r="G29" s="600" t="s">
        <v>242</v>
      </c>
      <c r="H29" s="601" t="s">
        <v>243</v>
      </c>
      <c r="I29" s="602" t="s">
        <v>244</v>
      </c>
      <c r="J29" s="668" t="s">
        <v>245</v>
      </c>
      <c r="K29" s="603">
        <v>46024</v>
      </c>
      <c r="L29" s="149">
        <v>46387</v>
      </c>
      <c r="M29" s="672">
        <f t="shared" si="0"/>
        <v>5</v>
      </c>
      <c r="N29" s="604" t="s">
        <v>103</v>
      </c>
      <c r="O29" s="133">
        <v>0</v>
      </c>
      <c r="P29" s="128">
        <v>0</v>
      </c>
      <c r="Q29" s="128">
        <v>0</v>
      </c>
      <c r="R29" s="128">
        <v>0</v>
      </c>
      <c r="S29" s="133">
        <v>4</v>
      </c>
      <c r="T29" s="128">
        <v>2</v>
      </c>
      <c r="U29" s="128">
        <v>0</v>
      </c>
      <c r="V29" s="128">
        <v>2</v>
      </c>
      <c r="W29" s="133">
        <v>1</v>
      </c>
      <c r="X29" s="128">
        <v>1</v>
      </c>
      <c r="Y29" s="128">
        <v>0</v>
      </c>
      <c r="Z29" s="128">
        <v>0</v>
      </c>
      <c r="AA29" s="133">
        <v>0</v>
      </c>
      <c r="AB29" s="151">
        <v>0</v>
      </c>
      <c r="AC29" s="151">
        <v>0</v>
      </c>
      <c r="AD29" s="151">
        <v>0</v>
      </c>
      <c r="AE29" s="128" t="s">
        <v>73</v>
      </c>
      <c r="AF29" s="151"/>
      <c r="AG29" s="151"/>
      <c r="AH29" s="391" t="s">
        <v>246</v>
      </c>
      <c r="AI29" s="384" t="s">
        <v>214</v>
      </c>
      <c r="AJ29" s="150"/>
      <c r="AK29" s="150"/>
      <c r="AL29" s="150"/>
      <c r="AM29" s="557" t="s">
        <v>247</v>
      </c>
      <c r="AN29" s="150" t="s">
        <v>248</v>
      </c>
      <c r="AO29" s="128"/>
    </row>
    <row r="30" spans="1:41" ht="73.5" x14ac:dyDescent="0.15">
      <c r="A30" s="723"/>
      <c r="B30" s="146" t="s">
        <v>249</v>
      </c>
      <c r="C30" s="126" t="s">
        <v>238</v>
      </c>
      <c r="D30" s="136" t="s">
        <v>240</v>
      </c>
      <c r="E30" s="548" t="s">
        <v>99</v>
      </c>
      <c r="F30" s="146" t="s">
        <v>241</v>
      </c>
      <c r="G30" s="600" t="s">
        <v>242</v>
      </c>
      <c r="H30" s="601" t="s">
        <v>250</v>
      </c>
      <c r="I30" s="605" t="s">
        <v>251</v>
      </c>
      <c r="J30" s="668" t="s">
        <v>252</v>
      </c>
      <c r="K30" s="603">
        <v>46024</v>
      </c>
      <c r="L30" s="149">
        <v>46387</v>
      </c>
      <c r="M30" s="672">
        <f t="shared" si="0"/>
        <v>2</v>
      </c>
      <c r="N30" s="604" t="s">
        <v>103</v>
      </c>
      <c r="O30" s="133">
        <f t="shared" si="1"/>
        <v>0</v>
      </c>
      <c r="P30" s="128">
        <v>0</v>
      </c>
      <c r="Q30" s="128">
        <v>0</v>
      </c>
      <c r="R30" s="128">
        <v>0</v>
      </c>
      <c r="S30" s="133">
        <f t="shared" si="2"/>
        <v>1</v>
      </c>
      <c r="T30" s="128">
        <v>0</v>
      </c>
      <c r="U30" s="128">
        <v>0</v>
      </c>
      <c r="V30" s="128">
        <v>1</v>
      </c>
      <c r="W30" s="133">
        <f t="shared" si="3"/>
        <v>1</v>
      </c>
      <c r="X30" s="128">
        <v>0</v>
      </c>
      <c r="Y30" s="128">
        <v>0</v>
      </c>
      <c r="Z30" s="128">
        <v>1</v>
      </c>
      <c r="AA30" s="133">
        <f t="shared" si="4"/>
        <v>0</v>
      </c>
      <c r="AB30" s="152">
        <v>0</v>
      </c>
      <c r="AC30" s="152">
        <v>0</v>
      </c>
      <c r="AD30" s="152">
        <v>0</v>
      </c>
      <c r="AE30" s="128" t="s">
        <v>73</v>
      </c>
      <c r="AF30" s="152"/>
      <c r="AG30" s="152"/>
      <c r="AH30" s="391" t="s">
        <v>246</v>
      </c>
      <c r="AI30" s="384" t="s">
        <v>214</v>
      </c>
      <c r="AJ30" s="150"/>
      <c r="AK30" s="150"/>
      <c r="AL30" s="150"/>
      <c r="AM30" s="557" t="s">
        <v>247</v>
      </c>
      <c r="AN30" s="150" t="s">
        <v>248</v>
      </c>
      <c r="AO30" s="128"/>
    </row>
    <row r="31" spans="1:41" ht="105" x14ac:dyDescent="0.15">
      <c r="A31" s="723"/>
      <c r="B31" s="140" t="s">
        <v>253</v>
      </c>
      <c r="C31" s="126" t="s">
        <v>238</v>
      </c>
      <c r="D31" s="136" t="s">
        <v>240</v>
      </c>
      <c r="E31" s="548" t="s">
        <v>83</v>
      </c>
      <c r="F31" s="146" t="s">
        <v>241</v>
      </c>
      <c r="G31" s="600" t="s">
        <v>242</v>
      </c>
      <c r="H31" s="601" t="s">
        <v>254</v>
      </c>
      <c r="I31" s="606" t="s">
        <v>1293</v>
      </c>
      <c r="J31" s="668" t="s">
        <v>255</v>
      </c>
      <c r="K31" s="603">
        <v>46024</v>
      </c>
      <c r="L31" s="149">
        <v>46387</v>
      </c>
      <c r="M31" s="672">
        <f t="shared" si="0"/>
        <v>13</v>
      </c>
      <c r="N31" s="604" t="s">
        <v>103</v>
      </c>
      <c r="O31" s="133">
        <f t="shared" si="1"/>
        <v>3</v>
      </c>
      <c r="P31" s="128">
        <v>1</v>
      </c>
      <c r="Q31" s="128">
        <v>1</v>
      </c>
      <c r="R31" s="128">
        <v>1</v>
      </c>
      <c r="S31" s="133">
        <f t="shared" si="2"/>
        <v>3</v>
      </c>
      <c r="T31" s="128">
        <v>1</v>
      </c>
      <c r="U31" s="128">
        <v>1</v>
      </c>
      <c r="V31" s="128">
        <v>1</v>
      </c>
      <c r="W31" s="133">
        <f t="shared" si="3"/>
        <v>3</v>
      </c>
      <c r="X31" s="128">
        <v>1</v>
      </c>
      <c r="Y31" s="128">
        <v>1</v>
      </c>
      <c r="Z31" s="128">
        <v>1</v>
      </c>
      <c r="AA31" s="133">
        <f t="shared" si="4"/>
        <v>4</v>
      </c>
      <c r="AB31" s="151">
        <v>1</v>
      </c>
      <c r="AC31" s="151">
        <v>1</v>
      </c>
      <c r="AD31" s="151">
        <v>2</v>
      </c>
      <c r="AE31" s="128" t="s">
        <v>73</v>
      </c>
      <c r="AF31" s="151"/>
      <c r="AG31" s="151"/>
      <c r="AH31" s="391" t="s">
        <v>246</v>
      </c>
      <c r="AI31" s="384" t="s">
        <v>214</v>
      </c>
      <c r="AJ31" s="150"/>
      <c r="AK31" s="150"/>
      <c r="AL31" s="150"/>
      <c r="AM31" s="557" t="s">
        <v>247</v>
      </c>
      <c r="AN31" s="150" t="s">
        <v>248</v>
      </c>
      <c r="AO31" s="128"/>
    </row>
    <row r="32" spans="1:41" ht="73.5" x14ac:dyDescent="0.15">
      <c r="A32" s="723"/>
      <c r="B32" s="140" t="s">
        <v>256</v>
      </c>
      <c r="C32" s="126" t="s">
        <v>238</v>
      </c>
      <c r="D32" s="136" t="s">
        <v>240</v>
      </c>
      <c r="E32" s="548" t="s">
        <v>257</v>
      </c>
      <c r="F32" s="146" t="s">
        <v>241</v>
      </c>
      <c r="G32" s="600" t="s">
        <v>242</v>
      </c>
      <c r="H32" s="601" t="s">
        <v>258</v>
      </c>
      <c r="I32" s="602" t="s">
        <v>1294</v>
      </c>
      <c r="J32" s="668" t="s">
        <v>259</v>
      </c>
      <c r="K32" s="603">
        <v>46024</v>
      </c>
      <c r="L32" s="149">
        <v>46387</v>
      </c>
      <c r="M32" s="672">
        <f t="shared" si="0"/>
        <v>2</v>
      </c>
      <c r="N32" s="604" t="s">
        <v>103</v>
      </c>
      <c r="O32" s="133">
        <f t="shared" si="1"/>
        <v>0</v>
      </c>
      <c r="P32" s="128">
        <v>0</v>
      </c>
      <c r="Q32" s="128">
        <v>0</v>
      </c>
      <c r="R32" s="128">
        <v>0</v>
      </c>
      <c r="S32" s="133">
        <f t="shared" si="2"/>
        <v>1</v>
      </c>
      <c r="T32" s="128">
        <v>0</v>
      </c>
      <c r="U32" s="128">
        <v>0</v>
      </c>
      <c r="V32" s="128">
        <v>1</v>
      </c>
      <c r="W32" s="133">
        <f t="shared" si="3"/>
        <v>0</v>
      </c>
      <c r="X32" s="128">
        <v>0</v>
      </c>
      <c r="Y32" s="128">
        <v>0</v>
      </c>
      <c r="Z32" s="128">
        <v>0</v>
      </c>
      <c r="AA32" s="133">
        <f t="shared" si="4"/>
        <v>1</v>
      </c>
      <c r="AB32" s="151">
        <v>0</v>
      </c>
      <c r="AC32" s="151">
        <v>0</v>
      </c>
      <c r="AD32" s="151">
        <v>1</v>
      </c>
      <c r="AE32" s="128" t="s">
        <v>73</v>
      </c>
      <c r="AF32" s="151"/>
      <c r="AG32" s="151"/>
      <c r="AH32" s="391" t="s">
        <v>246</v>
      </c>
      <c r="AI32" s="384" t="s">
        <v>214</v>
      </c>
      <c r="AJ32" s="150"/>
      <c r="AK32" s="150"/>
      <c r="AL32" s="150"/>
      <c r="AM32" s="557" t="s">
        <v>247</v>
      </c>
      <c r="AN32" s="150" t="s">
        <v>248</v>
      </c>
      <c r="AO32" s="128"/>
    </row>
    <row r="33" spans="1:41" ht="73.5" x14ac:dyDescent="0.15">
      <c r="A33" s="723"/>
      <c r="B33" s="140" t="s">
        <v>260</v>
      </c>
      <c r="C33" s="126" t="s">
        <v>238</v>
      </c>
      <c r="D33" s="136" t="s">
        <v>240</v>
      </c>
      <c r="E33" s="548" t="s">
        <v>257</v>
      </c>
      <c r="F33" s="146" t="s">
        <v>241</v>
      </c>
      <c r="G33" s="600" t="s">
        <v>242</v>
      </c>
      <c r="H33" s="601" t="s">
        <v>261</v>
      </c>
      <c r="I33" s="607" t="s">
        <v>1292</v>
      </c>
      <c r="J33" s="668" t="s">
        <v>262</v>
      </c>
      <c r="K33" s="603">
        <v>46024</v>
      </c>
      <c r="L33" s="149">
        <v>46387</v>
      </c>
      <c r="M33" s="672">
        <f t="shared" si="0"/>
        <v>2</v>
      </c>
      <c r="N33" s="604" t="s">
        <v>103</v>
      </c>
      <c r="O33" s="133">
        <f t="shared" si="1"/>
        <v>0</v>
      </c>
      <c r="P33" s="128">
        <v>0</v>
      </c>
      <c r="Q33" s="128">
        <v>0</v>
      </c>
      <c r="R33" s="128">
        <v>0</v>
      </c>
      <c r="S33" s="133">
        <f t="shared" si="2"/>
        <v>1</v>
      </c>
      <c r="T33" s="128">
        <v>0</v>
      </c>
      <c r="U33" s="128">
        <v>0</v>
      </c>
      <c r="V33" s="128">
        <v>1</v>
      </c>
      <c r="W33" s="133">
        <f t="shared" si="3"/>
        <v>0</v>
      </c>
      <c r="X33" s="128">
        <v>0</v>
      </c>
      <c r="Y33" s="128">
        <v>0</v>
      </c>
      <c r="Z33" s="128">
        <v>0</v>
      </c>
      <c r="AA33" s="133">
        <f t="shared" si="4"/>
        <v>1</v>
      </c>
      <c r="AB33" s="151">
        <v>0</v>
      </c>
      <c r="AC33" s="151">
        <v>0</v>
      </c>
      <c r="AD33" s="151">
        <v>1</v>
      </c>
      <c r="AE33" s="128" t="s">
        <v>73</v>
      </c>
      <c r="AF33" s="151"/>
      <c r="AG33" s="151"/>
      <c r="AH33" s="391" t="s">
        <v>246</v>
      </c>
      <c r="AI33" s="384" t="s">
        <v>214</v>
      </c>
      <c r="AJ33" s="150"/>
      <c r="AK33" s="150"/>
      <c r="AL33" s="150"/>
      <c r="AM33" s="557" t="s">
        <v>247</v>
      </c>
      <c r="AN33" s="150" t="s">
        <v>248</v>
      </c>
      <c r="AO33" s="128"/>
    </row>
    <row r="34" spans="1:41" ht="73.5" x14ac:dyDescent="0.15">
      <c r="A34" s="724"/>
      <c r="B34" s="140" t="s">
        <v>263</v>
      </c>
      <c r="C34" s="126" t="s">
        <v>238</v>
      </c>
      <c r="D34" s="136" t="s">
        <v>240</v>
      </c>
      <c r="E34" s="548" t="s">
        <v>257</v>
      </c>
      <c r="F34" s="146" t="s">
        <v>241</v>
      </c>
      <c r="G34" s="548" t="s">
        <v>242</v>
      </c>
      <c r="H34" s="673" t="s">
        <v>264</v>
      </c>
      <c r="I34" s="602" t="s">
        <v>265</v>
      </c>
      <c r="J34" s="668" t="s">
        <v>266</v>
      </c>
      <c r="K34" s="603">
        <v>46024</v>
      </c>
      <c r="L34" s="149">
        <v>46387</v>
      </c>
      <c r="M34" s="672">
        <f t="shared" si="0"/>
        <v>1</v>
      </c>
      <c r="N34" s="604" t="s">
        <v>103</v>
      </c>
      <c r="O34" s="133">
        <f t="shared" si="1"/>
        <v>0</v>
      </c>
      <c r="P34" s="128">
        <v>0</v>
      </c>
      <c r="Q34" s="128">
        <v>0</v>
      </c>
      <c r="R34" s="128">
        <v>0</v>
      </c>
      <c r="S34" s="133">
        <f t="shared" si="2"/>
        <v>1</v>
      </c>
      <c r="T34" s="128">
        <v>0</v>
      </c>
      <c r="U34" s="128">
        <v>1</v>
      </c>
      <c r="V34" s="128">
        <v>0</v>
      </c>
      <c r="W34" s="133">
        <v>0</v>
      </c>
      <c r="X34" s="128">
        <v>0</v>
      </c>
      <c r="Y34" s="128">
        <v>0</v>
      </c>
      <c r="Z34" s="128">
        <v>0</v>
      </c>
      <c r="AA34" s="133">
        <f t="shared" si="4"/>
        <v>0</v>
      </c>
      <c r="AB34" s="151">
        <v>0</v>
      </c>
      <c r="AC34" s="151">
        <v>0</v>
      </c>
      <c r="AD34" s="151">
        <v>0</v>
      </c>
      <c r="AE34" s="128" t="s">
        <v>73</v>
      </c>
      <c r="AF34" s="151"/>
      <c r="AG34" s="151"/>
      <c r="AH34" s="391" t="s">
        <v>246</v>
      </c>
      <c r="AI34" s="384" t="s">
        <v>214</v>
      </c>
      <c r="AJ34" s="150"/>
      <c r="AK34" s="150"/>
      <c r="AL34" s="150"/>
      <c r="AM34" s="557" t="s">
        <v>247</v>
      </c>
      <c r="AN34" s="150" t="s">
        <v>248</v>
      </c>
      <c r="AO34" s="128"/>
    </row>
    <row r="35" spans="1:41" x14ac:dyDescent="0.15">
      <c r="A35" s="138"/>
      <c r="B35" s="139"/>
      <c r="C35" s="528"/>
      <c r="D35" s="528"/>
      <c r="E35" s="385"/>
      <c r="F35" s="385"/>
      <c r="G35" s="528"/>
      <c r="H35" s="528"/>
      <c r="I35" s="528"/>
      <c r="J35" s="608"/>
      <c r="K35" s="139"/>
      <c r="L35" s="139"/>
      <c r="M35" s="139"/>
      <c r="N35" s="139"/>
      <c r="O35" s="139"/>
      <c r="P35" s="139"/>
      <c r="Q35" s="139"/>
      <c r="R35" s="139"/>
      <c r="S35" s="139"/>
      <c r="T35" s="139"/>
      <c r="U35" s="139"/>
      <c r="V35" s="139"/>
      <c r="W35" s="139"/>
      <c r="X35" s="139"/>
      <c r="Y35" s="139"/>
      <c r="Z35" s="139"/>
      <c r="AA35" s="139"/>
      <c r="AB35" s="139"/>
      <c r="AC35" s="139"/>
      <c r="AD35" s="387"/>
      <c r="AE35" s="387"/>
      <c r="AF35" s="387"/>
      <c r="AG35" s="387"/>
      <c r="AH35" s="388"/>
      <c r="AI35" s="389"/>
      <c r="AJ35" s="389"/>
      <c r="AK35" s="389"/>
      <c r="AL35" s="389"/>
      <c r="AM35" s="389"/>
      <c r="AN35" s="389"/>
      <c r="AO35" s="389"/>
    </row>
    <row r="36" spans="1:41" ht="94.5" customHeight="1" x14ac:dyDescent="0.15">
      <c r="A36" s="713" t="s">
        <v>267</v>
      </c>
      <c r="B36" s="155" t="s">
        <v>268</v>
      </c>
      <c r="C36" s="126" t="s">
        <v>269</v>
      </c>
      <c r="D36" s="156" t="s">
        <v>270</v>
      </c>
      <c r="E36" s="179" t="s">
        <v>83</v>
      </c>
      <c r="F36" s="179" t="s">
        <v>271</v>
      </c>
      <c r="G36" s="548" t="s">
        <v>272</v>
      </c>
      <c r="H36" s="156" t="s">
        <v>273</v>
      </c>
      <c r="I36" s="156" t="s">
        <v>274</v>
      </c>
      <c r="J36" s="680" t="s">
        <v>275</v>
      </c>
      <c r="K36" s="157">
        <v>46054</v>
      </c>
      <c r="L36" s="669">
        <v>46387</v>
      </c>
      <c r="M36" s="681">
        <f t="shared" si="0"/>
        <v>1</v>
      </c>
      <c r="N36" s="156" t="s">
        <v>276</v>
      </c>
      <c r="O36" s="540">
        <f t="shared" si="1"/>
        <v>0.1</v>
      </c>
      <c r="P36" s="663">
        <v>0</v>
      </c>
      <c r="Q36" s="663">
        <v>0</v>
      </c>
      <c r="R36" s="541">
        <v>0.1</v>
      </c>
      <c r="S36" s="540">
        <f t="shared" si="2"/>
        <v>0.2</v>
      </c>
      <c r="T36" s="663">
        <v>0</v>
      </c>
      <c r="U36" s="663">
        <v>0</v>
      </c>
      <c r="V36" s="541">
        <v>0.2</v>
      </c>
      <c r="W36" s="540">
        <f t="shared" si="3"/>
        <v>0.4</v>
      </c>
      <c r="X36" s="663">
        <v>0</v>
      </c>
      <c r="Y36" s="663">
        <v>0</v>
      </c>
      <c r="Z36" s="541">
        <v>0.4</v>
      </c>
      <c r="AA36" s="540">
        <f t="shared" si="4"/>
        <v>0.3</v>
      </c>
      <c r="AB36" s="663">
        <v>0</v>
      </c>
      <c r="AC36" s="663">
        <v>0</v>
      </c>
      <c r="AD36" s="541">
        <v>0.3</v>
      </c>
      <c r="AE36" s="128" t="s">
        <v>73</v>
      </c>
      <c r="AF36" s="715">
        <v>1000000000</v>
      </c>
      <c r="AG36" s="136"/>
      <c r="AH36" s="180" t="s">
        <v>246</v>
      </c>
      <c r="AI36" s="384" t="s">
        <v>95</v>
      </c>
      <c r="AJ36" s="393" t="s">
        <v>277</v>
      </c>
      <c r="AK36" s="393" t="s">
        <v>278</v>
      </c>
      <c r="AL36" s="136" t="s">
        <v>279</v>
      </c>
      <c r="AM36" s="545" t="s">
        <v>280</v>
      </c>
      <c r="AN36" s="393" t="s">
        <v>281</v>
      </c>
      <c r="AO36" s="128"/>
    </row>
    <row r="37" spans="1:41" ht="52.5" customHeight="1" x14ac:dyDescent="0.15">
      <c r="A37" s="714"/>
      <c r="B37" s="589" t="s">
        <v>282</v>
      </c>
      <c r="C37" s="126" t="s">
        <v>269</v>
      </c>
      <c r="D37" s="560" t="s">
        <v>283</v>
      </c>
      <c r="E37" s="179" t="s">
        <v>140</v>
      </c>
      <c r="F37" s="179" t="s">
        <v>90</v>
      </c>
      <c r="G37" s="179" t="s">
        <v>272</v>
      </c>
      <c r="H37" s="560" t="s">
        <v>284</v>
      </c>
      <c r="I37" s="560" t="s">
        <v>285</v>
      </c>
      <c r="J37" s="560" t="s">
        <v>286</v>
      </c>
      <c r="K37" s="590">
        <v>46054</v>
      </c>
      <c r="L37" s="591">
        <v>46387</v>
      </c>
      <c r="M37" s="687">
        <v>4</v>
      </c>
      <c r="N37" s="560" t="s">
        <v>103</v>
      </c>
      <c r="O37" s="540">
        <f t="shared" si="1"/>
        <v>0.15</v>
      </c>
      <c r="P37" s="663">
        <v>0</v>
      </c>
      <c r="Q37" s="663">
        <v>0</v>
      </c>
      <c r="R37" s="541">
        <v>0.15</v>
      </c>
      <c r="S37" s="540">
        <f t="shared" si="2"/>
        <v>0.3</v>
      </c>
      <c r="T37" s="663">
        <v>0</v>
      </c>
      <c r="U37" s="663">
        <v>0</v>
      </c>
      <c r="V37" s="541">
        <v>0.3</v>
      </c>
      <c r="W37" s="540">
        <f t="shared" si="3"/>
        <v>0.3</v>
      </c>
      <c r="X37" s="663">
        <v>0</v>
      </c>
      <c r="Y37" s="663">
        <v>0</v>
      </c>
      <c r="Z37" s="541">
        <v>0.3</v>
      </c>
      <c r="AA37" s="540">
        <f t="shared" si="4"/>
        <v>0.25</v>
      </c>
      <c r="AB37" s="663">
        <v>0</v>
      </c>
      <c r="AC37" s="663">
        <v>0</v>
      </c>
      <c r="AD37" s="541">
        <v>0.25</v>
      </c>
      <c r="AE37" s="128" t="s">
        <v>73</v>
      </c>
      <c r="AF37" s="716"/>
      <c r="AG37" s="136"/>
      <c r="AH37" s="180" t="s">
        <v>287</v>
      </c>
      <c r="AI37" s="592" t="s">
        <v>95</v>
      </c>
      <c r="AJ37" s="584" t="s">
        <v>277</v>
      </c>
      <c r="AK37" s="593" t="s">
        <v>288</v>
      </c>
      <c r="AL37" s="136" t="s">
        <v>289</v>
      </c>
      <c r="AM37" s="545" t="s">
        <v>280</v>
      </c>
      <c r="AN37" s="393" t="s">
        <v>281</v>
      </c>
      <c r="AO37" s="128"/>
    </row>
    <row r="38" spans="1:41" ht="78" customHeight="1" x14ac:dyDescent="0.15">
      <c r="A38" s="714"/>
      <c r="B38" s="589" t="s">
        <v>290</v>
      </c>
      <c r="C38" s="126" t="s">
        <v>269</v>
      </c>
      <c r="D38" s="560" t="s">
        <v>283</v>
      </c>
      <c r="E38" s="179" t="s">
        <v>140</v>
      </c>
      <c r="F38" s="179" t="s">
        <v>90</v>
      </c>
      <c r="G38" s="179" t="s">
        <v>272</v>
      </c>
      <c r="H38" s="560" t="s">
        <v>291</v>
      </c>
      <c r="I38" s="560" t="s">
        <v>292</v>
      </c>
      <c r="J38" s="560" t="s">
        <v>293</v>
      </c>
      <c r="K38" s="595">
        <v>46083</v>
      </c>
      <c r="L38" s="595">
        <v>46356</v>
      </c>
      <c r="M38" s="687">
        <v>4</v>
      </c>
      <c r="N38" s="560" t="s">
        <v>103</v>
      </c>
      <c r="O38" s="688">
        <v>1</v>
      </c>
      <c r="P38" s="663">
        <v>0</v>
      </c>
      <c r="Q38" s="663">
        <v>0</v>
      </c>
      <c r="R38" s="663">
        <v>1</v>
      </c>
      <c r="S38" s="688">
        <v>1</v>
      </c>
      <c r="T38" s="663">
        <v>0</v>
      </c>
      <c r="U38" s="663">
        <v>0</v>
      </c>
      <c r="V38" s="663">
        <v>1</v>
      </c>
      <c r="W38" s="688">
        <v>1</v>
      </c>
      <c r="X38" s="663">
        <v>0</v>
      </c>
      <c r="Y38" s="663">
        <v>0</v>
      </c>
      <c r="Z38" s="663">
        <v>1</v>
      </c>
      <c r="AA38" s="688">
        <v>1</v>
      </c>
      <c r="AB38" s="663">
        <v>0</v>
      </c>
      <c r="AC38" s="663">
        <v>0</v>
      </c>
      <c r="AD38" s="663">
        <v>1</v>
      </c>
      <c r="AE38" s="128" t="s">
        <v>73</v>
      </c>
      <c r="AF38" s="716"/>
      <c r="AG38" s="136"/>
      <c r="AH38" s="180" t="s">
        <v>246</v>
      </c>
      <c r="AI38" s="592" t="s">
        <v>95</v>
      </c>
      <c r="AJ38" s="584" t="s">
        <v>277</v>
      </c>
      <c r="AK38" s="596" t="s">
        <v>294</v>
      </c>
      <c r="AL38" s="136" t="s">
        <v>295</v>
      </c>
      <c r="AM38" s="545" t="s">
        <v>280</v>
      </c>
      <c r="AN38" s="393" t="s">
        <v>281</v>
      </c>
      <c r="AO38" s="128"/>
    </row>
    <row r="39" spans="1:41" ht="78.75" customHeight="1" x14ac:dyDescent="0.15">
      <c r="A39" s="714"/>
      <c r="B39" s="155" t="s">
        <v>296</v>
      </c>
      <c r="C39" s="126" t="s">
        <v>269</v>
      </c>
      <c r="D39" s="161" t="s">
        <v>283</v>
      </c>
      <c r="E39" s="179" t="s">
        <v>140</v>
      </c>
      <c r="F39" s="179" t="s">
        <v>271</v>
      </c>
      <c r="G39" s="548" t="s">
        <v>272</v>
      </c>
      <c r="H39" s="161" t="s">
        <v>297</v>
      </c>
      <c r="I39" s="161" t="s">
        <v>298</v>
      </c>
      <c r="J39" s="161" t="s">
        <v>299</v>
      </c>
      <c r="K39" s="162">
        <v>46054</v>
      </c>
      <c r="L39" s="162">
        <v>46387</v>
      </c>
      <c r="M39" s="559">
        <f t="shared" si="0"/>
        <v>1</v>
      </c>
      <c r="N39" s="161" t="s">
        <v>131</v>
      </c>
      <c r="O39" s="653">
        <f t="shared" si="1"/>
        <v>0.25</v>
      </c>
      <c r="P39" s="663">
        <v>0</v>
      </c>
      <c r="Q39" s="663">
        <v>0</v>
      </c>
      <c r="R39" s="682">
        <v>0.25</v>
      </c>
      <c r="S39" s="653">
        <f t="shared" si="2"/>
        <v>0.25</v>
      </c>
      <c r="T39" s="663">
        <v>0</v>
      </c>
      <c r="U39" s="663">
        <v>0</v>
      </c>
      <c r="V39" s="682">
        <v>0.25</v>
      </c>
      <c r="W39" s="653">
        <f t="shared" si="3"/>
        <v>0.25</v>
      </c>
      <c r="X39" s="663">
        <v>0</v>
      </c>
      <c r="Y39" s="663">
        <v>0</v>
      </c>
      <c r="Z39" s="682">
        <v>0.25</v>
      </c>
      <c r="AA39" s="653">
        <f t="shared" si="4"/>
        <v>0.25</v>
      </c>
      <c r="AB39" s="663">
        <v>0</v>
      </c>
      <c r="AC39" s="663">
        <v>0</v>
      </c>
      <c r="AD39" s="682">
        <v>0.25</v>
      </c>
      <c r="AE39" s="128" t="s">
        <v>73</v>
      </c>
      <c r="AF39" s="717"/>
      <c r="AG39" s="145"/>
      <c r="AH39" s="180" t="s">
        <v>246</v>
      </c>
      <c r="AI39" s="384" t="s">
        <v>74</v>
      </c>
      <c r="AJ39" s="393" t="s">
        <v>277</v>
      </c>
      <c r="AK39" s="564" t="s">
        <v>300</v>
      </c>
      <c r="AL39" s="564" t="s">
        <v>301</v>
      </c>
      <c r="AM39" s="545" t="s">
        <v>280</v>
      </c>
      <c r="AN39" s="393" t="s">
        <v>281</v>
      </c>
      <c r="AO39" s="128"/>
    </row>
    <row r="40" spans="1:41" ht="72.75" customHeight="1" x14ac:dyDescent="0.15">
      <c r="A40" s="714"/>
      <c r="B40" s="155" t="s">
        <v>302</v>
      </c>
      <c r="C40" s="126" t="s">
        <v>269</v>
      </c>
      <c r="D40" s="161" t="s">
        <v>303</v>
      </c>
      <c r="E40" s="179" t="s">
        <v>140</v>
      </c>
      <c r="F40" s="179" t="s">
        <v>271</v>
      </c>
      <c r="G40" s="548" t="s">
        <v>304</v>
      </c>
      <c r="H40" s="560" t="s">
        <v>305</v>
      </c>
      <c r="I40" s="161" t="s">
        <v>306</v>
      </c>
      <c r="J40" s="161" t="s">
        <v>307</v>
      </c>
      <c r="K40" s="162">
        <v>46054</v>
      </c>
      <c r="L40" s="162">
        <v>46387</v>
      </c>
      <c r="M40" s="559">
        <f t="shared" si="0"/>
        <v>1</v>
      </c>
      <c r="N40" s="161" t="s">
        <v>131</v>
      </c>
      <c r="O40" s="653">
        <f t="shared" si="1"/>
        <v>0.25</v>
      </c>
      <c r="P40" s="663">
        <v>0</v>
      </c>
      <c r="Q40" s="663">
        <v>0</v>
      </c>
      <c r="R40" s="682">
        <v>0.25</v>
      </c>
      <c r="S40" s="653">
        <f t="shared" si="2"/>
        <v>0.25</v>
      </c>
      <c r="T40" s="663">
        <v>0</v>
      </c>
      <c r="U40" s="663">
        <v>0</v>
      </c>
      <c r="V40" s="682">
        <v>0.25</v>
      </c>
      <c r="W40" s="653">
        <f t="shared" si="3"/>
        <v>0.25</v>
      </c>
      <c r="X40" s="663">
        <v>0</v>
      </c>
      <c r="Y40" s="663">
        <v>0</v>
      </c>
      <c r="Z40" s="682">
        <v>0.25</v>
      </c>
      <c r="AA40" s="653">
        <f t="shared" si="4"/>
        <v>0.25</v>
      </c>
      <c r="AB40" s="663">
        <v>0</v>
      </c>
      <c r="AC40" s="663">
        <v>0</v>
      </c>
      <c r="AD40" s="682">
        <v>0.25</v>
      </c>
      <c r="AE40" s="128" t="s">
        <v>73</v>
      </c>
      <c r="AF40" s="718">
        <v>1052703373</v>
      </c>
      <c r="AG40" s="145"/>
      <c r="AH40" s="180" t="s">
        <v>246</v>
      </c>
      <c r="AI40" s="384" t="s">
        <v>74</v>
      </c>
      <c r="AJ40" s="393" t="s">
        <v>277</v>
      </c>
      <c r="AK40" s="564" t="s">
        <v>300</v>
      </c>
      <c r="AL40" s="564" t="s">
        <v>301</v>
      </c>
      <c r="AM40" s="545" t="s">
        <v>280</v>
      </c>
      <c r="AN40" s="393" t="s">
        <v>281</v>
      </c>
      <c r="AO40" s="128"/>
    </row>
    <row r="41" spans="1:41" ht="72" customHeight="1" x14ac:dyDescent="0.15">
      <c r="A41" s="714"/>
      <c r="B41" s="155" t="s">
        <v>308</v>
      </c>
      <c r="C41" s="126" t="s">
        <v>269</v>
      </c>
      <c r="D41" s="161" t="s">
        <v>309</v>
      </c>
      <c r="E41" s="179" t="s">
        <v>140</v>
      </c>
      <c r="F41" s="179" t="s">
        <v>271</v>
      </c>
      <c r="G41" s="548" t="s">
        <v>304</v>
      </c>
      <c r="H41" s="560" t="s">
        <v>310</v>
      </c>
      <c r="I41" s="689" t="s">
        <v>311</v>
      </c>
      <c r="J41" s="560" t="s">
        <v>312</v>
      </c>
      <c r="K41" s="162">
        <v>46054</v>
      </c>
      <c r="L41" s="162">
        <v>46387</v>
      </c>
      <c r="M41" s="559">
        <f t="shared" si="0"/>
        <v>1</v>
      </c>
      <c r="N41" s="161" t="s">
        <v>131</v>
      </c>
      <c r="O41" s="653">
        <f t="shared" si="1"/>
        <v>0.25</v>
      </c>
      <c r="P41" s="663">
        <v>0</v>
      </c>
      <c r="Q41" s="663">
        <v>0</v>
      </c>
      <c r="R41" s="682">
        <v>0.25</v>
      </c>
      <c r="S41" s="653">
        <f t="shared" si="2"/>
        <v>0.25</v>
      </c>
      <c r="T41" s="663">
        <v>0</v>
      </c>
      <c r="U41" s="663">
        <v>0</v>
      </c>
      <c r="V41" s="682">
        <v>0.25</v>
      </c>
      <c r="W41" s="653">
        <f t="shared" si="3"/>
        <v>0.25</v>
      </c>
      <c r="X41" s="663">
        <v>0</v>
      </c>
      <c r="Y41" s="663">
        <v>0</v>
      </c>
      <c r="Z41" s="682">
        <v>0.25</v>
      </c>
      <c r="AA41" s="653">
        <f t="shared" si="4"/>
        <v>0.25</v>
      </c>
      <c r="AB41" s="663">
        <v>0</v>
      </c>
      <c r="AC41" s="663">
        <v>0</v>
      </c>
      <c r="AD41" s="682">
        <v>0.25</v>
      </c>
      <c r="AE41" s="128" t="s">
        <v>73</v>
      </c>
      <c r="AF41" s="719"/>
      <c r="AG41" s="145"/>
      <c r="AH41" s="180" t="s">
        <v>246</v>
      </c>
      <c r="AI41" s="384" t="s">
        <v>95</v>
      </c>
      <c r="AJ41" s="393" t="s">
        <v>277</v>
      </c>
      <c r="AK41" s="564" t="s">
        <v>313</v>
      </c>
      <c r="AL41" s="136" t="s">
        <v>314</v>
      </c>
      <c r="AM41" s="545" t="s">
        <v>280</v>
      </c>
      <c r="AN41" s="393" t="s">
        <v>281</v>
      </c>
      <c r="AO41" s="128"/>
    </row>
    <row r="42" spans="1:41" ht="65.25" customHeight="1" x14ac:dyDescent="0.15">
      <c r="A42" s="714"/>
      <c r="B42" s="155" t="s">
        <v>315</v>
      </c>
      <c r="C42" s="126" t="s">
        <v>269</v>
      </c>
      <c r="D42" s="558" t="s">
        <v>309</v>
      </c>
      <c r="E42" s="179" t="s">
        <v>140</v>
      </c>
      <c r="F42" s="179" t="s">
        <v>271</v>
      </c>
      <c r="G42" s="548" t="s">
        <v>304</v>
      </c>
      <c r="H42" s="161" t="s">
        <v>316</v>
      </c>
      <c r="I42" s="161" t="s">
        <v>317</v>
      </c>
      <c r="J42" s="161" t="s">
        <v>318</v>
      </c>
      <c r="K42" s="162">
        <v>46054</v>
      </c>
      <c r="L42" s="162">
        <v>46371</v>
      </c>
      <c r="M42" s="664">
        <v>2</v>
      </c>
      <c r="N42" s="161" t="s">
        <v>103</v>
      </c>
      <c r="O42" s="133">
        <f t="shared" si="1"/>
        <v>0</v>
      </c>
      <c r="P42" s="663">
        <v>0</v>
      </c>
      <c r="Q42" s="663">
        <v>0</v>
      </c>
      <c r="R42" s="663">
        <v>0</v>
      </c>
      <c r="S42" s="133">
        <v>1</v>
      </c>
      <c r="T42" s="663">
        <v>0</v>
      </c>
      <c r="U42" s="663">
        <v>0</v>
      </c>
      <c r="V42" s="663">
        <v>1</v>
      </c>
      <c r="W42" s="133">
        <f t="shared" si="3"/>
        <v>0</v>
      </c>
      <c r="X42" s="663">
        <v>0</v>
      </c>
      <c r="Y42" s="663">
        <v>0</v>
      </c>
      <c r="Z42" s="663">
        <v>0</v>
      </c>
      <c r="AA42" s="133">
        <f t="shared" si="4"/>
        <v>1</v>
      </c>
      <c r="AB42" s="663">
        <v>0</v>
      </c>
      <c r="AC42" s="663">
        <v>0</v>
      </c>
      <c r="AD42" s="145">
        <v>1</v>
      </c>
      <c r="AE42" s="128" t="s">
        <v>73</v>
      </c>
      <c r="AF42" s="719"/>
      <c r="AG42" s="145"/>
      <c r="AH42" s="180" t="s">
        <v>319</v>
      </c>
      <c r="AI42" s="384" t="s">
        <v>214</v>
      </c>
      <c r="AJ42" s="393" t="s">
        <v>277</v>
      </c>
      <c r="AK42" s="564" t="s">
        <v>320</v>
      </c>
      <c r="AL42" s="136" t="s">
        <v>321</v>
      </c>
      <c r="AM42" s="545" t="s">
        <v>280</v>
      </c>
      <c r="AN42" s="393" t="s">
        <v>281</v>
      </c>
      <c r="AO42" s="128"/>
    </row>
    <row r="43" spans="1:41" ht="53.25" customHeight="1" x14ac:dyDescent="0.15">
      <c r="A43" s="714"/>
      <c r="B43" s="155" t="s">
        <v>322</v>
      </c>
      <c r="C43" s="126" t="s">
        <v>269</v>
      </c>
      <c r="D43" s="558" t="s">
        <v>323</v>
      </c>
      <c r="E43" s="179" t="s">
        <v>140</v>
      </c>
      <c r="F43" s="179" t="s">
        <v>271</v>
      </c>
      <c r="G43" s="548" t="s">
        <v>304</v>
      </c>
      <c r="H43" s="393" t="s">
        <v>324</v>
      </c>
      <c r="I43" s="393" t="s">
        <v>1295</v>
      </c>
      <c r="J43" s="393" t="s">
        <v>325</v>
      </c>
      <c r="K43" s="562">
        <v>46054</v>
      </c>
      <c r="L43" s="562">
        <v>46203</v>
      </c>
      <c r="M43" s="141">
        <v>1</v>
      </c>
      <c r="N43" s="561" t="s">
        <v>103</v>
      </c>
      <c r="O43" s="544">
        <v>0</v>
      </c>
      <c r="P43" s="663">
        <v>0</v>
      </c>
      <c r="Q43" s="663">
        <v>0</v>
      </c>
      <c r="R43" s="663">
        <v>0</v>
      </c>
      <c r="S43" s="544">
        <v>1</v>
      </c>
      <c r="T43" s="663">
        <v>0</v>
      </c>
      <c r="U43" s="663">
        <v>0</v>
      </c>
      <c r="V43" s="683">
        <v>1</v>
      </c>
      <c r="W43" s="133">
        <f t="shared" si="3"/>
        <v>0</v>
      </c>
      <c r="X43" s="663">
        <v>0</v>
      </c>
      <c r="Y43" s="663">
        <v>0</v>
      </c>
      <c r="Z43" s="663">
        <v>0</v>
      </c>
      <c r="AA43" s="133">
        <f t="shared" si="4"/>
        <v>0</v>
      </c>
      <c r="AB43" s="663">
        <v>0</v>
      </c>
      <c r="AC43" s="663">
        <v>0</v>
      </c>
      <c r="AD43" s="663">
        <v>0</v>
      </c>
      <c r="AE43" s="128" t="s">
        <v>73</v>
      </c>
      <c r="AF43" s="719"/>
      <c r="AG43" s="145"/>
      <c r="AH43" s="180" t="s">
        <v>246</v>
      </c>
      <c r="AI43" s="384" t="s">
        <v>214</v>
      </c>
      <c r="AJ43" s="563" t="s">
        <v>326</v>
      </c>
      <c r="AK43" s="566" t="s">
        <v>327</v>
      </c>
      <c r="AL43" s="136" t="s">
        <v>328</v>
      </c>
      <c r="AM43" s="545" t="s">
        <v>280</v>
      </c>
      <c r="AN43" s="393" t="s">
        <v>281</v>
      </c>
      <c r="AO43" s="128"/>
    </row>
    <row r="44" spans="1:41" ht="66.75" customHeight="1" x14ac:dyDescent="0.15">
      <c r="A44" s="714"/>
      <c r="B44" s="155" t="s">
        <v>329</v>
      </c>
      <c r="C44" s="126" t="s">
        <v>269</v>
      </c>
      <c r="D44" s="558" t="s">
        <v>330</v>
      </c>
      <c r="E44" s="179" t="s">
        <v>140</v>
      </c>
      <c r="F44" s="179" t="s">
        <v>271</v>
      </c>
      <c r="G44" s="548" t="s">
        <v>304</v>
      </c>
      <c r="H44" s="393" t="s">
        <v>331</v>
      </c>
      <c r="I44" s="393" t="s">
        <v>332</v>
      </c>
      <c r="J44" s="171" t="s">
        <v>333</v>
      </c>
      <c r="K44" s="562">
        <v>46113</v>
      </c>
      <c r="L44" s="562">
        <v>46371</v>
      </c>
      <c r="M44" s="156">
        <f t="shared" si="0"/>
        <v>2</v>
      </c>
      <c r="N44" s="161" t="s">
        <v>103</v>
      </c>
      <c r="O44" s="133">
        <f t="shared" si="1"/>
        <v>0</v>
      </c>
      <c r="P44" s="663">
        <v>0</v>
      </c>
      <c r="Q44" s="663">
        <v>0</v>
      </c>
      <c r="R44" s="663">
        <v>0</v>
      </c>
      <c r="S44" s="133">
        <v>1</v>
      </c>
      <c r="T44" s="663">
        <v>0</v>
      </c>
      <c r="U44" s="663">
        <v>0</v>
      </c>
      <c r="V44" s="663">
        <v>1</v>
      </c>
      <c r="W44" s="133">
        <f t="shared" si="3"/>
        <v>0</v>
      </c>
      <c r="X44" s="663">
        <v>0</v>
      </c>
      <c r="Y44" s="663">
        <v>0</v>
      </c>
      <c r="Z44" s="663">
        <v>0</v>
      </c>
      <c r="AA44" s="133">
        <f t="shared" si="4"/>
        <v>1</v>
      </c>
      <c r="AB44" s="663">
        <v>0</v>
      </c>
      <c r="AC44" s="663">
        <v>0</v>
      </c>
      <c r="AD44" s="145">
        <v>1</v>
      </c>
      <c r="AE44" s="128" t="s">
        <v>73</v>
      </c>
      <c r="AF44" s="719"/>
      <c r="AG44" s="145"/>
      <c r="AH44" s="180" t="s">
        <v>246</v>
      </c>
      <c r="AI44" s="384" t="s">
        <v>214</v>
      </c>
      <c r="AJ44" s="393" t="s">
        <v>334</v>
      </c>
      <c r="AK44" s="567" t="s">
        <v>335</v>
      </c>
      <c r="AL44" s="136" t="s">
        <v>336</v>
      </c>
      <c r="AM44" s="545" t="s">
        <v>280</v>
      </c>
      <c r="AN44" s="393" t="s">
        <v>281</v>
      </c>
      <c r="AO44" s="128"/>
    </row>
    <row r="45" spans="1:41" ht="55.5" customHeight="1" x14ac:dyDescent="0.15">
      <c r="A45" s="714"/>
      <c r="B45" s="155" t="s">
        <v>337</v>
      </c>
      <c r="C45" s="126" t="s">
        <v>269</v>
      </c>
      <c r="D45" s="558" t="s">
        <v>338</v>
      </c>
      <c r="E45" s="179" t="s">
        <v>140</v>
      </c>
      <c r="F45" s="179" t="s">
        <v>271</v>
      </c>
      <c r="G45" s="548" t="s">
        <v>304</v>
      </c>
      <c r="H45" s="393" t="s">
        <v>339</v>
      </c>
      <c r="I45" s="393" t="s">
        <v>340</v>
      </c>
      <c r="J45" s="171" t="s">
        <v>341</v>
      </c>
      <c r="K45" s="562">
        <v>46113</v>
      </c>
      <c r="L45" s="562">
        <v>46371</v>
      </c>
      <c r="M45" s="156">
        <v>2</v>
      </c>
      <c r="N45" s="161" t="s">
        <v>103</v>
      </c>
      <c r="O45" s="133">
        <f t="shared" si="1"/>
        <v>0</v>
      </c>
      <c r="P45" s="663">
        <v>0</v>
      </c>
      <c r="Q45" s="663">
        <v>0</v>
      </c>
      <c r="R45" s="663">
        <v>0</v>
      </c>
      <c r="S45" s="133">
        <v>1</v>
      </c>
      <c r="T45" s="663">
        <v>0</v>
      </c>
      <c r="U45" s="663">
        <v>0</v>
      </c>
      <c r="V45" s="663">
        <v>1</v>
      </c>
      <c r="W45" s="133">
        <f t="shared" si="3"/>
        <v>0</v>
      </c>
      <c r="X45" s="663">
        <v>0</v>
      </c>
      <c r="Y45" s="663">
        <v>0</v>
      </c>
      <c r="Z45" s="663">
        <v>0</v>
      </c>
      <c r="AA45" s="133">
        <f t="shared" si="4"/>
        <v>1</v>
      </c>
      <c r="AB45" s="663">
        <v>0</v>
      </c>
      <c r="AC45" s="663">
        <v>0</v>
      </c>
      <c r="AD45" s="145">
        <v>1</v>
      </c>
      <c r="AE45" s="128" t="s">
        <v>73</v>
      </c>
      <c r="AF45" s="719"/>
      <c r="AG45" s="145"/>
      <c r="AH45" s="180" t="s">
        <v>246</v>
      </c>
      <c r="AI45" s="384" t="s">
        <v>214</v>
      </c>
      <c r="AJ45" s="393" t="s">
        <v>334</v>
      </c>
      <c r="AK45" s="567" t="s">
        <v>335</v>
      </c>
      <c r="AL45" s="136" t="s">
        <v>342</v>
      </c>
      <c r="AM45" s="545" t="s">
        <v>280</v>
      </c>
      <c r="AN45" s="393" t="s">
        <v>281</v>
      </c>
      <c r="AO45" s="128"/>
    </row>
    <row r="46" spans="1:41" ht="54.75" customHeight="1" x14ac:dyDescent="0.15">
      <c r="A46" s="714"/>
      <c r="B46" s="155" t="s">
        <v>343</v>
      </c>
      <c r="C46" s="126" t="s">
        <v>269</v>
      </c>
      <c r="D46" s="556" t="s">
        <v>338</v>
      </c>
      <c r="E46" s="179" t="s">
        <v>140</v>
      </c>
      <c r="F46" s="179" t="s">
        <v>271</v>
      </c>
      <c r="G46" s="548" t="s">
        <v>304</v>
      </c>
      <c r="H46" s="393" t="s">
        <v>344</v>
      </c>
      <c r="I46" s="393" t="s">
        <v>345</v>
      </c>
      <c r="J46" s="393" t="s">
        <v>346</v>
      </c>
      <c r="K46" s="162">
        <v>46054</v>
      </c>
      <c r="L46" s="162">
        <v>46387</v>
      </c>
      <c r="M46" s="156">
        <f t="shared" si="0"/>
        <v>2</v>
      </c>
      <c r="N46" s="161" t="s">
        <v>103</v>
      </c>
      <c r="O46" s="133">
        <f t="shared" si="1"/>
        <v>0</v>
      </c>
      <c r="P46" s="663">
        <v>0</v>
      </c>
      <c r="Q46" s="663">
        <v>0</v>
      </c>
      <c r="R46" s="663">
        <v>0</v>
      </c>
      <c r="S46" s="133">
        <v>1</v>
      </c>
      <c r="T46" s="663">
        <v>0</v>
      </c>
      <c r="U46" s="663">
        <v>0</v>
      </c>
      <c r="V46" s="663">
        <v>1</v>
      </c>
      <c r="W46" s="133">
        <f t="shared" si="3"/>
        <v>0</v>
      </c>
      <c r="X46" s="663">
        <v>0</v>
      </c>
      <c r="Y46" s="663">
        <v>0</v>
      </c>
      <c r="Z46" s="663">
        <v>0</v>
      </c>
      <c r="AA46" s="133">
        <f t="shared" si="4"/>
        <v>1</v>
      </c>
      <c r="AB46" s="663">
        <v>0</v>
      </c>
      <c r="AC46" s="663">
        <v>0</v>
      </c>
      <c r="AD46" s="145">
        <v>1</v>
      </c>
      <c r="AE46" s="128" t="s">
        <v>73</v>
      </c>
      <c r="AF46" s="720"/>
      <c r="AG46" s="145"/>
      <c r="AH46" s="180" t="s">
        <v>246</v>
      </c>
      <c r="AI46" s="384" t="s">
        <v>214</v>
      </c>
      <c r="AJ46" s="393"/>
      <c r="AK46" s="565"/>
      <c r="AL46" s="136"/>
      <c r="AM46" s="545" t="s">
        <v>280</v>
      </c>
      <c r="AN46" s="393" t="s">
        <v>281</v>
      </c>
      <c r="AO46" s="128"/>
    </row>
    <row r="47" spans="1:41" x14ac:dyDescent="0.15">
      <c r="A47" s="138"/>
      <c r="B47" s="139"/>
      <c r="C47" s="528"/>
      <c r="D47" s="528"/>
      <c r="E47" s="385"/>
      <c r="F47" s="385"/>
      <c r="G47" s="528"/>
      <c r="H47" s="528"/>
      <c r="I47" s="528"/>
      <c r="J47" s="528"/>
      <c r="K47" s="139"/>
      <c r="L47" s="139"/>
      <c r="M47" s="139"/>
      <c r="N47" s="139"/>
      <c r="O47" s="139"/>
      <c r="P47" s="139"/>
      <c r="Q47" s="139"/>
      <c r="R47" s="139"/>
      <c r="S47" s="139"/>
      <c r="T47" s="139"/>
      <c r="U47" s="139"/>
      <c r="V47" s="139"/>
      <c r="W47" s="139"/>
      <c r="X47" s="139"/>
      <c r="Y47" s="139"/>
      <c r="Z47" s="139"/>
      <c r="AA47" s="139"/>
      <c r="AB47" s="139"/>
      <c r="AC47" s="139"/>
      <c r="AD47" s="387"/>
      <c r="AE47" s="387"/>
      <c r="AF47" s="387"/>
      <c r="AG47" s="387"/>
      <c r="AH47" s="388"/>
      <c r="AI47" s="388"/>
      <c r="AJ47" s="389"/>
      <c r="AK47" s="389"/>
      <c r="AL47" s="389"/>
      <c r="AM47" s="389"/>
      <c r="AN47" s="389"/>
      <c r="AO47" s="389"/>
    </row>
    <row r="48" spans="1:41" ht="70.5" customHeight="1" x14ac:dyDescent="0.15">
      <c r="A48" s="722" t="s">
        <v>347</v>
      </c>
      <c r="B48" s="179" t="s">
        <v>348</v>
      </c>
      <c r="C48" s="126" t="s">
        <v>349</v>
      </c>
      <c r="D48" s="532" t="s">
        <v>350</v>
      </c>
      <c r="E48" s="179" t="s">
        <v>83</v>
      </c>
      <c r="F48" s="400" t="s">
        <v>351</v>
      </c>
      <c r="G48" s="548" t="s">
        <v>352</v>
      </c>
      <c r="H48" s="532" t="s">
        <v>353</v>
      </c>
      <c r="I48" s="532" t="s">
        <v>354</v>
      </c>
      <c r="J48" s="145" t="s">
        <v>355</v>
      </c>
      <c r="K48" s="533">
        <v>46027</v>
      </c>
      <c r="L48" s="534">
        <v>46386</v>
      </c>
      <c r="M48" s="535">
        <f t="shared" si="0"/>
        <v>1</v>
      </c>
      <c r="N48" s="532" t="s">
        <v>131</v>
      </c>
      <c r="O48" s="540">
        <f t="shared" si="1"/>
        <v>0.25</v>
      </c>
      <c r="P48" s="665">
        <v>0</v>
      </c>
      <c r="Q48" s="665">
        <v>0</v>
      </c>
      <c r="R48" s="526">
        <v>0.25</v>
      </c>
      <c r="S48" s="540">
        <f t="shared" si="2"/>
        <v>0.25</v>
      </c>
      <c r="T48" s="665">
        <v>0</v>
      </c>
      <c r="U48" s="665">
        <v>0</v>
      </c>
      <c r="V48" s="619">
        <v>0.25</v>
      </c>
      <c r="W48" s="540">
        <f t="shared" si="3"/>
        <v>0.25</v>
      </c>
      <c r="X48" s="665">
        <v>0</v>
      </c>
      <c r="Y48" s="665">
        <v>0</v>
      </c>
      <c r="Z48" s="526">
        <v>0.25</v>
      </c>
      <c r="AA48" s="540">
        <f t="shared" si="4"/>
        <v>0.25</v>
      </c>
      <c r="AB48" s="145">
        <v>0</v>
      </c>
      <c r="AC48" s="145">
        <v>0</v>
      </c>
      <c r="AD48" s="619">
        <v>0.25</v>
      </c>
      <c r="AE48" s="128" t="s">
        <v>73</v>
      </c>
      <c r="AF48" s="145"/>
      <c r="AG48" s="145"/>
      <c r="AH48" s="392" t="s">
        <v>356</v>
      </c>
      <c r="AI48" s="384" t="s">
        <v>214</v>
      </c>
      <c r="AJ48" s="171" t="s">
        <v>357</v>
      </c>
      <c r="AK48" s="551" t="s">
        <v>358</v>
      </c>
      <c r="AL48" s="171" t="s">
        <v>359</v>
      </c>
      <c r="AM48" s="171" t="s">
        <v>360</v>
      </c>
      <c r="AN48" s="393" t="s">
        <v>361</v>
      </c>
      <c r="AO48" s="128"/>
    </row>
    <row r="49" spans="1:41" ht="120.75" customHeight="1" x14ac:dyDescent="0.15">
      <c r="A49" s="723"/>
      <c r="B49" s="179" t="s">
        <v>362</v>
      </c>
      <c r="C49" s="126" t="s">
        <v>349</v>
      </c>
      <c r="D49" s="532" t="s">
        <v>350</v>
      </c>
      <c r="E49" s="179" t="s">
        <v>83</v>
      </c>
      <c r="F49" s="568" t="s">
        <v>351</v>
      </c>
      <c r="G49" s="548" t="s">
        <v>352</v>
      </c>
      <c r="H49" s="532" t="s">
        <v>363</v>
      </c>
      <c r="I49" s="532" t="s">
        <v>364</v>
      </c>
      <c r="J49" s="145" t="s">
        <v>365</v>
      </c>
      <c r="K49" s="533">
        <v>46027</v>
      </c>
      <c r="L49" s="534">
        <v>46386</v>
      </c>
      <c r="M49" s="535">
        <f t="shared" si="0"/>
        <v>1</v>
      </c>
      <c r="N49" s="532" t="s">
        <v>131</v>
      </c>
      <c r="O49" s="540">
        <f t="shared" si="1"/>
        <v>0.33</v>
      </c>
      <c r="P49" s="665">
        <v>0</v>
      </c>
      <c r="Q49" s="665">
        <v>0</v>
      </c>
      <c r="R49" s="619">
        <v>0.33</v>
      </c>
      <c r="S49" s="540">
        <f t="shared" si="2"/>
        <v>0.33</v>
      </c>
      <c r="T49" s="665">
        <v>0</v>
      </c>
      <c r="U49" s="665">
        <v>0</v>
      </c>
      <c r="V49" s="619">
        <v>0.33</v>
      </c>
      <c r="W49" s="540">
        <f t="shared" si="3"/>
        <v>0.34</v>
      </c>
      <c r="X49" s="665">
        <v>0</v>
      </c>
      <c r="Y49" s="665">
        <v>0</v>
      </c>
      <c r="Z49" s="619">
        <v>0.34</v>
      </c>
      <c r="AA49" s="544">
        <f t="shared" si="4"/>
        <v>0</v>
      </c>
      <c r="AB49" s="145">
        <v>0</v>
      </c>
      <c r="AC49" s="145">
        <v>0</v>
      </c>
      <c r="AD49" s="145">
        <v>0</v>
      </c>
      <c r="AE49" s="128" t="s">
        <v>73</v>
      </c>
      <c r="AF49" s="145"/>
      <c r="AG49" s="145"/>
      <c r="AH49" s="392" t="s">
        <v>356</v>
      </c>
      <c r="AI49" s="384" t="s">
        <v>214</v>
      </c>
      <c r="AJ49" s="171" t="s">
        <v>366</v>
      </c>
      <c r="AK49" s="532" t="s">
        <v>367</v>
      </c>
      <c r="AL49" s="171" t="s">
        <v>368</v>
      </c>
      <c r="AM49" s="171" t="s">
        <v>360</v>
      </c>
      <c r="AN49" s="393" t="s">
        <v>361</v>
      </c>
      <c r="AO49" s="128"/>
    </row>
    <row r="50" spans="1:41" ht="105" x14ac:dyDescent="0.15">
      <c r="A50" s="723"/>
      <c r="B50" s="179" t="s">
        <v>369</v>
      </c>
      <c r="C50" s="126" t="s">
        <v>349</v>
      </c>
      <c r="D50" s="532" t="s">
        <v>350</v>
      </c>
      <c r="E50" s="179" t="s">
        <v>83</v>
      </c>
      <c r="F50" s="569" t="s">
        <v>351</v>
      </c>
      <c r="G50" s="548" t="s">
        <v>352</v>
      </c>
      <c r="H50" s="532" t="s">
        <v>370</v>
      </c>
      <c r="I50" s="532" t="s">
        <v>371</v>
      </c>
      <c r="J50" s="145" t="s">
        <v>372</v>
      </c>
      <c r="K50" s="533">
        <v>46027</v>
      </c>
      <c r="L50" s="533">
        <v>46295</v>
      </c>
      <c r="M50" s="535">
        <f t="shared" si="0"/>
        <v>1</v>
      </c>
      <c r="N50" s="532" t="s">
        <v>131</v>
      </c>
      <c r="O50" s="544">
        <f t="shared" si="1"/>
        <v>0</v>
      </c>
      <c r="P50" s="665">
        <v>0</v>
      </c>
      <c r="Q50" s="665">
        <v>0</v>
      </c>
      <c r="R50" s="665">
        <v>0</v>
      </c>
      <c r="S50" s="540">
        <f t="shared" si="2"/>
        <v>0.5</v>
      </c>
      <c r="T50" s="665">
        <v>0</v>
      </c>
      <c r="U50" s="665">
        <v>0</v>
      </c>
      <c r="V50" s="619">
        <v>0.5</v>
      </c>
      <c r="W50" s="540">
        <f t="shared" si="3"/>
        <v>0.5</v>
      </c>
      <c r="X50" s="665">
        <v>0</v>
      </c>
      <c r="Y50" s="665">
        <v>0</v>
      </c>
      <c r="Z50" s="619">
        <v>0.5</v>
      </c>
      <c r="AA50" s="544">
        <f t="shared" si="4"/>
        <v>0</v>
      </c>
      <c r="AB50" s="145">
        <v>0</v>
      </c>
      <c r="AC50" s="145">
        <v>0</v>
      </c>
      <c r="AD50" s="145">
        <v>0</v>
      </c>
      <c r="AE50" s="128" t="s">
        <v>73</v>
      </c>
      <c r="AF50" s="171"/>
      <c r="AG50" s="171"/>
      <c r="AH50" s="392" t="s">
        <v>373</v>
      </c>
      <c r="AI50" s="384" t="s">
        <v>214</v>
      </c>
      <c r="AJ50" s="171" t="s">
        <v>374</v>
      </c>
      <c r="AK50" s="532" t="s">
        <v>375</v>
      </c>
      <c r="AL50" s="171" t="s">
        <v>376</v>
      </c>
      <c r="AM50" s="171" t="s">
        <v>360</v>
      </c>
      <c r="AN50" s="393" t="s">
        <v>361</v>
      </c>
      <c r="AO50" s="128"/>
    </row>
    <row r="51" spans="1:41" ht="74.25" customHeight="1" x14ac:dyDescent="0.15">
      <c r="A51" s="723"/>
      <c r="B51" s="179" t="s">
        <v>377</v>
      </c>
      <c r="C51" s="126" t="s">
        <v>349</v>
      </c>
      <c r="D51" s="128" t="s">
        <v>350</v>
      </c>
      <c r="E51" s="179" t="s">
        <v>140</v>
      </c>
      <c r="F51" s="570" t="s">
        <v>378</v>
      </c>
      <c r="G51" s="548" t="s">
        <v>193</v>
      </c>
      <c r="H51" s="145" t="s">
        <v>379</v>
      </c>
      <c r="I51" s="145" t="s">
        <v>371</v>
      </c>
      <c r="J51" s="145" t="s">
        <v>380</v>
      </c>
      <c r="K51" s="169">
        <v>45672</v>
      </c>
      <c r="L51" s="169">
        <v>46203</v>
      </c>
      <c r="M51" s="392">
        <f t="shared" si="0"/>
        <v>1</v>
      </c>
      <c r="N51" s="171" t="s">
        <v>131</v>
      </c>
      <c r="O51" s="133">
        <f t="shared" si="1"/>
        <v>0</v>
      </c>
      <c r="P51" s="665">
        <v>0</v>
      </c>
      <c r="Q51" s="665">
        <v>0</v>
      </c>
      <c r="R51" s="665">
        <v>0</v>
      </c>
      <c r="S51" s="540">
        <f t="shared" si="2"/>
        <v>0.5</v>
      </c>
      <c r="T51" s="665">
        <v>0</v>
      </c>
      <c r="U51" s="665">
        <v>0</v>
      </c>
      <c r="V51" s="619">
        <v>0.5</v>
      </c>
      <c r="W51" s="540">
        <f t="shared" si="3"/>
        <v>0.5</v>
      </c>
      <c r="X51" s="665">
        <v>0</v>
      </c>
      <c r="Y51" s="665">
        <v>0</v>
      </c>
      <c r="Z51" s="619">
        <v>0.5</v>
      </c>
      <c r="AA51" s="133">
        <f t="shared" si="4"/>
        <v>0</v>
      </c>
      <c r="AB51" s="145">
        <v>0</v>
      </c>
      <c r="AC51" s="145">
        <v>0</v>
      </c>
      <c r="AD51" s="145">
        <v>0</v>
      </c>
      <c r="AE51" s="128" t="s">
        <v>73</v>
      </c>
      <c r="AF51" s="145"/>
      <c r="AG51" s="145"/>
      <c r="AH51" s="390" t="s">
        <v>356</v>
      </c>
      <c r="AI51" s="384" t="s">
        <v>214</v>
      </c>
      <c r="AJ51" s="171" t="s">
        <v>381</v>
      </c>
      <c r="AK51" s="171" t="s">
        <v>382</v>
      </c>
      <c r="AL51" s="171" t="s">
        <v>383</v>
      </c>
      <c r="AM51" s="171" t="s">
        <v>360</v>
      </c>
      <c r="AN51" s="393" t="s">
        <v>361</v>
      </c>
      <c r="AO51" s="128"/>
    </row>
    <row r="52" spans="1:41" ht="157.5" x14ac:dyDescent="0.15">
      <c r="A52" s="723"/>
      <c r="B52" s="548" t="s">
        <v>384</v>
      </c>
      <c r="C52" s="400" t="s">
        <v>349</v>
      </c>
      <c r="D52" s="171" t="s">
        <v>350</v>
      </c>
      <c r="E52" s="548" t="s">
        <v>140</v>
      </c>
      <c r="F52" s="400" t="s">
        <v>378</v>
      </c>
      <c r="G52" s="548" t="s">
        <v>352</v>
      </c>
      <c r="H52" s="171" t="s">
        <v>385</v>
      </c>
      <c r="I52" s="171" t="s">
        <v>386</v>
      </c>
      <c r="J52" s="171" t="s">
        <v>387</v>
      </c>
      <c r="K52" s="169">
        <v>46027</v>
      </c>
      <c r="L52" s="169">
        <v>46386</v>
      </c>
      <c r="M52" s="141">
        <v>4</v>
      </c>
      <c r="N52" s="141" t="s">
        <v>103</v>
      </c>
      <c r="O52" s="695">
        <v>1</v>
      </c>
      <c r="P52" s="694">
        <v>0</v>
      </c>
      <c r="Q52" s="694">
        <v>0</v>
      </c>
      <c r="R52" s="694">
        <v>1</v>
      </c>
      <c r="S52" s="695">
        <v>1</v>
      </c>
      <c r="T52" s="694">
        <v>0</v>
      </c>
      <c r="U52" s="694">
        <v>0</v>
      </c>
      <c r="V52" s="694">
        <v>1</v>
      </c>
      <c r="W52" s="695">
        <v>1</v>
      </c>
      <c r="X52" s="694">
        <v>0</v>
      </c>
      <c r="Y52" s="694">
        <v>0</v>
      </c>
      <c r="Z52" s="694">
        <v>1</v>
      </c>
      <c r="AA52" s="695">
        <v>1</v>
      </c>
      <c r="AB52" s="141">
        <v>0</v>
      </c>
      <c r="AC52" s="141">
        <v>0</v>
      </c>
      <c r="AD52" s="694">
        <v>1</v>
      </c>
      <c r="AE52" s="171" t="s">
        <v>73</v>
      </c>
      <c r="AF52" s="171"/>
      <c r="AG52" s="171"/>
      <c r="AH52" s="392" t="s">
        <v>356</v>
      </c>
      <c r="AI52" s="384" t="s">
        <v>214</v>
      </c>
      <c r="AJ52" s="171" t="s">
        <v>388</v>
      </c>
      <c r="AK52" s="171" t="s">
        <v>389</v>
      </c>
      <c r="AL52" s="171" t="s">
        <v>390</v>
      </c>
      <c r="AM52" s="171" t="s">
        <v>360</v>
      </c>
      <c r="AN52" s="171" t="s">
        <v>361</v>
      </c>
      <c r="AO52" s="171"/>
    </row>
    <row r="53" spans="1:41" ht="93.75" customHeight="1" x14ac:dyDescent="0.15">
      <c r="A53" s="723"/>
      <c r="B53" s="179" t="s">
        <v>391</v>
      </c>
      <c r="C53" s="126" t="s">
        <v>349</v>
      </c>
      <c r="D53" s="532" t="s">
        <v>350</v>
      </c>
      <c r="E53" s="179" t="s">
        <v>140</v>
      </c>
      <c r="F53" s="400" t="s">
        <v>351</v>
      </c>
      <c r="G53" s="548" t="s">
        <v>352</v>
      </c>
      <c r="H53" s="393" t="s">
        <v>392</v>
      </c>
      <c r="I53" s="393" t="s">
        <v>393</v>
      </c>
      <c r="J53" s="145" t="s">
        <v>394</v>
      </c>
      <c r="K53" s="534">
        <v>46027</v>
      </c>
      <c r="L53" s="534">
        <v>46387</v>
      </c>
      <c r="M53" s="571">
        <v>0.995</v>
      </c>
      <c r="N53" s="532" t="s">
        <v>131</v>
      </c>
      <c r="O53" s="572">
        <f t="shared" si="1"/>
        <v>0.995</v>
      </c>
      <c r="P53" s="665">
        <v>0</v>
      </c>
      <c r="Q53" s="665">
        <v>0</v>
      </c>
      <c r="R53" s="666">
        <v>0.995</v>
      </c>
      <c r="S53" s="572">
        <f t="shared" si="2"/>
        <v>0.995</v>
      </c>
      <c r="T53" s="665">
        <v>0</v>
      </c>
      <c r="U53" s="665">
        <v>0</v>
      </c>
      <c r="V53" s="666">
        <v>0.995</v>
      </c>
      <c r="W53" s="572">
        <f t="shared" si="3"/>
        <v>0.995</v>
      </c>
      <c r="X53" s="665">
        <v>0</v>
      </c>
      <c r="Y53" s="665">
        <v>0</v>
      </c>
      <c r="Z53" s="666">
        <v>0.995</v>
      </c>
      <c r="AA53" s="572">
        <f t="shared" si="4"/>
        <v>0.995</v>
      </c>
      <c r="AB53" s="145">
        <v>0</v>
      </c>
      <c r="AC53" s="145">
        <v>0</v>
      </c>
      <c r="AD53" s="666">
        <v>0.995</v>
      </c>
      <c r="AE53" s="128" t="s">
        <v>73</v>
      </c>
      <c r="AF53" s="171"/>
      <c r="AG53" s="171"/>
      <c r="AH53" s="390" t="s">
        <v>356</v>
      </c>
      <c r="AI53" s="384" t="s">
        <v>214</v>
      </c>
      <c r="AJ53" s="171" t="s">
        <v>395</v>
      </c>
      <c r="AK53" s="545" t="s">
        <v>396</v>
      </c>
      <c r="AL53" s="545" t="s">
        <v>397</v>
      </c>
      <c r="AM53" s="171" t="s">
        <v>360</v>
      </c>
      <c r="AN53" s="393" t="s">
        <v>361</v>
      </c>
      <c r="AO53" s="128"/>
    </row>
    <row r="54" spans="1:41" ht="84" x14ac:dyDescent="0.15">
      <c r="A54" s="723"/>
      <c r="B54" s="179" t="s">
        <v>398</v>
      </c>
      <c r="C54" s="126" t="s">
        <v>349</v>
      </c>
      <c r="D54" s="532" t="s">
        <v>350</v>
      </c>
      <c r="E54" s="179" t="s">
        <v>106</v>
      </c>
      <c r="F54" s="542" t="s">
        <v>351</v>
      </c>
      <c r="G54" s="548" t="s">
        <v>352</v>
      </c>
      <c r="H54" s="393" t="s">
        <v>399</v>
      </c>
      <c r="I54" s="393" t="s">
        <v>400</v>
      </c>
      <c r="J54" s="145" t="s">
        <v>401</v>
      </c>
      <c r="K54" s="534">
        <v>46027</v>
      </c>
      <c r="L54" s="534">
        <v>46387</v>
      </c>
      <c r="M54" s="535">
        <f t="shared" si="0"/>
        <v>1</v>
      </c>
      <c r="N54" s="532" t="s">
        <v>131</v>
      </c>
      <c r="O54" s="540">
        <f t="shared" si="1"/>
        <v>0.4</v>
      </c>
      <c r="P54" s="665">
        <v>0</v>
      </c>
      <c r="Q54" s="665">
        <v>0</v>
      </c>
      <c r="R54" s="619">
        <v>0.4</v>
      </c>
      <c r="S54" s="540">
        <f t="shared" si="2"/>
        <v>0.2</v>
      </c>
      <c r="T54" s="665">
        <v>0</v>
      </c>
      <c r="U54" s="665">
        <v>0</v>
      </c>
      <c r="V54" s="619">
        <v>0.2</v>
      </c>
      <c r="W54" s="540">
        <f t="shared" si="3"/>
        <v>0.2</v>
      </c>
      <c r="X54" s="665">
        <v>0</v>
      </c>
      <c r="Y54" s="665">
        <v>0</v>
      </c>
      <c r="Z54" s="619">
        <v>0.2</v>
      </c>
      <c r="AA54" s="540">
        <f t="shared" si="4"/>
        <v>0.2</v>
      </c>
      <c r="AB54" s="145"/>
      <c r="AC54" s="145"/>
      <c r="AD54" s="619">
        <v>0.2</v>
      </c>
      <c r="AE54" s="128" t="s">
        <v>73</v>
      </c>
      <c r="AF54" s="171"/>
      <c r="AG54" s="171"/>
      <c r="AH54" s="392" t="s">
        <v>373</v>
      </c>
      <c r="AI54" s="384" t="s">
        <v>214</v>
      </c>
      <c r="AJ54" s="171" t="s">
        <v>402</v>
      </c>
      <c r="AK54" s="171" t="s">
        <v>403</v>
      </c>
      <c r="AL54" s="171" t="s">
        <v>404</v>
      </c>
      <c r="AM54" s="171" t="s">
        <v>360</v>
      </c>
      <c r="AN54" s="393" t="s">
        <v>361</v>
      </c>
      <c r="AO54" s="128"/>
    </row>
    <row r="55" spans="1:41" ht="84" x14ac:dyDescent="0.15">
      <c r="A55" s="723"/>
      <c r="B55" s="179" t="s">
        <v>405</v>
      </c>
      <c r="C55" s="126" t="s">
        <v>349</v>
      </c>
      <c r="D55" s="532" t="s">
        <v>350</v>
      </c>
      <c r="E55" s="179" t="s">
        <v>106</v>
      </c>
      <c r="F55" s="542" t="s">
        <v>351</v>
      </c>
      <c r="G55" s="548" t="s">
        <v>352</v>
      </c>
      <c r="H55" s="393" t="s">
        <v>406</v>
      </c>
      <c r="I55" s="393" t="s">
        <v>407</v>
      </c>
      <c r="J55" s="145" t="s">
        <v>408</v>
      </c>
      <c r="K55" s="534">
        <v>46027</v>
      </c>
      <c r="L55" s="534">
        <v>46387</v>
      </c>
      <c r="M55" s="535">
        <f t="shared" si="0"/>
        <v>1</v>
      </c>
      <c r="N55" s="532" t="s">
        <v>131</v>
      </c>
      <c r="O55" s="540">
        <f t="shared" si="1"/>
        <v>0.4</v>
      </c>
      <c r="P55" s="665">
        <v>0</v>
      </c>
      <c r="Q55" s="665">
        <v>0</v>
      </c>
      <c r="R55" s="619">
        <v>0.4</v>
      </c>
      <c r="S55" s="540">
        <f t="shared" si="2"/>
        <v>0.2</v>
      </c>
      <c r="T55" s="665">
        <v>0</v>
      </c>
      <c r="U55" s="665">
        <v>0</v>
      </c>
      <c r="V55" s="619">
        <v>0.2</v>
      </c>
      <c r="W55" s="540">
        <f t="shared" si="3"/>
        <v>0.2</v>
      </c>
      <c r="X55" s="665">
        <v>0</v>
      </c>
      <c r="Y55" s="665">
        <v>0</v>
      </c>
      <c r="Z55" s="619">
        <v>0.2</v>
      </c>
      <c r="AA55" s="540">
        <f t="shared" si="4"/>
        <v>0.2</v>
      </c>
      <c r="AB55" s="145"/>
      <c r="AC55" s="145"/>
      <c r="AD55" s="619">
        <v>0.2</v>
      </c>
      <c r="AE55" s="128" t="s">
        <v>73</v>
      </c>
      <c r="AF55" s="171"/>
      <c r="AG55" s="171"/>
      <c r="AH55" s="392" t="s">
        <v>373</v>
      </c>
      <c r="AI55" s="384" t="s">
        <v>214</v>
      </c>
      <c r="AJ55" s="545" t="s">
        <v>402</v>
      </c>
      <c r="AK55" s="545" t="s">
        <v>403</v>
      </c>
      <c r="AL55" s="545" t="s">
        <v>404</v>
      </c>
      <c r="AM55" s="171" t="s">
        <v>360</v>
      </c>
      <c r="AN55" s="393" t="s">
        <v>361</v>
      </c>
      <c r="AO55" s="128"/>
    </row>
    <row r="56" spans="1:41" ht="84" x14ac:dyDescent="0.15">
      <c r="A56" s="723"/>
      <c r="B56" s="179" t="s">
        <v>409</v>
      </c>
      <c r="C56" s="126" t="s">
        <v>349</v>
      </c>
      <c r="D56" s="532" t="s">
        <v>350</v>
      </c>
      <c r="E56" s="179" t="s">
        <v>106</v>
      </c>
      <c r="F56" s="542" t="s">
        <v>351</v>
      </c>
      <c r="G56" s="548" t="s">
        <v>352</v>
      </c>
      <c r="H56" s="393" t="s">
        <v>410</v>
      </c>
      <c r="I56" s="393" t="s">
        <v>411</v>
      </c>
      <c r="J56" s="145" t="s">
        <v>408</v>
      </c>
      <c r="K56" s="534">
        <v>46027</v>
      </c>
      <c r="L56" s="534">
        <v>46387</v>
      </c>
      <c r="M56" s="535">
        <f t="shared" si="0"/>
        <v>1</v>
      </c>
      <c r="N56" s="532" t="s">
        <v>131</v>
      </c>
      <c r="O56" s="540">
        <f t="shared" si="1"/>
        <v>0.4</v>
      </c>
      <c r="P56" s="665">
        <v>0</v>
      </c>
      <c r="Q56" s="665">
        <v>0</v>
      </c>
      <c r="R56" s="619">
        <v>0.4</v>
      </c>
      <c r="S56" s="540">
        <f t="shared" si="2"/>
        <v>0.2</v>
      </c>
      <c r="T56" s="665">
        <v>0</v>
      </c>
      <c r="U56" s="665">
        <v>0</v>
      </c>
      <c r="V56" s="619">
        <v>0.2</v>
      </c>
      <c r="W56" s="540">
        <f t="shared" si="3"/>
        <v>0.2</v>
      </c>
      <c r="X56" s="665">
        <v>0</v>
      </c>
      <c r="Y56" s="665">
        <v>0</v>
      </c>
      <c r="Z56" s="619">
        <v>0.2</v>
      </c>
      <c r="AA56" s="540">
        <f t="shared" si="4"/>
        <v>0.2</v>
      </c>
      <c r="AB56" s="145"/>
      <c r="AC56" s="145"/>
      <c r="AD56" s="619">
        <v>0.2</v>
      </c>
      <c r="AE56" s="128" t="s">
        <v>73</v>
      </c>
      <c r="AF56" s="171"/>
      <c r="AG56" s="171"/>
      <c r="AH56" s="392" t="s">
        <v>373</v>
      </c>
      <c r="AI56" s="384" t="s">
        <v>214</v>
      </c>
      <c r="AJ56" s="532" t="s">
        <v>412</v>
      </c>
      <c r="AK56" s="545" t="s">
        <v>413</v>
      </c>
      <c r="AL56" s="545" t="s">
        <v>414</v>
      </c>
      <c r="AM56" s="171" t="s">
        <v>360</v>
      </c>
      <c r="AN56" s="393" t="s">
        <v>361</v>
      </c>
      <c r="AO56" s="128"/>
    </row>
    <row r="57" spans="1:41" x14ac:dyDescent="0.15">
      <c r="A57" s="394"/>
      <c r="B57" s="394"/>
      <c r="C57" s="394"/>
      <c r="D57" s="394"/>
      <c r="E57" s="394"/>
      <c r="F57" s="394"/>
      <c r="G57" s="394"/>
      <c r="H57" s="394"/>
      <c r="I57" s="174"/>
      <c r="J57" s="174"/>
      <c r="K57" s="175"/>
      <c r="L57" s="175"/>
      <c r="M57" s="176"/>
      <c r="N57" s="176"/>
      <c r="O57" s="177"/>
      <c r="P57" s="177"/>
      <c r="Q57" s="177"/>
      <c r="R57" s="177"/>
      <c r="S57" s="177"/>
      <c r="T57" s="177"/>
      <c r="U57" s="177"/>
      <c r="V57" s="177"/>
      <c r="W57" s="177"/>
      <c r="X57" s="177"/>
      <c r="Y57" s="177"/>
      <c r="Z57" s="177"/>
      <c r="AA57" s="177"/>
      <c r="AB57" s="178"/>
      <c r="AC57" s="178"/>
      <c r="AD57" s="178"/>
      <c r="AE57" s="178"/>
      <c r="AF57" s="178"/>
      <c r="AG57" s="178"/>
      <c r="AH57" s="395"/>
      <c r="AI57" s="396"/>
      <c r="AJ57" s="396"/>
      <c r="AK57" s="396"/>
      <c r="AL57" s="396"/>
      <c r="AM57" s="396"/>
      <c r="AN57" s="396"/>
      <c r="AO57" s="397"/>
    </row>
    <row r="58" spans="1:41" ht="96" customHeight="1" x14ac:dyDescent="0.15">
      <c r="A58" s="728" t="s">
        <v>415</v>
      </c>
      <c r="B58" s="179" t="s">
        <v>416</v>
      </c>
      <c r="C58" s="126" t="s">
        <v>417</v>
      </c>
      <c r="D58" s="390" t="s">
        <v>64</v>
      </c>
      <c r="E58" s="548" t="s">
        <v>106</v>
      </c>
      <c r="F58" s="179" t="s">
        <v>418</v>
      </c>
      <c r="G58" s="548" t="s">
        <v>155</v>
      </c>
      <c r="H58" s="136" t="s">
        <v>419</v>
      </c>
      <c r="I58" s="136" t="s">
        <v>420</v>
      </c>
      <c r="J58" s="171" t="s">
        <v>421</v>
      </c>
      <c r="K58" s="169">
        <v>46054</v>
      </c>
      <c r="L58" s="169">
        <v>46387</v>
      </c>
      <c r="M58" s="583">
        <f t="shared" si="0"/>
        <v>1</v>
      </c>
      <c r="N58" s="392" t="s">
        <v>131</v>
      </c>
      <c r="O58" s="544">
        <f t="shared" si="1"/>
        <v>0</v>
      </c>
      <c r="P58" s="609">
        <v>0</v>
      </c>
      <c r="Q58" s="609">
        <v>0</v>
      </c>
      <c r="R58" s="609">
        <v>0</v>
      </c>
      <c r="S58" s="540">
        <f t="shared" si="2"/>
        <v>0.5</v>
      </c>
      <c r="T58" s="609">
        <v>0</v>
      </c>
      <c r="U58" s="609">
        <v>0</v>
      </c>
      <c r="V58" s="619">
        <v>0.5</v>
      </c>
      <c r="W58" s="544">
        <f t="shared" si="3"/>
        <v>0</v>
      </c>
      <c r="X58" s="609">
        <v>0</v>
      </c>
      <c r="Y58" s="609">
        <v>0</v>
      </c>
      <c r="Z58" s="609">
        <v>0</v>
      </c>
      <c r="AA58" s="540">
        <f t="shared" si="4"/>
        <v>0.5</v>
      </c>
      <c r="AB58" s="136">
        <v>0</v>
      </c>
      <c r="AC58" s="136">
        <v>0</v>
      </c>
      <c r="AD58" s="541">
        <v>0.5</v>
      </c>
      <c r="AE58" s="128" t="s">
        <v>72</v>
      </c>
      <c r="AF58" s="136"/>
      <c r="AG58" s="136"/>
      <c r="AH58" s="180"/>
      <c r="AI58" s="384" t="s">
        <v>95</v>
      </c>
      <c r="AJ58" s="136" t="s">
        <v>422</v>
      </c>
      <c r="AK58" s="136" t="s">
        <v>423</v>
      </c>
      <c r="AL58" s="136" t="s">
        <v>424</v>
      </c>
      <c r="AM58" s="574" t="s">
        <v>425</v>
      </c>
      <c r="AN58" s="551" t="s">
        <v>426</v>
      </c>
      <c r="AO58" s="128" t="s">
        <v>427</v>
      </c>
    </row>
    <row r="59" spans="1:41" ht="82.5" customHeight="1" x14ac:dyDescent="0.15">
      <c r="A59" s="729"/>
      <c r="B59" s="179" t="s">
        <v>428</v>
      </c>
      <c r="C59" s="126" t="s">
        <v>417</v>
      </c>
      <c r="D59" s="390" t="s">
        <v>64</v>
      </c>
      <c r="E59" s="548" t="s">
        <v>106</v>
      </c>
      <c r="F59" s="179" t="s">
        <v>418</v>
      </c>
      <c r="G59" s="548" t="s">
        <v>155</v>
      </c>
      <c r="H59" s="574" t="s">
        <v>429</v>
      </c>
      <c r="I59" s="136" t="s">
        <v>430</v>
      </c>
      <c r="J59" s="136" t="s">
        <v>431</v>
      </c>
      <c r="K59" s="575">
        <v>46054</v>
      </c>
      <c r="L59" s="575">
        <v>46387</v>
      </c>
      <c r="M59" s="576">
        <f t="shared" si="0"/>
        <v>1</v>
      </c>
      <c r="N59" s="577" t="s">
        <v>131</v>
      </c>
      <c r="O59" s="544">
        <f t="shared" si="1"/>
        <v>0</v>
      </c>
      <c r="P59" s="609">
        <v>0</v>
      </c>
      <c r="Q59" s="609">
        <v>0</v>
      </c>
      <c r="R59" s="609">
        <v>0</v>
      </c>
      <c r="S59" s="540">
        <f t="shared" si="2"/>
        <v>0.5</v>
      </c>
      <c r="T59" s="609">
        <v>0</v>
      </c>
      <c r="U59" s="609">
        <v>0</v>
      </c>
      <c r="V59" s="619">
        <v>0.5</v>
      </c>
      <c r="W59" s="544">
        <f t="shared" si="3"/>
        <v>0</v>
      </c>
      <c r="X59" s="609">
        <v>0</v>
      </c>
      <c r="Y59" s="609">
        <v>0</v>
      </c>
      <c r="Z59" s="609">
        <v>0</v>
      </c>
      <c r="AA59" s="540">
        <f t="shared" si="4"/>
        <v>0.5</v>
      </c>
      <c r="AB59" s="136">
        <v>0</v>
      </c>
      <c r="AC59" s="136">
        <v>0</v>
      </c>
      <c r="AD59" s="541">
        <v>0.5</v>
      </c>
      <c r="AE59" s="128" t="s">
        <v>72</v>
      </c>
      <c r="AF59" s="136"/>
      <c r="AG59" s="136"/>
      <c r="AH59" s="180"/>
      <c r="AI59" s="384" t="s">
        <v>95</v>
      </c>
      <c r="AJ59" s="136" t="s">
        <v>422</v>
      </c>
      <c r="AK59" s="136" t="s">
        <v>423</v>
      </c>
      <c r="AL59" s="136" t="s">
        <v>432</v>
      </c>
      <c r="AM59" s="574" t="s">
        <v>425</v>
      </c>
      <c r="AN59" s="551" t="s">
        <v>426</v>
      </c>
      <c r="AO59" s="128"/>
    </row>
    <row r="60" spans="1:41" ht="93" customHeight="1" x14ac:dyDescent="0.15">
      <c r="A60" s="729"/>
      <c r="B60" s="179" t="s">
        <v>433</v>
      </c>
      <c r="C60" s="126" t="s">
        <v>417</v>
      </c>
      <c r="D60" s="390" t="s">
        <v>64</v>
      </c>
      <c r="E60" s="548" t="s">
        <v>106</v>
      </c>
      <c r="F60" s="179" t="s">
        <v>418</v>
      </c>
      <c r="G60" s="548" t="s">
        <v>155</v>
      </c>
      <c r="H60" s="574" t="s">
        <v>434</v>
      </c>
      <c r="I60" s="136" t="s">
        <v>435</v>
      </c>
      <c r="J60" s="136" t="s">
        <v>436</v>
      </c>
      <c r="K60" s="575">
        <v>46054</v>
      </c>
      <c r="L60" s="575">
        <v>46387</v>
      </c>
      <c r="M60" s="576">
        <f t="shared" si="0"/>
        <v>1</v>
      </c>
      <c r="N60" s="577" t="s">
        <v>131</v>
      </c>
      <c r="O60" s="544">
        <f t="shared" si="1"/>
        <v>0</v>
      </c>
      <c r="P60" s="609">
        <v>0</v>
      </c>
      <c r="Q60" s="609">
        <v>0</v>
      </c>
      <c r="R60" s="609">
        <v>0</v>
      </c>
      <c r="S60" s="540">
        <f t="shared" si="2"/>
        <v>0.5</v>
      </c>
      <c r="T60" s="609">
        <v>0</v>
      </c>
      <c r="U60" s="609">
        <v>0</v>
      </c>
      <c r="V60" s="619">
        <v>0.5</v>
      </c>
      <c r="W60" s="544">
        <f t="shared" si="3"/>
        <v>0</v>
      </c>
      <c r="X60" s="609">
        <v>0</v>
      </c>
      <c r="Y60" s="609">
        <v>0</v>
      </c>
      <c r="Z60" s="609">
        <v>0</v>
      </c>
      <c r="AA60" s="540">
        <f t="shared" si="4"/>
        <v>0.5</v>
      </c>
      <c r="AB60" s="136">
        <v>0</v>
      </c>
      <c r="AC60" s="136">
        <v>0</v>
      </c>
      <c r="AD60" s="541">
        <v>0.5</v>
      </c>
      <c r="AE60" s="128" t="s">
        <v>72</v>
      </c>
      <c r="AF60" s="136"/>
      <c r="AG60" s="136"/>
      <c r="AH60" s="180"/>
      <c r="AI60" s="384" t="s">
        <v>437</v>
      </c>
      <c r="AJ60" s="136" t="s">
        <v>422</v>
      </c>
      <c r="AK60" s="136" t="s">
        <v>438</v>
      </c>
      <c r="AL60" s="136" t="s">
        <v>432</v>
      </c>
      <c r="AM60" s="574" t="s">
        <v>425</v>
      </c>
      <c r="AN60" s="551" t="s">
        <v>426</v>
      </c>
      <c r="AO60" s="128"/>
    </row>
    <row r="61" spans="1:41" ht="95.25" customHeight="1" x14ac:dyDescent="0.15">
      <c r="A61" s="729"/>
      <c r="B61" s="179" t="s">
        <v>439</v>
      </c>
      <c r="C61" s="126" t="s">
        <v>417</v>
      </c>
      <c r="D61" s="390" t="s">
        <v>64</v>
      </c>
      <c r="E61" s="548" t="s">
        <v>106</v>
      </c>
      <c r="F61" s="179" t="s">
        <v>418</v>
      </c>
      <c r="G61" s="548" t="s">
        <v>155</v>
      </c>
      <c r="H61" s="574" t="s">
        <v>440</v>
      </c>
      <c r="I61" s="136" t="s">
        <v>430</v>
      </c>
      <c r="J61" s="136" t="s">
        <v>441</v>
      </c>
      <c r="K61" s="575">
        <v>46054</v>
      </c>
      <c r="L61" s="575">
        <v>46387</v>
      </c>
      <c r="M61" s="576">
        <f t="shared" si="0"/>
        <v>1</v>
      </c>
      <c r="N61" s="577" t="s">
        <v>131</v>
      </c>
      <c r="O61" s="544">
        <f t="shared" si="1"/>
        <v>0</v>
      </c>
      <c r="P61" s="609">
        <v>0</v>
      </c>
      <c r="Q61" s="609">
        <v>0</v>
      </c>
      <c r="R61" s="609">
        <v>0</v>
      </c>
      <c r="S61" s="540">
        <f t="shared" si="2"/>
        <v>0.5</v>
      </c>
      <c r="T61" s="609">
        <v>0</v>
      </c>
      <c r="U61" s="609">
        <v>0</v>
      </c>
      <c r="V61" s="619">
        <v>0.5</v>
      </c>
      <c r="W61" s="544">
        <f t="shared" si="3"/>
        <v>0</v>
      </c>
      <c r="X61" s="609">
        <v>0</v>
      </c>
      <c r="Y61" s="609">
        <v>0</v>
      </c>
      <c r="Z61" s="609">
        <v>0</v>
      </c>
      <c r="AA61" s="540">
        <f t="shared" si="4"/>
        <v>0.5</v>
      </c>
      <c r="AB61" s="136">
        <v>0</v>
      </c>
      <c r="AC61" s="136">
        <v>0</v>
      </c>
      <c r="AD61" s="541">
        <v>0.5</v>
      </c>
      <c r="AE61" s="128" t="s">
        <v>72</v>
      </c>
      <c r="AF61" s="136"/>
      <c r="AG61" s="136"/>
      <c r="AH61" s="180"/>
      <c r="AI61" s="384" t="s">
        <v>442</v>
      </c>
      <c r="AJ61" s="136" t="s">
        <v>422</v>
      </c>
      <c r="AK61" s="136" t="s">
        <v>443</v>
      </c>
      <c r="AL61" s="136" t="s">
        <v>432</v>
      </c>
      <c r="AM61" s="574" t="s">
        <v>425</v>
      </c>
      <c r="AN61" s="551" t="s">
        <v>426</v>
      </c>
      <c r="AO61" s="128"/>
    </row>
    <row r="62" spans="1:41" ht="99.75" customHeight="1" x14ac:dyDescent="0.15">
      <c r="A62" s="729"/>
      <c r="B62" s="179" t="s">
        <v>444</v>
      </c>
      <c r="C62" s="126" t="s">
        <v>417</v>
      </c>
      <c r="D62" s="390" t="s">
        <v>64</v>
      </c>
      <c r="E62" s="548" t="s">
        <v>106</v>
      </c>
      <c r="F62" s="179" t="s">
        <v>418</v>
      </c>
      <c r="G62" s="548" t="s">
        <v>155</v>
      </c>
      <c r="H62" s="574" t="s">
        <v>445</v>
      </c>
      <c r="I62" s="145" t="s">
        <v>430</v>
      </c>
      <c r="J62" s="136" t="s">
        <v>446</v>
      </c>
      <c r="K62" s="575">
        <v>46054</v>
      </c>
      <c r="L62" s="575">
        <v>46387</v>
      </c>
      <c r="M62" s="576">
        <f t="shared" si="0"/>
        <v>1</v>
      </c>
      <c r="N62" s="557" t="s">
        <v>94</v>
      </c>
      <c r="O62" s="544">
        <f t="shared" si="1"/>
        <v>0</v>
      </c>
      <c r="P62" s="609">
        <v>0</v>
      </c>
      <c r="Q62" s="609">
        <v>0</v>
      </c>
      <c r="R62" s="609">
        <v>0</v>
      </c>
      <c r="S62" s="540">
        <f t="shared" si="2"/>
        <v>0.5</v>
      </c>
      <c r="T62" s="609">
        <v>0</v>
      </c>
      <c r="U62" s="609">
        <v>0</v>
      </c>
      <c r="V62" s="619">
        <v>0.5</v>
      </c>
      <c r="W62" s="544">
        <f t="shared" si="3"/>
        <v>0</v>
      </c>
      <c r="X62" s="609">
        <v>0</v>
      </c>
      <c r="Y62" s="609">
        <v>0</v>
      </c>
      <c r="Z62" s="609">
        <v>0</v>
      </c>
      <c r="AA62" s="540">
        <f t="shared" si="4"/>
        <v>0.5</v>
      </c>
      <c r="AB62" s="136">
        <v>0</v>
      </c>
      <c r="AC62" s="136">
        <v>0</v>
      </c>
      <c r="AD62" s="541">
        <v>0.5</v>
      </c>
      <c r="AE62" s="128" t="s">
        <v>72</v>
      </c>
      <c r="AF62" s="136"/>
      <c r="AG62" s="136"/>
      <c r="AH62" s="180"/>
      <c r="AI62" s="384" t="s">
        <v>442</v>
      </c>
      <c r="AJ62" s="136" t="s">
        <v>422</v>
      </c>
      <c r="AK62" s="136" t="s">
        <v>447</v>
      </c>
      <c r="AL62" s="136" t="s">
        <v>432</v>
      </c>
      <c r="AM62" s="574" t="s">
        <v>425</v>
      </c>
      <c r="AN62" s="551" t="s">
        <v>426</v>
      </c>
      <c r="AO62" s="128"/>
    </row>
    <row r="63" spans="1:41" ht="50.25" customHeight="1" x14ac:dyDescent="0.15">
      <c r="A63" s="729"/>
      <c r="B63" s="179" t="s">
        <v>448</v>
      </c>
      <c r="C63" s="126" t="s">
        <v>449</v>
      </c>
      <c r="D63" s="390" t="s">
        <v>64</v>
      </c>
      <c r="E63" s="179" t="s">
        <v>83</v>
      </c>
      <c r="F63" s="179" t="s">
        <v>450</v>
      </c>
      <c r="G63" s="548" t="s">
        <v>155</v>
      </c>
      <c r="H63" s="393" t="s">
        <v>451</v>
      </c>
      <c r="I63" s="145" t="s">
        <v>452</v>
      </c>
      <c r="J63" s="551" t="s">
        <v>453</v>
      </c>
      <c r="K63" s="575">
        <v>46054</v>
      </c>
      <c r="L63" s="575">
        <v>46387</v>
      </c>
      <c r="M63" s="576">
        <f t="shared" si="0"/>
        <v>1</v>
      </c>
      <c r="N63" s="557" t="s">
        <v>131</v>
      </c>
      <c r="O63" s="544">
        <f t="shared" si="1"/>
        <v>0</v>
      </c>
      <c r="P63" s="609">
        <v>0</v>
      </c>
      <c r="Q63" s="609">
        <v>0</v>
      </c>
      <c r="R63" s="609">
        <v>0</v>
      </c>
      <c r="S63" s="540">
        <f t="shared" si="2"/>
        <v>0.5</v>
      </c>
      <c r="T63" s="609">
        <v>0</v>
      </c>
      <c r="U63" s="609">
        <v>0</v>
      </c>
      <c r="V63" s="619">
        <v>0.5</v>
      </c>
      <c r="W63" s="544">
        <f t="shared" si="3"/>
        <v>0</v>
      </c>
      <c r="X63" s="609">
        <v>0</v>
      </c>
      <c r="Y63" s="609">
        <v>0</v>
      </c>
      <c r="Z63" s="609">
        <v>0</v>
      </c>
      <c r="AA63" s="540">
        <f t="shared" si="4"/>
        <v>0.5</v>
      </c>
      <c r="AB63" s="136">
        <v>0</v>
      </c>
      <c r="AC63" s="136">
        <v>0</v>
      </c>
      <c r="AD63" s="541">
        <v>0.5</v>
      </c>
      <c r="AE63" s="128" t="s">
        <v>72</v>
      </c>
      <c r="AF63" s="136"/>
      <c r="AG63" s="136"/>
      <c r="AH63" s="180"/>
      <c r="AI63" s="384" t="s">
        <v>74</v>
      </c>
      <c r="AJ63" s="136" t="s">
        <v>454</v>
      </c>
      <c r="AK63" s="136" t="s">
        <v>455</v>
      </c>
      <c r="AL63" s="582" t="s">
        <v>456</v>
      </c>
      <c r="AM63" s="574" t="s">
        <v>425</v>
      </c>
      <c r="AN63" s="551" t="s">
        <v>426</v>
      </c>
      <c r="AO63" s="531" t="s">
        <v>457</v>
      </c>
    </row>
    <row r="64" spans="1:41" ht="46.5" customHeight="1" x14ac:dyDescent="0.15">
      <c r="A64" s="729"/>
      <c r="B64" s="179" t="s">
        <v>458</v>
      </c>
      <c r="C64" s="126" t="s">
        <v>449</v>
      </c>
      <c r="D64" s="390" t="s">
        <v>64</v>
      </c>
      <c r="E64" s="179" t="s">
        <v>106</v>
      </c>
      <c r="F64" s="179" t="s">
        <v>450</v>
      </c>
      <c r="G64" s="548" t="s">
        <v>155</v>
      </c>
      <c r="H64" s="551" t="s">
        <v>459</v>
      </c>
      <c r="I64" s="145" t="s">
        <v>460</v>
      </c>
      <c r="J64" s="136" t="s">
        <v>461</v>
      </c>
      <c r="K64" s="575">
        <v>46024</v>
      </c>
      <c r="L64" s="575">
        <v>46387</v>
      </c>
      <c r="M64" s="576">
        <f t="shared" si="0"/>
        <v>1</v>
      </c>
      <c r="N64" s="557" t="s">
        <v>94</v>
      </c>
      <c r="O64" s="540">
        <f t="shared" si="1"/>
        <v>0.25</v>
      </c>
      <c r="P64" s="609">
        <v>0</v>
      </c>
      <c r="Q64" s="609">
        <v>0</v>
      </c>
      <c r="R64" s="619">
        <v>0.25</v>
      </c>
      <c r="S64" s="540">
        <f t="shared" si="2"/>
        <v>0.25</v>
      </c>
      <c r="T64" s="609">
        <v>0</v>
      </c>
      <c r="U64" s="609">
        <v>0</v>
      </c>
      <c r="V64" s="619">
        <v>0.25</v>
      </c>
      <c r="W64" s="540">
        <f t="shared" si="3"/>
        <v>0.25</v>
      </c>
      <c r="X64" s="609">
        <v>0</v>
      </c>
      <c r="Y64" s="609">
        <v>0</v>
      </c>
      <c r="Z64" s="619">
        <v>0.25</v>
      </c>
      <c r="AA64" s="540">
        <f t="shared" si="4"/>
        <v>0.25</v>
      </c>
      <c r="AB64" s="136">
        <v>0</v>
      </c>
      <c r="AC64" s="136">
        <v>0</v>
      </c>
      <c r="AD64" s="541">
        <v>0.25</v>
      </c>
      <c r="AE64" s="128" t="s">
        <v>72</v>
      </c>
      <c r="AF64" s="136"/>
      <c r="AG64" s="136"/>
      <c r="AH64" s="180"/>
      <c r="AI64" s="384" t="s">
        <v>462</v>
      </c>
      <c r="AJ64" s="136" t="s">
        <v>463</v>
      </c>
      <c r="AK64" s="136" t="s">
        <v>464</v>
      </c>
      <c r="AL64" s="136" t="s">
        <v>465</v>
      </c>
      <c r="AM64" s="574" t="s">
        <v>425</v>
      </c>
      <c r="AN64" s="551" t="s">
        <v>426</v>
      </c>
      <c r="AO64" s="531" t="s">
        <v>466</v>
      </c>
    </row>
    <row r="65" spans="1:41" ht="75.75" customHeight="1" x14ac:dyDescent="0.15">
      <c r="A65" s="729"/>
      <c r="B65" s="548" t="s">
        <v>467</v>
      </c>
      <c r="C65" s="400" t="s">
        <v>468</v>
      </c>
      <c r="D65" s="390" t="s">
        <v>64</v>
      </c>
      <c r="E65" s="548" t="s">
        <v>106</v>
      </c>
      <c r="F65" s="548" t="s">
        <v>469</v>
      </c>
      <c r="G65" s="548" t="s">
        <v>155</v>
      </c>
      <c r="H65" s="574" t="s">
        <v>470</v>
      </c>
      <c r="I65" s="171" t="s">
        <v>471</v>
      </c>
      <c r="J65" s="171" t="s">
        <v>472</v>
      </c>
      <c r="K65" s="169">
        <v>46024</v>
      </c>
      <c r="L65" s="169">
        <v>46022</v>
      </c>
      <c r="M65" s="585">
        <f t="shared" si="0"/>
        <v>1</v>
      </c>
      <c r="N65" s="557" t="s">
        <v>94</v>
      </c>
      <c r="O65" s="587">
        <f t="shared" si="1"/>
        <v>0.5</v>
      </c>
      <c r="P65" s="619">
        <v>0.5</v>
      </c>
      <c r="Q65" s="609">
        <v>0</v>
      </c>
      <c r="R65" s="609">
        <v>0</v>
      </c>
      <c r="S65" s="540">
        <f t="shared" si="2"/>
        <v>0.25</v>
      </c>
      <c r="T65" s="609">
        <v>0</v>
      </c>
      <c r="U65" s="609">
        <v>0</v>
      </c>
      <c r="V65" s="526">
        <v>0.25</v>
      </c>
      <c r="W65" s="587">
        <f t="shared" si="3"/>
        <v>0</v>
      </c>
      <c r="X65" s="609">
        <v>0</v>
      </c>
      <c r="Y65" s="609">
        <v>0</v>
      </c>
      <c r="Z65" s="609">
        <v>0</v>
      </c>
      <c r="AA65" s="587">
        <f t="shared" si="4"/>
        <v>0.25</v>
      </c>
      <c r="AB65" s="136">
        <v>0</v>
      </c>
      <c r="AC65" s="136">
        <v>0</v>
      </c>
      <c r="AD65" s="541">
        <v>0.25</v>
      </c>
      <c r="AE65" s="171" t="s">
        <v>72</v>
      </c>
      <c r="AF65" s="171"/>
      <c r="AG65" s="171"/>
      <c r="AH65" s="392"/>
      <c r="AI65" s="384" t="s">
        <v>214</v>
      </c>
      <c r="AJ65" s="171" t="s">
        <v>473</v>
      </c>
      <c r="AK65" s="586" t="s">
        <v>474</v>
      </c>
      <c r="AL65" s="574" t="s">
        <v>475</v>
      </c>
      <c r="AM65" s="574" t="s">
        <v>425</v>
      </c>
      <c r="AN65" s="574" t="s">
        <v>426</v>
      </c>
      <c r="AO65" s="574" t="s">
        <v>476</v>
      </c>
    </row>
    <row r="66" spans="1:41" ht="78.75" customHeight="1" x14ac:dyDescent="0.15">
      <c r="A66" s="729"/>
      <c r="B66" s="179" t="s">
        <v>477</v>
      </c>
      <c r="C66" s="126" t="s">
        <v>478</v>
      </c>
      <c r="D66" s="390" t="s">
        <v>64</v>
      </c>
      <c r="E66" s="179" t="s">
        <v>236</v>
      </c>
      <c r="F66" s="179" t="s">
        <v>66</v>
      </c>
      <c r="G66" s="548" t="s">
        <v>155</v>
      </c>
      <c r="H66" s="551" t="s">
        <v>479</v>
      </c>
      <c r="I66" s="145" t="s">
        <v>480</v>
      </c>
      <c r="J66" s="136" t="s">
        <v>481</v>
      </c>
      <c r="K66" s="578">
        <v>46024</v>
      </c>
      <c r="L66" s="578">
        <v>46022</v>
      </c>
      <c r="M66" s="541">
        <f t="shared" si="0"/>
        <v>1</v>
      </c>
      <c r="N66" s="180" t="s">
        <v>131</v>
      </c>
      <c r="O66" s="544">
        <f t="shared" si="1"/>
        <v>0</v>
      </c>
      <c r="P66" s="609">
        <v>0</v>
      </c>
      <c r="Q66" s="609">
        <v>0</v>
      </c>
      <c r="R66" s="609">
        <v>0</v>
      </c>
      <c r="S66" s="540">
        <f t="shared" si="2"/>
        <v>0.5</v>
      </c>
      <c r="T66" s="609">
        <v>0</v>
      </c>
      <c r="U66" s="609">
        <v>0</v>
      </c>
      <c r="V66" s="619">
        <v>0.5</v>
      </c>
      <c r="W66" s="544">
        <f t="shared" si="3"/>
        <v>0</v>
      </c>
      <c r="X66" s="609">
        <v>0</v>
      </c>
      <c r="Y66" s="609">
        <v>0</v>
      </c>
      <c r="Z66" s="609">
        <v>0</v>
      </c>
      <c r="AA66" s="540">
        <f t="shared" si="4"/>
        <v>0.5</v>
      </c>
      <c r="AB66" s="136">
        <v>0</v>
      </c>
      <c r="AC66" s="136">
        <v>0</v>
      </c>
      <c r="AD66" s="541">
        <v>0.5</v>
      </c>
      <c r="AE66" s="128" t="s">
        <v>72</v>
      </c>
      <c r="AF66" s="136"/>
      <c r="AG66" s="136"/>
      <c r="AH66" s="180"/>
      <c r="AI66" s="581" t="s">
        <v>214</v>
      </c>
      <c r="AJ66" s="136" t="s">
        <v>482</v>
      </c>
      <c r="AK66" s="136" t="s">
        <v>483</v>
      </c>
      <c r="AL66" s="136" t="s">
        <v>484</v>
      </c>
      <c r="AM66" s="574" t="s">
        <v>425</v>
      </c>
      <c r="AN66" s="551" t="s">
        <v>426</v>
      </c>
      <c r="AO66" s="128" t="s">
        <v>485</v>
      </c>
    </row>
    <row r="67" spans="1:41" ht="33.75" customHeight="1" x14ac:dyDescent="0.15">
      <c r="A67" s="729"/>
      <c r="B67" s="179" t="s">
        <v>486</v>
      </c>
      <c r="C67" s="126" t="s">
        <v>487</v>
      </c>
      <c r="D67" s="390" t="s">
        <v>64</v>
      </c>
      <c r="E67" s="179" t="s">
        <v>236</v>
      </c>
      <c r="F67" s="179" t="s">
        <v>488</v>
      </c>
      <c r="G67" s="548" t="s">
        <v>155</v>
      </c>
      <c r="H67" s="573" t="s">
        <v>489</v>
      </c>
      <c r="I67" s="145" t="s">
        <v>490</v>
      </c>
      <c r="J67" s="136" t="s">
        <v>491</v>
      </c>
      <c r="K67" s="130">
        <v>46024</v>
      </c>
      <c r="L67" s="130">
        <v>46387</v>
      </c>
      <c r="M67" s="136">
        <f t="shared" si="0"/>
        <v>4</v>
      </c>
      <c r="N67" s="180" t="s">
        <v>103</v>
      </c>
      <c r="O67" s="133">
        <f t="shared" si="1"/>
        <v>1</v>
      </c>
      <c r="P67" s="609">
        <v>0</v>
      </c>
      <c r="Q67" s="609">
        <v>0</v>
      </c>
      <c r="R67" s="136">
        <v>1</v>
      </c>
      <c r="S67" s="133">
        <f t="shared" si="2"/>
        <v>1</v>
      </c>
      <c r="T67" s="609">
        <v>0</v>
      </c>
      <c r="U67" s="609">
        <v>0</v>
      </c>
      <c r="V67" s="128">
        <v>1</v>
      </c>
      <c r="W67" s="133">
        <f t="shared" si="3"/>
        <v>1</v>
      </c>
      <c r="X67" s="609">
        <v>0</v>
      </c>
      <c r="Y67" s="609">
        <v>0</v>
      </c>
      <c r="Z67" s="136">
        <v>1</v>
      </c>
      <c r="AA67" s="133">
        <f t="shared" si="4"/>
        <v>1</v>
      </c>
      <c r="AB67" s="136">
        <v>0</v>
      </c>
      <c r="AC67" s="136">
        <v>0</v>
      </c>
      <c r="AD67" s="136">
        <v>1</v>
      </c>
      <c r="AE67" s="128" t="s">
        <v>72</v>
      </c>
      <c r="AF67" s="136"/>
      <c r="AG67" s="136"/>
      <c r="AH67" s="180"/>
      <c r="AI67" s="581" t="s">
        <v>214</v>
      </c>
      <c r="AJ67" s="574" t="s">
        <v>492</v>
      </c>
      <c r="AK67" s="574" t="s">
        <v>493</v>
      </c>
      <c r="AL67" s="574" t="s">
        <v>494</v>
      </c>
      <c r="AM67" s="574" t="s">
        <v>425</v>
      </c>
      <c r="AN67" s="551" t="s">
        <v>426</v>
      </c>
      <c r="AO67" s="531" t="s">
        <v>495</v>
      </c>
    </row>
    <row r="68" spans="1:41" ht="50.25" customHeight="1" x14ac:dyDescent="0.15">
      <c r="A68" s="729"/>
      <c r="B68" s="179" t="s">
        <v>496</v>
      </c>
      <c r="C68" s="126" t="s">
        <v>497</v>
      </c>
      <c r="D68" s="390" t="s">
        <v>64</v>
      </c>
      <c r="E68" s="179" t="s">
        <v>236</v>
      </c>
      <c r="F68" s="179" t="s">
        <v>498</v>
      </c>
      <c r="G68" s="548" t="s">
        <v>155</v>
      </c>
      <c r="H68" s="573" t="s">
        <v>499</v>
      </c>
      <c r="I68" s="145" t="s">
        <v>500</v>
      </c>
      <c r="J68" s="136" t="s">
        <v>501</v>
      </c>
      <c r="K68" s="579">
        <v>46054</v>
      </c>
      <c r="L68" s="579">
        <v>46387</v>
      </c>
      <c r="M68" s="580">
        <f t="shared" si="0"/>
        <v>2</v>
      </c>
      <c r="N68" s="577" t="s">
        <v>103</v>
      </c>
      <c r="O68" s="133">
        <f t="shared" si="1"/>
        <v>0</v>
      </c>
      <c r="P68" s="609">
        <v>0</v>
      </c>
      <c r="Q68" s="609">
        <v>0</v>
      </c>
      <c r="R68" s="609">
        <v>0</v>
      </c>
      <c r="S68" s="133">
        <f t="shared" si="2"/>
        <v>1</v>
      </c>
      <c r="T68" s="609">
        <v>0</v>
      </c>
      <c r="U68" s="609">
        <v>0</v>
      </c>
      <c r="V68" s="128">
        <v>1</v>
      </c>
      <c r="W68" s="133">
        <f t="shared" si="3"/>
        <v>0</v>
      </c>
      <c r="X68" s="609">
        <v>0</v>
      </c>
      <c r="Y68" s="609">
        <v>0</v>
      </c>
      <c r="Z68" s="609">
        <v>0</v>
      </c>
      <c r="AA68" s="133">
        <f t="shared" si="4"/>
        <v>1</v>
      </c>
      <c r="AB68" s="136">
        <v>0</v>
      </c>
      <c r="AC68" s="136">
        <v>0</v>
      </c>
      <c r="AD68" s="136">
        <v>1</v>
      </c>
      <c r="AE68" s="128" t="s">
        <v>72</v>
      </c>
      <c r="AF68" s="136"/>
      <c r="AG68" s="136"/>
      <c r="AH68" s="180"/>
      <c r="AI68" s="581" t="s">
        <v>214</v>
      </c>
      <c r="AJ68" s="574" t="s">
        <v>502</v>
      </c>
      <c r="AK68" s="574" t="s">
        <v>503</v>
      </c>
      <c r="AL68" s="574" t="s">
        <v>504</v>
      </c>
      <c r="AM68" s="574" t="s">
        <v>425</v>
      </c>
      <c r="AN68" s="551" t="s">
        <v>426</v>
      </c>
      <c r="AO68" s="551" t="s">
        <v>505</v>
      </c>
    </row>
    <row r="69" spans="1:41" ht="77.25" customHeight="1" x14ac:dyDescent="0.15">
      <c r="A69" s="730"/>
      <c r="B69" s="179" t="s">
        <v>506</v>
      </c>
      <c r="C69" s="126" t="s">
        <v>507</v>
      </c>
      <c r="D69" s="390" t="s">
        <v>64</v>
      </c>
      <c r="E69" s="179" t="s">
        <v>83</v>
      </c>
      <c r="F69" s="179" t="s">
        <v>508</v>
      </c>
      <c r="G69" s="548" t="s">
        <v>155</v>
      </c>
      <c r="H69" s="573" t="s">
        <v>509</v>
      </c>
      <c r="I69" s="145" t="s">
        <v>510</v>
      </c>
      <c r="J69" s="145" t="s">
        <v>511</v>
      </c>
      <c r="K69" s="579">
        <v>46054</v>
      </c>
      <c r="L69" s="579">
        <v>46387</v>
      </c>
      <c r="M69" s="580">
        <f t="shared" ref="M69" si="5">+O69+S69+W69+AA69</f>
        <v>2</v>
      </c>
      <c r="N69" s="577" t="s">
        <v>103</v>
      </c>
      <c r="O69" s="133">
        <f t="shared" ref="O69" si="6">+P69+Q69+R69</f>
        <v>0</v>
      </c>
      <c r="P69" s="609">
        <v>0</v>
      </c>
      <c r="Q69" s="609">
        <v>0</v>
      </c>
      <c r="R69" s="609">
        <v>0</v>
      </c>
      <c r="S69" s="133">
        <f t="shared" ref="S69" si="7">+T69+U69+V69</f>
        <v>1</v>
      </c>
      <c r="T69" s="609">
        <v>0</v>
      </c>
      <c r="U69" s="609">
        <v>0</v>
      </c>
      <c r="V69" s="128">
        <v>1</v>
      </c>
      <c r="W69" s="133">
        <f t="shared" ref="W69" si="8">+X69+Y69+Z69</f>
        <v>0</v>
      </c>
      <c r="X69" s="609">
        <v>0</v>
      </c>
      <c r="Y69" s="609">
        <v>0</v>
      </c>
      <c r="Z69" s="609">
        <v>0</v>
      </c>
      <c r="AA69" s="133">
        <f t="shared" ref="AA69" si="9">+AB69+AC69+AD69</f>
        <v>1</v>
      </c>
      <c r="AB69" s="136">
        <v>0</v>
      </c>
      <c r="AC69" s="136">
        <v>0</v>
      </c>
      <c r="AD69" s="136">
        <v>1</v>
      </c>
      <c r="AE69" s="128" t="s">
        <v>72</v>
      </c>
      <c r="AF69" s="136"/>
      <c r="AG69" s="136"/>
      <c r="AH69" s="180"/>
      <c r="AI69" s="384" t="s">
        <v>512</v>
      </c>
      <c r="AJ69" s="136" t="s">
        <v>513</v>
      </c>
      <c r="AK69" s="136" t="s">
        <v>514</v>
      </c>
      <c r="AL69" s="136" t="s">
        <v>515</v>
      </c>
      <c r="AM69" s="574" t="s">
        <v>425</v>
      </c>
      <c r="AN69" s="551" t="s">
        <v>426</v>
      </c>
      <c r="AO69" s="128"/>
    </row>
    <row r="70" spans="1:41" x14ac:dyDescent="0.15">
      <c r="A70" s="138"/>
      <c r="B70" s="139"/>
      <c r="C70" s="139"/>
      <c r="D70" s="528"/>
      <c r="E70" s="385"/>
      <c r="F70" s="385"/>
      <c r="G70" s="386"/>
      <c r="H70" s="528"/>
      <c r="I70" s="528"/>
      <c r="J70" s="528"/>
      <c r="K70" s="139"/>
      <c r="L70" s="139"/>
      <c r="M70" s="139"/>
      <c r="N70" s="139"/>
      <c r="O70" s="139"/>
      <c r="P70" s="139"/>
      <c r="Q70" s="139"/>
      <c r="R70" s="139"/>
      <c r="S70" s="139"/>
      <c r="T70" s="139"/>
      <c r="U70" s="139"/>
      <c r="V70" s="139"/>
      <c r="W70" s="139"/>
      <c r="X70" s="139"/>
      <c r="Y70" s="139"/>
      <c r="Z70" s="139"/>
      <c r="AA70" s="139"/>
      <c r="AB70" s="139"/>
      <c r="AC70" s="139"/>
      <c r="AD70" s="387"/>
      <c r="AE70" s="387"/>
      <c r="AF70" s="387"/>
      <c r="AG70" s="387"/>
      <c r="AH70" s="385"/>
      <c r="AI70" s="385"/>
      <c r="AJ70" s="389"/>
      <c r="AK70" s="389"/>
      <c r="AL70" s="389"/>
      <c r="AM70" s="389"/>
      <c r="AN70" s="389"/>
      <c r="AO70" s="389"/>
    </row>
  </sheetData>
  <sheetProtection algorithmName="SHA-512" hashValue="n/CyBP9LVTaWZlyJMKSrY130+EpXTJqgXQ+N7QqmkwzzqCK/VgO404902P//vGvY2zzxRANSxDOodaSolDVerg==" saltValue="CWbk6JGtl4+P04Ke1WfnWg==" spinCount="100000" sheet="1" objects="1" scenarios="1"/>
  <autoFilter ref="A2:AO21" xr:uid="{00000000-0001-0000-0100-000000000000}"/>
  <mergeCells count="12">
    <mergeCell ref="P1:AD1"/>
    <mergeCell ref="A48:A56"/>
    <mergeCell ref="A58:A69"/>
    <mergeCell ref="A29:A34"/>
    <mergeCell ref="O3:AD3"/>
    <mergeCell ref="AF14:AF15"/>
    <mergeCell ref="A36:A46"/>
    <mergeCell ref="AF36:AF39"/>
    <mergeCell ref="AF40:AF46"/>
    <mergeCell ref="AF17:AF20"/>
    <mergeCell ref="A4:A21"/>
    <mergeCell ref="A23:A27"/>
  </mergeCells>
  <phoneticPr fontId="28" type="noConversion"/>
  <dataValidations disablePrompts="1" count="3">
    <dataValidation type="list" allowBlank="1" showInputMessage="1" showErrorMessage="1" sqref="E81:G85" xr:uid="{AF6BE556-181B-324A-A642-D70E697BEF00}">
      <formula1>Planes_ins</formula1>
    </dataValidation>
    <dataValidation type="list" allowBlank="1" showInputMessage="1" showErrorMessage="1" sqref="AI4:AI46 AI48:AI69" xr:uid="{4E7402E5-785B-CA4A-B14A-2DDCE11CB90B}">
      <formula1>ODS</formula1>
    </dataValidation>
    <dataValidation type="list" allowBlank="1" showInputMessage="1" showErrorMessage="1" sqref="C1 C4:C69" xr:uid="{0E216B86-D912-DD41-B956-698E54BA99A3}">
      <formula1>Dependencia</formula1>
    </dataValidation>
  </dataValidations>
  <pageMargins left="0.31496062992125984" right="0.31496062992125984" top="0.55118110236220474" bottom="0.55118110236220474" header="0" footer="0"/>
  <pageSetup scale="29" fitToHeight="0" orientation="landscape" r:id="rId1"/>
  <headerFooter>
    <oddHeader>&amp;L&amp;G&amp;C&amp;"Verdana,Negrita"&amp;14PLAN DE ACCIÓN INSTITUCIONAL - PAI 2025 DE LA AGENCIA NACIONAL DE CONTRATACIÓN PÚBLICA 
- COLOMBIA COMPRA EFICIENTE</oddHeader>
    <oddFooter>&amp;L&amp;"Verdana,Normal"&amp;12Agencia Nacional de Contratación Pública
Colombia Compra Eficiente
Dirección: Carrera 7 # 26-20- Bogotá, Colombia
Atención al ciudadano:(+57) 601 7956600&amp;R&amp;"Verdana,Normal"&amp;12CÓDIGO:CCE-DES-FM-15 VERISÓN:05 
FECHA:29/01/2025</oddFooter>
  </headerFooter>
  <rowBreaks count="1" manualBreakCount="1">
    <brk id="50" max="32"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75CD5-09DA-4FF3-ADA8-B043A5F21B01}">
  <dimension ref="A1:X20"/>
  <sheetViews>
    <sheetView workbookViewId="0">
      <selection sqref="A1:W1"/>
    </sheetView>
  </sheetViews>
  <sheetFormatPr baseColWidth="10" defaultColWidth="11.42578125" defaultRowHeight="39" customHeight="1" x14ac:dyDescent="0.25"/>
  <cols>
    <col min="1" max="2" width="19.42578125" style="40" customWidth="1"/>
    <col min="3" max="3" width="38.42578125" style="43" customWidth="1"/>
    <col min="4" max="4" width="43.42578125" style="43" customWidth="1"/>
    <col min="5" max="5" width="53.42578125" style="43" customWidth="1"/>
    <col min="6" max="8" width="13.42578125" style="44" customWidth="1"/>
    <col min="9" max="9" width="13.42578125" style="41" customWidth="1"/>
    <col min="10" max="10" width="28.42578125" style="42" customWidth="1"/>
    <col min="11" max="11" width="37.42578125" style="45" customWidth="1"/>
    <col min="12" max="12" width="38.140625" style="45" customWidth="1"/>
    <col min="13" max="13" width="35.85546875" style="45" customWidth="1"/>
    <col min="14" max="17" width="28.42578125" style="45" customWidth="1"/>
    <col min="18" max="18" width="28.42578125" style="46" customWidth="1"/>
    <col min="19" max="22" width="12.85546875" style="44" customWidth="1"/>
    <col min="23" max="23" width="129.42578125" style="47" customWidth="1"/>
    <col min="24" max="24" width="81" style="1" customWidth="1"/>
    <col min="25" max="16384" width="11.42578125" style="1"/>
  </cols>
  <sheetData>
    <row r="1" spans="1:24" ht="59.1" customHeight="1" x14ac:dyDescent="0.25">
      <c r="A1" s="810" t="s">
        <v>1154</v>
      </c>
      <c r="B1" s="810"/>
      <c r="C1" s="810"/>
      <c r="D1" s="810"/>
      <c r="E1" s="810"/>
      <c r="F1" s="810"/>
      <c r="G1" s="810"/>
      <c r="H1" s="810"/>
      <c r="I1" s="810"/>
      <c r="J1" s="810"/>
      <c r="K1" s="810"/>
      <c r="L1" s="810"/>
      <c r="M1" s="810"/>
      <c r="N1" s="810"/>
      <c r="O1" s="810"/>
      <c r="P1" s="810"/>
      <c r="Q1" s="810"/>
      <c r="R1" s="810"/>
      <c r="S1" s="810"/>
      <c r="T1" s="810"/>
      <c r="U1" s="810"/>
      <c r="V1" s="810"/>
      <c r="W1" s="810"/>
    </row>
    <row r="2" spans="1:24" s="3" customFormat="1" ht="39" customHeight="1" x14ac:dyDescent="0.25">
      <c r="A2" s="811" t="s">
        <v>1155</v>
      </c>
      <c r="B2" s="811" t="s">
        <v>1156</v>
      </c>
      <c r="C2" s="812" t="s">
        <v>924</v>
      </c>
      <c r="D2" s="812" t="s">
        <v>1157</v>
      </c>
      <c r="E2" s="812" t="s">
        <v>1158</v>
      </c>
      <c r="F2" s="813" t="s">
        <v>1159</v>
      </c>
      <c r="G2" s="813"/>
      <c r="H2" s="813"/>
      <c r="I2" s="813"/>
      <c r="J2" s="814" t="s">
        <v>1160</v>
      </c>
      <c r="K2" s="814" t="s">
        <v>1161</v>
      </c>
      <c r="L2" s="814"/>
      <c r="M2" s="815" t="s">
        <v>1162</v>
      </c>
      <c r="N2" s="815" t="s">
        <v>1163</v>
      </c>
      <c r="O2" s="815" t="s">
        <v>1164</v>
      </c>
      <c r="P2" s="815" t="s">
        <v>1165</v>
      </c>
      <c r="Q2" s="823" t="s">
        <v>1166</v>
      </c>
      <c r="R2" s="823" t="s">
        <v>1167</v>
      </c>
      <c r="S2" s="823" t="s">
        <v>1168</v>
      </c>
      <c r="T2" s="823"/>
      <c r="U2" s="823"/>
      <c r="V2" s="823"/>
      <c r="W2" s="816" t="s">
        <v>749</v>
      </c>
      <c r="X2" s="817" t="s">
        <v>1169</v>
      </c>
    </row>
    <row r="3" spans="1:24" s="3" customFormat="1" ht="117.75" customHeight="1" x14ac:dyDescent="0.25">
      <c r="A3" s="811"/>
      <c r="B3" s="811"/>
      <c r="C3" s="812"/>
      <c r="D3" s="812"/>
      <c r="E3" s="812"/>
      <c r="F3" s="4" t="s">
        <v>1170</v>
      </c>
      <c r="G3" s="4" t="s">
        <v>1171</v>
      </c>
      <c r="H3" s="4" t="s">
        <v>1172</v>
      </c>
      <c r="I3" s="4" t="s">
        <v>1173</v>
      </c>
      <c r="J3" s="814"/>
      <c r="K3" s="814"/>
      <c r="L3" s="814"/>
      <c r="M3" s="815"/>
      <c r="N3" s="815"/>
      <c r="O3" s="815"/>
      <c r="P3" s="815"/>
      <c r="Q3" s="823"/>
      <c r="R3" s="823"/>
      <c r="S3" s="2">
        <v>2023</v>
      </c>
      <c r="T3" s="2">
        <v>2024</v>
      </c>
      <c r="U3" s="2">
        <v>2025</v>
      </c>
      <c r="V3" s="2">
        <v>2026</v>
      </c>
      <c r="W3" s="816"/>
      <c r="X3" s="817"/>
    </row>
    <row r="4" spans="1:24" ht="407.25" hidden="1" customHeight="1" x14ac:dyDescent="0.25">
      <c r="A4" s="5" t="s">
        <v>1174</v>
      </c>
      <c r="B4" s="5" t="s">
        <v>1175</v>
      </c>
      <c r="C4" s="5" t="s">
        <v>1176</v>
      </c>
      <c r="D4" s="6" t="s">
        <v>1177</v>
      </c>
      <c r="E4" s="5" t="s">
        <v>1178</v>
      </c>
      <c r="F4" s="818" t="s">
        <v>1179</v>
      </c>
      <c r="G4" s="818" t="s">
        <v>1180</v>
      </c>
      <c r="H4" s="818" t="s">
        <v>1181</v>
      </c>
      <c r="I4" s="818" t="s">
        <v>1182</v>
      </c>
      <c r="J4" s="7" t="s">
        <v>1183</v>
      </c>
      <c r="K4" s="819" t="s">
        <v>1184</v>
      </c>
      <c r="L4" s="820"/>
      <c r="M4" s="7" t="s">
        <v>1185</v>
      </c>
      <c r="N4" s="7" t="s">
        <v>1186</v>
      </c>
      <c r="O4" s="7" t="s">
        <v>1187</v>
      </c>
      <c r="P4" s="7" t="s">
        <v>1188</v>
      </c>
      <c r="Q4" s="7" t="s">
        <v>1189</v>
      </c>
      <c r="R4" s="7" t="s">
        <v>1190</v>
      </c>
      <c r="S4" s="820" t="s">
        <v>1191</v>
      </c>
      <c r="T4" s="820"/>
      <c r="U4" s="820"/>
      <c r="V4" s="820"/>
      <c r="W4" s="8"/>
      <c r="X4" s="9"/>
    </row>
    <row r="5" spans="1:24" ht="106.5" customHeight="1" x14ac:dyDescent="0.25">
      <c r="A5" s="820" t="s">
        <v>1192</v>
      </c>
      <c r="B5" s="826" t="s">
        <v>1193</v>
      </c>
      <c r="C5" s="829" t="s">
        <v>1194</v>
      </c>
      <c r="D5" s="829" t="s">
        <v>1195</v>
      </c>
      <c r="E5" s="830" t="s">
        <v>926</v>
      </c>
      <c r="F5" s="818"/>
      <c r="G5" s="818"/>
      <c r="H5" s="818"/>
      <c r="I5" s="818"/>
      <c r="J5" s="10" t="s">
        <v>1196</v>
      </c>
      <c r="K5" s="10" t="s">
        <v>1197</v>
      </c>
      <c r="L5" s="10" t="s">
        <v>1198</v>
      </c>
      <c r="M5" s="10" t="s">
        <v>1199</v>
      </c>
      <c r="N5" s="11" t="s">
        <v>1200</v>
      </c>
      <c r="O5" s="12">
        <v>1</v>
      </c>
      <c r="P5" s="11">
        <v>1</v>
      </c>
      <c r="Q5" s="13" t="s">
        <v>71</v>
      </c>
      <c r="R5" s="14" t="s">
        <v>269</v>
      </c>
      <c r="S5" s="10">
        <v>0</v>
      </c>
      <c r="T5" s="10" t="s">
        <v>1201</v>
      </c>
      <c r="U5" s="10" t="s">
        <v>1202</v>
      </c>
      <c r="V5" s="10" t="s">
        <v>1203</v>
      </c>
      <c r="W5" s="15" t="s">
        <v>1204</v>
      </c>
      <c r="X5" s="16" t="s">
        <v>1205</v>
      </c>
    </row>
    <row r="6" spans="1:24" ht="99" customHeight="1" x14ac:dyDescent="0.25">
      <c r="A6" s="820"/>
      <c r="B6" s="827"/>
      <c r="C6" s="829"/>
      <c r="D6" s="829"/>
      <c r="E6" s="831"/>
      <c r="F6" s="818"/>
      <c r="G6" s="818"/>
      <c r="H6" s="818"/>
      <c r="I6" s="818"/>
      <c r="J6" s="824" t="s">
        <v>1206</v>
      </c>
      <c r="K6" s="10" t="s">
        <v>1207</v>
      </c>
      <c r="L6" s="10" t="s">
        <v>537</v>
      </c>
      <c r="M6" s="10" t="s">
        <v>1208</v>
      </c>
      <c r="N6" s="11" t="s">
        <v>1209</v>
      </c>
      <c r="O6" s="11">
        <v>4</v>
      </c>
      <c r="P6" s="11">
        <v>16</v>
      </c>
      <c r="Q6" s="11" t="s">
        <v>103</v>
      </c>
      <c r="R6" s="17" t="s">
        <v>1210</v>
      </c>
      <c r="S6" s="11">
        <v>4</v>
      </c>
      <c r="T6" s="11">
        <v>4</v>
      </c>
      <c r="U6" s="11">
        <v>4</v>
      </c>
      <c r="V6" s="11">
        <v>4</v>
      </c>
      <c r="W6" s="15" t="s">
        <v>1211</v>
      </c>
      <c r="X6" s="18" t="s">
        <v>1212</v>
      </c>
    </row>
    <row r="7" spans="1:24" ht="117.75" customHeight="1" x14ac:dyDescent="0.25">
      <c r="A7" s="820"/>
      <c r="B7" s="827"/>
      <c r="C7" s="829"/>
      <c r="D7" s="829"/>
      <c r="E7" s="831"/>
      <c r="F7" s="818"/>
      <c r="G7" s="818"/>
      <c r="H7" s="818"/>
      <c r="I7" s="818"/>
      <c r="J7" s="824"/>
      <c r="K7" s="10" t="s">
        <v>1213</v>
      </c>
      <c r="L7" s="10" t="s">
        <v>1214</v>
      </c>
      <c r="M7" s="10" t="s">
        <v>1215</v>
      </c>
      <c r="N7" s="11" t="s">
        <v>1216</v>
      </c>
      <c r="O7" s="11">
        <v>2</v>
      </c>
      <c r="P7" s="11">
        <v>10</v>
      </c>
      <c r="Q7" s="11" t="s">
        <v>103</v>
      </c>
      <c r="R7" s="17" t="s">
        <v>1210</v>
      </c>
      <c r="S7" s="11">
        <v>4</v>
      </c>
      <c r="T7" s="11">
        <v>2</v>
      </c>
      <c r="U7" s="11">
        <v>2</v>
      </c>
      <c r="V7" s="11">
        <v>2</v>
      </c>
      <c r="W7" s="19" t="s">
        <v>1217</v>
      </c>
      <c r="X7" s="18" t="s">
        <v>1218</v>
      </c>
    </row>
    <row r="8" spans="1:24" ht="67.5" x14ac:dyDescent="0.25">
      <c r="A8" s="820"/>
      <c r="B8" s="827"/>
      <c r="C8" s="825"/>
      <c r="D8" s="825"/>
      <c r="E8" s="825"/>
      <c r="F8" s="818"/>
      <c r="G8" s="818"/>
      <c r="H8" s="818"/>
      <c r="I8" s="818"/>
      <c r="J8" s="824" t="s">
        <v>1206</v>
      </c>
      <c r="K8" s="10" t="s">
        <v>1207</v>
      </c>
      <c r="L8" s="10" t="s">
        <v>1219</v>
      </c>
      <c r="M8" s="20" t="s">
        <v>1220</v>
      </c>
      <c r="N8" s="21" t="s">
        <v>1221</v>
      </c>
      <c r="O8" s="21">
        <v>0</v>
      </c>
      <c r="P8" s="21">
        <v>6</v>
      </c>
      <c r="Q8" s="21" t="s">
        <v>71</v>
      </c>
      <c r="R8" s="22" t="s">
        <v>238</v>
      </c>
      <c r="S8" s="23">
        <v>3</v>
      </c>
      <c r="T8" s="23">
        <v>1</v>
      </c>
      <c r="U8" s="23">
        <v>1</v>
      </c>
      <c r="V8" s="23">
        <v>1</v>
      </c>
      <c r="W8" s="19" t="s">
        <v>1222</v>
      </c>
      <c r="X8" s="24" t="s">
        <v>1223</v>
      </c>
    </row>
    <row r="9" spans="1:24" ht="75.75" customHeight="1" x14ac:dyDescent="0.25">
      <c r="A9" s="820"/>
      <c r="B9" s="827"/>
      <c r="C9" s="825"/>
      <c r="D9" s="825"/>
      <c r="E9" s="825"/>
      <c r="F9" s="818"/>
      <c r="G9" s="818"/>
      <c r="H9" s="818"/>
      <c r="I9" s="818"/>
      <c r="J9" s="824"/>
      <c r="K9" s="10" t="s">
        <v>1207</v>
      </c>
      <c r="L9" s="10" t="s">
        <v>1219</v>
      </c>
      <c r="M9" s="821" t="s">
        <v>1224</v>
      </c>
      <c r="N9" s="822" t="s">
        <v>254</v>
      </c>
      <c r="O9" s="842">
        <v>0</v>
      </c>
      <c r="P9" s="843">
        <v>0.1</v>
      </c>
      <c r="Q9" s="842" t="s">
        <v>1225</v>
      </c>
      <c r="R9" s="844" t="s">
        <v>238</v>
      </c>
      <c r="S9" s="834">
        <v>1.7999999999999999E-2</v>
      </c>
      <c r="T9" s="834">
        <v>2.5000000000000001E-2</v>
      </c>
      <c r="U9" s="834">
        <v>2.7E-2</v>
      </c>
      <c r="V9" s="834">
        <v>0.03</v>
      </c>
      <c r="W9" s="835" t="s">
        <v>1226</v>
      </c>
      <c r="X9" s="837" t="s">
        <v>1227</v>
      </c>
    </row>
    <row r="10" spans="1:24" ht="40.5" customHeight="1" x14ac:dyDescent="0.25">
      <c r="A10" s="820"/>
      <c r="B10" s="827"/>
      <c r="C10" s="825"/>
      <c r="D10" s="825"/>
      <c r="E10" s="825"/>
      <c r="F10" s="818"/>
      <c r="G10" s="818"/>
      <c r="H10" s="818"/>
      <c r="I10" s="818"/>
      <c r="J10" s="824"/>
      <c r="K10" s="10" t="s">
        <v>1228</v>
      </c>
      <c r="L10" s="10" t="s">
        <v>538</v>
      </c>
      <c r="M10" s="821"/>
      <c r="N10" s="822"/>
      <c r="O10" s="842"/>
      <c r="P10" s="843"/>
      <c r="Q10" s="842"/>
      <c r="R10" s="844"/>
      <c r="S10" s="834"/>
      <c r="T10" s="834"/>
      <c r="U10" s="834"/>
      <c r="V10" s="834"/>
      <c r="W10" s="836"/>
      <c r="X10" s="838"/>
    </row>
    <row r="11" spans="1:24" ht="203.25" customHeight="1" x14ac:dyDescent="0.25">
      <c r="A11" s="820"/>
      <c r="B11" s="827"/>
      <c r="C11" s="839" t="s">
        <v>1229</v>
      </c>
      <c r="D11" s="839" t="s">
        <v>1230</v>
      </c>
      <c r="E11" s="839" t="s">
        <v>928</v>
      </c>
      <c r="F11" s="818"/>
      <c r="G11" s="818"/>
      <c r="H11" s="818"/>
      <c r="I11" s="818"/>
      <c r="J11" s="10" t="s">
        <v>1206</v>
      </c>
      <c r="K11" s="10" t="s">
        <v>1207</v>
      </c>
      <c r="L11" s="10" t="s">
        <v>537</v>
      </c>
      <c r="M11" s="11" t="s">
        <v>1231</v>
      </c>
      <c r="N11" s="11" t="s">
        <v>1232</v>
      </c>
      <c r="O11" s="11" t="s">
        <v>155</v>
      </c>
      <c r="P11" s="25">
        <v>1</v>
      </c>
      <c r="Q11" s="11" t="s">
        <v>1225</v>
      </c>
      <c r="R11" s="17" t="s">
        <v>1233</v>
      </c>
      <c r="S11" s="25">
        <v>0.2</v>
      </c>
      <c r="T11" s="25">
        <v>0.4</v>
      </c>
      <c r="U11" s="25">
        <v>0.2</v>
      </c>
      <c r="V11" s="25">
        <v>0.2</v>
      </c>
      <c r="W11" s="26" t="s">
        <v>1234</v>
      </c>
      <c r="X11" s="27" t="s">
        <v>1235</v>
      </c>
    </row>
    <row r="12" spans="1:24" ht="156" customHeight="1" x14ac:dyDescent="0.25">
      <c r="A12" s="820"/>
      <c r="B12" s="827"/>
      <c r="C12" s="839"/>
      <c r="D12" s="839"/>
      <c r="E12" s="839"/>
      <c r="F12" s="818"/>
      <c r="G12" s="818"/>
      <c r="H12" s="818"/>
      <c r="I12" s="818"/>
      <c r="J12" s="840" t="s">
        <v>1196</v>
      </c>
      <c r="K12" s="10" t="s">
        <v>1207</v>
      </c>
      <c r="L12" s="10" t="s">
        <v>537</v>
      </c>
      <c r="M12" s="11" t="s">
        <v>1236</v>
      </c>
      <c r="N12" s="11" t="s">
        <v>1237</v>
      </c>
      <c r="O12" s="11" t="s">
        <v>155</v>
      </c>
      <c r="P12" s="11">
        <v>1</v>
      </c>
      <c r="Q12" s="11" t="s">
        <v>103</v>
      </c>
      <c r="R12" s="17" t="s">
        <v>1233</v>
      </c>
      <c r="S12" s="28">
        <v>0</v>
      </c>
      <c r="T12" s="28">
        <v>0.25</v>
      </c>
      <c r="U12" s="28">
        <v>0.6</v>
      </c>
      <c r="V12" s="28">
        <v>1</v>
      </c>
      <c r="W12" s="26" t="s">
        <v>1238</v>
      </c>
      <c r="X12" s="27" t="s">
        <v>1239</v>
      </c>
    </row>
    <row r="13" spans="1:24" ht="279" customHeight="1" x14ac:dyDescent="0.25">
      <c r="A13" s="820"/>
      <c r="B13" s="827"/>
      <c r="C13" s="839"/>
      <c r="D13" s="839"/>
      <c r="E13" s="839"/>
      <c r="F13" s="818"/>
      <c r="G13" s="818"/>
      <c r="H13" s="818"/>
      <c r="I13" s="818"/>
      <c r="J13" s="841"/>
      <c r="K13" s="10" t="s">
        <v>1197</v>
      </c>
      <c r="L13" s="10" t="s">
        <v>1240</v>
      </c>
      <c r="M13" s="10" t="s">
        <v>1241</v>
      </c>
      <c r="N13" s="11" t="s">
        <v>1242</v>
      </c>
      <c r="O13" s="11" t="s">
        <v>155</v>
      </c>
      <c r="P13" s="11">
        <v>7</v>
      </c>
      <c r="Q13" s="11" t="s">
        <v>103</v>
      </c>
      <c r="R13" s="17" t="s">
        <v>1233</v>
      </c>
      <c r="S13" s="11">
        <v>2</v>
      </c>
      <c r="T13" s="11">
        <v>2</v>
      </c>
      <c r="U13" s="11" t="s">
        <v>1243</v>
      </c>
      <c r="V13" s="11">
        <v>1</v>
      </c>
      <c r="W13" s="26" t="s">
        <v>1244</v>
      </c>
      <c r="X13" s="27" t="s">
        <v>1245</v>
      </c>
    </row>
    <row r="14" spans="1:24" ht="216.95" customHeight="1" x14ac:dyDescent="0.25">
      <c r="A14" s="820"/>
      <c r="B14" s="827"/>
      <c r="C14" s="839"/>
      <c r="D14" s="839"/>
      <c r="E14" s="839"/>
      <c r="F14" s="818"/>
      <c r="G14" s="818"/>
      <c r="H14" s="818"/>
      <c r="I14" s="818"/>
      <c r="J14" s="10" t="s">
        <v>1246</v>
      </c>
      <c r="K14" s="10" t="s">
        <v>1213</v>
      </c>
      <c r="L14" s="10" t="s">
        <v>1247</v>
      </c>
      <c r="M14" s="11" t="s">
        <v>1248</v>
      </c>
      <c r="N14" s="11" t="s">
        <v>1232</v>
      </c>
      <c r="O14" s="12" t="s">
        <v>1249</v>
      </c>
      <c r="P14" s="25">
        <v>1</v>
      </c>
      <c r="Q14" s="11" t="s">
        <v>1225</v>
      </c>
      <c r="R14" s="17" t="s">
        <v>1233</v>
      </c>
      <c r="S14" s="25">
        <v>0.3</v>
      </c>
      <c r="T14" s="25">
        <v>0.25</v>
      </c>
      <c r="U14" s="25">
        <v>0.25</v>
      </c>
      <c r="V14" s="25">
        <v>0.2</v>
      </c>
      <c r="W14" s="26" t="s">
        <v>1250</v>
      </c>
      <c r="X14" s="29" t="s">
        <v>1251</v>
      </c>
    </row>
    <row r="15" spans="1:24" ht="150" customHeight="1" x14ac:dyDescent="0.25">
      <c r="A15" s="820"/>
      <c r="B15" s="827"/>
      <c r="C15" s="832" t="s">
        <v>1252</v>
      </c>
      <c r="D15" s="832" t="s">
        <v>126</v>
      </c>
      <c r="E15" s="832" t="s">
        <v>929</v>
      </c>
      <c r="F15" s="818"/>
      <c r="G15" s="818"/>
      <c r="H15" s="818"/>
      <c r="I15" s="818"/>
      <c r="J15" s="10" t="s">
        <v>1253</v>
      </c>
      <c r="K15" s="10" t="s">
        <v>1197</v>
      </c>
      <c r="L15" s="10" t="s">
        <v>1254</v>
      </c>
      <c r="M15" s="10" t="s">
        <v>1255</v>
      </c>
      <c r="N15" s="11" t="s">
        <v>1256</v>
      </c>
      <c r="O15" s="30">
        <v>40200</v>
      </c>
      <c r="P15" s="11">
        <v>130000</v>
      </c>
      <c r="Q15" s="11" t="s">
        <v>103</v>
      </c>
      <c r="R15" s="17" t="s">
        <v>800</v>
      </c>
      <c r="S15" s="11">
        <v>30000</v>
      </c>
      <c r="T15" s="11">
        <v>30000</v>
      </c>
      <c r="U15" s="11">
        <v>40000</v>
      </c>
      <c r="V15" s="11">
        <v>30000</v>
      </c>
      <c r="W15" s="31" t="s">
        <v>1257</v>
      </c>
      <c r="X15" s="9"/>
    </row>
    <row r="16" spans="1:24" ht="114.75" customHeight="1" x14ac:dyDescent="0.25">
      <c r="A16" s="820"/>
      <c r="B16" s="827"/>
      <c r="C16" s="832"/>
      <c r="D16" s="832"/>
      <c r="E16" s="832"/>
      <c r="F16" s="818"/>
      <c r="G16" s="818"/>
      <c r="H16" s="818"/>
      <c r="I16" s="818"/>
      <c r="J16" s="824" t="s">
        <v>1206</v>
      </c>
      <c r="K16" s="10" t="s">
        <v>1207</v>
      </c>
      <c r="L16" s="10" t="s">
        <v>1258</v>
      </c>
      <c r="M16" s="10" t="s">
        <v>1259</v>
      </c>
      <c r="N16" s="11" t="s">
        <v>1260</v>
      </c>
      <c r="O16" s="10" t="s">
        <v>155</v>
      </c>
      <c r="P16" s="32">
        <v>20000</v>
      </c>
      <c r="Q16" s="11" t="s">
        <v>103</v>
      </c>
      <c r="R16" s="17" t="s">
        <v>800</v>
      </c>
      <c r="S16" s="32" t="s">
        <v>155</v>
      </c>
      <c r="T16" s="32">
        <f>(T15*20%)</f>
        <v>6000</v>
      </c>
      <c r="U16" s="32">
        <f t="shared" ref="U16:V16" si="0">(U15*20%)</f>
        <v>8000</v>
      </c>
      <c r="V16" s="32">
        <f t="shared" si="0"/>
        <v>6000</v>
      </c>
      <c r="W16" s="33" t="s">
        <v>1261</v>
      </c>
      <c r="X16" s="9"/>
    </row>
    <row r="17" spans="1:24" ht="96" customHeight="1" x14ac:dyDescent="0.25">
      <c r="A17" s="820"/>
      <c r="B17" s="827"/>
      <c r="C17" s="832"/>
      <c r="D17" s="832"/>
      <c r="E17" s="832"/>
      <c r="F17" s="818"/>
      <c r="G17" s="818"/>
      <c r="H17" s="818"/>
      <c r="I17" s="818"/>
      <c r="J17" s="824"/>
      <c r="K17" s="10" t="s">
        <v>1207</v>
      </c>
      <c r="L17" s="10" t="s">
        <v>1258</v>
      </c>
      <c r="M17" s="10" t="s">
        <v>1262</v>
      </c>
      <c r="N17" s="11" t="s">
        <v>1263</v>
      </c>
      <c r="O17" s="11" t="s">
        <v>155</v>
      </c>
      <c r="P17" s="11">
        <v>32</v>
      </c>
      <c r="Q17" s="11" t="s">
        <v>103</v>
      </c>
      <c r="R17" s="17" t="s">
        <v>800</v>
      </c>
      <c r="S17" s="11">
        <v>14</v>
      </c>
      <c r="T17" s="11">
        <v>20</v>
      </c>
      <c r="U17" s="11">
        <v>25</v>
      </c>
      <c r="V17" s="11">
        <v>15</v>
      </c>
      <c r="W17" s="33" t="s">
        <v>1264</v>
      </c>
      <c r="X17" s="9"/>
    </row>
    <row r="18" spans="1:24" ht="210" customHeight="1" x14ac:dyDescent="0.25">
      <c r="A18" s="820"/>
      <c r="B18" s="827"/>
      <c r="C18" s="832"/>
      <c r="D18" s="833" t="s">
        <v>1265</v>
      </c>
      <c r="E18" s="833" t="s">
        <v>930</v>
      </c>
      <c r="F18" s="818"/>
      <c r="G18" s="818"/>
      <c r="H18" s="818"/>
      <c r="I18" s="818"/>
      <c r="J18" s="10" t="s">
        <v>1253</v>
      </c>
      <c r="K18" s="10" t="s">
        <v>1213</v>
      </c>
      <c r="L18" s="10" t="s">
        <v>1266</v>
      </c>
      <c r="M18" s="13" t="s">
        <v>1267</v>
      </c>
      <c r="N18" s="13" t="s">
        <v>1268</v>
      </c>
      <c r="O18" s="13" t="s">
        <v>1269</v>
      </c>
      <c r="P18" s="34">
        <v>1</v>
      </c>
      <c r="Q18" s="13" t="s">
        <v>94</v>
      </c>
      <c r="R18" s="14" t="s">
        <v>973</v>
      </c>
      <c r="S18" s="34">
        <v>0.2</v>
      </c>
      <c r="T18" s="34">
        <v>0.8</v>
      </c>
      <c r="U18" s="35"/>
      <c r="V18" s="35"/>
      <c r="W18" s="36" t="s">
        <v>1270</v>
      </c>
      <c r="X18" s="16" t="s">
        <v>1271</v>
      </c>
    </row>
    <row r="19" spans="1:24" ht="96" customHeight="1" x14ac:dyDescent="0.25">
      <c r="A19" s="820"/>
      <c r="B19" s="827"/>
      <c r="C19" s="832"/>
      <c r="D19" s="833"/>
      <c r="E19" s="833"/>
      <c r="F19" s="818"/>
      <c r="G19" s="818"/>
      <c r="H19" s="818"/>
      <c r="I19" s="818"/>
      <c r="J19" s="10" t="s">
        <v>1253</v>
      </c>
      <c r="K19" s="10" t="s">
        <v>1213</v>
      </c>
      <c r="L19" s="10" t="s">
        <v>1266</v>
      </c>
      <c r="M19" s="13" t="s">
        <v>1272</v>
      </c>
      <c r="N19" s="13" t="s">
        <v>1273</v>
      </c>
      <c r="O19" s="13" t="s">
        <v>1274</v>
      </c>
      <c r="P19" s="34">
        <v>1</v>
      </c>
      <c r="Q19" s="13" t="s">
        <v>94</v>
      </c>
      <c r="R19" s="14" t="s">
        <v>967</v>
      </c>
      <c r="S19" s="13" t="s">
        <v>155</v>
      </c>
      <c r="T19" s="34">
        <v>0.3</v>
      </c>
      <c r="U19" s="34">
        <v>0.3</v>
      </c>
      <c r="V19" s="34">
        <v>0.4</v>
      </c>
      <c r="W19" s="37" t="s">
        <v>1275</v>
      </c>
      <c r="X19" s="16" t="s">
        <v>1276</v>
      </c>
    </row>
    <row r="20" spans="1:24" ht="120.75" customHeight="1" x14ac:dyDescent="0.25">
      <c r="A20" s="820"/>
      <c r="B20" s="828"/>
      <c r="C20" s="832"/>
      <c r="D20" s="833"/>
      <c r="E20" s="833"/>
      <c r="F20" s="818"/>
      <c r="G20" s="818"/>
      <c r="H20" s="818"/>
      <c r="I20" s="818"/>
      <c r="J20" s="10" t="s">
        <v>1253</v>
      </c>
      <c r="K20" s="10" t="s">
        <v>1197</v>
      </c>
      <c r="L20" s="10" t="s">
        <v>1198</v>
      </c>
      <c r="M20" s="11" t="s">
        <v>1277</v>
      </c>
      <c r="N20" s="11" t="s">
        <v>1278</v>
      </c>
      <c r="O20" s="11">
        <v>0</v>
      </c>
      <c r="P20" s="11">
        <v>6</v>
      </c>
      <c r="Q20" s="12" t="s">
        <v>103</v>
      </c>
      <c r="R20" s="38" t="s">
        <v>269</v>
      </c>
      <c r="S20" s="11">
        <v>0</v>
      </c>
      <c r="T20" s="11">
        <v>2</v>
      </c>
      <c r="U20" s="11">
        <v>2</v>
      </c>
      <c r="V20" s="11">
        <v>2</v>
      </c>
      <c r="W20" s="12" t="s">
        <v>1279</v>
      </c>
      <c r="X20" s="39" t="s">
        <v>1280</v>
      </c>
    </row>
  </sheetData>
  <mergeCells count="57">
    <mergeCell ref="U9:U10"/>
    <mergeCell ref="V9:V10"/>
    <mergeCell ref="W9:W10"/>
    <mergeCell ref="X9:X10"/>
    <mergeCell ref="C11:C14"/>
    <mergeCell ref="D11:D14"/>
    <mergeCell ref="E11:E14"/>
    <mergeCell ref="J12:J13"/>
    <mergeCell ref="O9:O10"/>
    <mergeCell ref="P9:P10"/>
    <mergeCell ref="Q9:Q10"/>
    <mergeCell ref="R9:R10"/>
    <mergeCell ref="S9:S10"/>
    <mergeCell ref="T9:T10"/>
    <mergeCell ref="C8:C10"/>
    <mergeCell ref="D8:D10"/>
    <mergeCell ref="E8:E10"/>
    <mergeCell ref="J8:J10"/>
    <mergeCell ref="A5:A20"/>
    <mergeCell ref="B5:B20"/>
    <mergeCell ref="C5:C7"/>
    <mergeCell ref="D5:D7"/>
    <mergeCell ref="E5:E7"/>
    <mergeCell ref="C15:C17"/>
    <mergeCell ref="D15:D17"/>
    <mergeCell ref="E15:E17"/>
    <mergeCell ref="J16:J17"/>
    <mergeCell ref="C18:C20"/>
    <mergeCell ref="D18:D20"/>
    <mergeCell ref="E18:E20"/>
    <mergeCell ref="X2:X3"/>
    <mergeCell ref="F4:F20"/>
    <mergeCell ref="G4:G20"/>
    <mergeCell ref="H4:H20"/>
    <mergeCell ref="I4:I20"/>
    <mergeCell ref="K4:L4"/>
    <mergeCell ref="S4:V4"/>
    <mergeCell ref="M9:M10"/>
    <mergeCell ref="N9:N10"/>
    <mergeCell ref="N2:N3"/>
    <mergeCell ref="O2:O3"/>
    <mergeCell ref="P2:P3"/>
    <mergeCell ref="Q2:Q3"/>
    <mergeCell ref="R2:R3"/>
    <mergeCell ref="S2:V2"/>
    <mergeCell ref="J6:J7"/>
    <mergeCell ref="A1:W1"/>
    <mergeCell ref="A2:A3"/>
    <mergeCell ref="B2:B3"/>
    <mergeCell ref="C2:C3"/>
    <mergeCell ref="D2:D3"/>
    <mergeCell ref="E2:E3"/>
    <mergeCell ref="F2:I2"/>
    <mergeCell ref="J2:J3"/>
    <mergeCell ref="K2:L3"/>
    <mergeCell ref="M2:M3"/>
    <mergeCell ref="W2:W3"/>
  </mergeCells>
  <dataValidations count="14">
    <dataValidation allowBlank="1" showInputMessage="1" showErrorMessage="1" sqref="N12" xr:uid="{C19B4174-5AE7-46BD-B47A-E8C451A0C933}"/>
    <dataValidation type="list" allowBlank="1" showInputMessage="1" showErrorMessage="1" sqref="L15" xr:uid="{4121F5C6-B3EB-481C-A691-C4B05DD7C1FD}">
      <formula1>INDIRECT(#REF!)</formula1>
    </dataValidation>
    <dataValidation type="list" allowBlank="1" showInputMessage="1" showErrorMessage="1" sqref="L16:L19" xr:uid="{35B510C5-C3B9-4817-B00D-A5AA73F60506}">
      <formula1>INDIRECT($K$18)</formula1>
    </dataValidation>
    <dataValidation type="list" allowBlank="1" showInputMessage="1" showErrorMessage="1" sqref="L20" xr:uid="{4761586E-EB1D-4A63-AABA-B8F09AC31C4B}">
      <formula1>INDIRECT($K$20)</formula1>
    </dataValidation>
    <dataValidation type="list" allowBlank="1" showInputMessage="1" showErrorMessage="1" sqref="L14" xr:uid="{CA806A4A-2B85-48C8-8B75-73D540DAD6CA}">
      <formula1>INDIRECT($K$14)</formula1>
    </dataValidation>
    <dataValidation type="list" allowBlank="1" showInputMessage="1" showErrorMessage="1" sqref="L13" xr:uid="{08E464B2-A0E9-4807-8E2C-E6A2F0126822}">
      <formula1>INDIRECT($K$13)</formula1>
    </dataValidation>
    <dataValidation type="list" allowBlank="1" showInputMessage="1" showErrorMessage="1" sqref="L12" xr:uid="{A1936A97-43CB-499C-847B-2277107869A0}">
      <formula1>INDIRECT($K$12)</formula1>
    </dataValidation>
    <dataValidation type="list" allowBlank="1" showInputMessage="1" showErrorMessage="1" sqref="L11" xr:uid="{02D948AD-64E7-4E98-9D20-23D0C6F5240F}">
      <formula1>INDIRECT($K$11)</formula1>
    </dataValidation>
    <dataValidation type="list" allowBlank="1" showInputMessage="1" showErrorMessage="1" sqref="L10" xr:uid="{85D93A46-A434-42D3-99FE-7B902356FB38}">
      <formula1>INDIRECT($K$10)</formula1>
    </dataValidation>
    <dataValidation type="list" allowBlank="1" showInputMessage="1" showErrorMessage="1" sqref="L9" xr:uid="{EBDAAA8E-0DB5-436A-B470-62B381B7C681}">
      <formula1>INDIRECT($K$9)</formula1>
    </dataValidation>
    <dataValidation type="list" allowBlank="1" showInputMessage="1" showErrorMessage="1" sqref="L8" xr:uid="{95152DD0-F37B-49C1-A87E-E075E67A6A55}">
      <formula1>INDIRECT($K$8)</formula1>
    </dataValidation>
    <dataValidation type="list" allowBlank="1" showInputMessage="1" showErrorMessage="1" sqref="L7" xr:uid="{94E6EA62-D319-48A9-ABB0-9D5FA9F2BFB9}">
      <formula1>INDIRECT($K$7)</formula1>
    </dataValidation>
    <dataValidation type="list" allowBlank="1" showInputMessage="1" showErrorMessage="1" sqref="L6" xr:uid="{1CE154AC-1C7E-475A-BEF9-F8C6452A2928}">
      <formula1>INDIRECT($K$6)</formula1>
    </dataValidation>
    <dataValidation type="list" allowBlank="1" showInputMessage="1" showErrorMessage="1" sqref="L5" xr:uid="{9C9808E2-E684-4664-968C-0E1D5E1D251D}">
      <formula1>INDIRECT($K$5)</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C1D07-919F-48B4-89CE-2B10803F2CBE}">
  <sheetPr>
    <tabColor rgb="FF33CC33"/>
    <pageSetUpPr fitToPage="1"/>
  </sheetPr>
  <dimension ref="A1:AJ55"/>
  <sheetViews>
    <sheetView workbookViewId="0">
      <selection sqref="A1:AG1"/>
    </sheetView>
  </sheetViews>
  <sheetFormatPr baseColWidth="10" defaultColWidth="14.42578125" defaultRowHeight="15" x14ac:dyDescent="0.25"/>
  <cols>
    <col min="1" max="1" width="4.42578125" style="497" customWidth="1"/>
    <col min="2" max="2" width="9.42578125" style="497" bestFit="1" customWidth="1"/>
    <col min="3" max="3" width="41.7109375" style="497" customWidth="1"/>
    <col min="4" max="4" width="50.85546875" style="498" customWidth="1"/>
    <col min="5" max="5" width="31.42578125" style="497" customWidth="1"/>
    <col min="6" max="6" width="14.42578125" style="497" customWidth="1"/>
    <col min="7" max="7" width="15.140625" style="497" customWidth="1"/>
    <col min="8" max="8" width="8.42578125" style="497" customWidth="1"/>
    <col min="9" max="9" width="12.85546875" style="497" customWidth="1"/>
    <col min="10" max="10" width="6.42578125" style="497" customWidth="1"/>
    <col min="11" max="13" width="7.42578125" style="497" hidden="1" customWidth="1"/>
    <col min="14" max="14" width="6.42578125" style="497" customWidth="1"/>
    <col min="15" max="17" width="7.42578125" style="497" hidden="1" customWidth="1"/>
    <col min="18" max="18" width="6.42578125" style="497" customWidth="1"/>
    <col min="19" max="21" width="7.42578125" style="497" hidden="1" customWidth="1"/>
    <col min="22" max="22" width="7.85546875" style="497" customWidth="1"/>
    <col min="23" max="25" width="7.42578125" style="497" hidden="1" customWidth="1"/>
    <col min="26" max="26" width="26.85546875" style="499" customWidth="1"/>
    <col min="27" max="28" width="33.140625" style="497" customWidth="1"/>
    <col min="29" max="29" width="51" style="498" customWidth="1"/>
    <col min="30" max="30" width="20.42578125" style="498" customWidth="1"/>
    <col min="31" max="31" width="31.42578125" style="497" customWidth="1"/>
    <col min="32" max="32" width="18" style="497" customWidth="1"/>
    <col min="33" max="33" width="30.140625" style="497" customWidth="1"/>
    <col min="34" max="34" width="37.140625" style="497" customWidth="1"/>
    <col min="35" max="36" width="14.42578125" style="403"/>
    <col min="37" max="16384" width="14.42578125" style="404"/>
  </cols>
  <sheetData>
    <row r="1" spans="1:36" ht="28.5" customHeight="1" x14ac:dyDescent="0.25">
      <c r="A1" s="734" t="s">
        <v>516</v>
      </c>
      <c r="B1" s="734"/>
      <c r="C1" s="734"/>
      <c r="D1" s="734"/>
      <c r="E1" s="734"/>
      <c r="F1" s="734"/>
      <c r="G1" s="734"/>
      <c r="H1" s="734"/>
      <c r="I1" s="734"/>
      <c r="J1" s="734"/>
      <c r="K1" s="734"/>
      <c r="L1" s="734"/>
      <c r="M1" s="734"/>
      <c r="N1" s="734"/>
      <c r="O1" s="734"/>
      <c r="P1" s="734"/>
      <c r="Q1" s="734"/>
      <c r="R1" s="734"/>
      <c r="S1" s="734"/>
      <c r="T1" s="734"/>
      <c r="U1" s="734"/>
      <c r="V1" s="734"/>
      <c r="W1" s="734"/>
      <c r="X1" s="734"/>
      <c r="Y1" s="734"/>
      <c r="Z1" s="734"/>
      <c r="AA1" s="734"/>
      <c r="AB1" s="734"/>
      <c r="AC1" s="734"/>
      <c r="AD1" s="734"/>
      <c r="AE1" s="734"/>
      <c r="AF1" s="734"/>
      <c r="AG1" s="734"/>
      <c r="AH1" s="402"/>
    </row>
    <row r="2" spans="1:36" s="409" customFormat="1" ht="14.25" customHeight="1" x14ac:dyDescent="0.2">
      <c r="A2" s="735" t="s">
        <v>2</v>
      </c>
      <c r="B2" s="736"/>
      <c r="C2" s="736"/>
      <c r="D2" s="736"/>
      <c r="E2" s="736"/>
      <c r="F2" s="736" t="s">
        <v>517</v>
      </c>
      <c r="G2" s="736"/>
      <c r="H2" s="737" t="s">
        <v>518</v>
      </c>
      <c r="I2" s="737"/>
      <c r="J2" s="737"/>
      <c r="K2" s="737"/>
      <c r="L2" s="737"/>
      <c r="M2" s="737"/>
      <c r="N2" s="737"/>
      <c r="O2" s="737"/>
      <c r="P2" s="737"/>
      <c r="Q2" s="737"/>
      <c r="R2" s="737"/>
      <c r="S2" s="737"/>
      <c r="T2" s="737"/>
      <c r="U2" s="737"/>
      <c r="V2" s="737"/>
      <c r="W2" s="737"/>
      <c r="X2" s="737"/>
      <c r="Y2" s="737"/>
      <c r="Z2" s="738" t="s">
        <v>519</v>
      </c>
      <c r="AA2" s="406"/>
      <c r="AB2" s="406"/>
      <c r="AC2" s="406"/>
      <c r="AD2" s="406"/>
      <c r="AE2" s="406"/>
      <c r="AF2" s="736" t="s">
        <v>520</v>
      </c>
      <c r="AG2" s="736"/>
      <c r="AH2" s="407"/>
      <c r="AI2" s="408"/>
      <c r="AJ2" s="408"/>
    </row>
    <row r="3" spans="1:36" s="412" customFormat="1" ht="53.25" customHeight="1" x14ac:dyDescent="0.2">
      <c r="A3" s="735"/>
      <c r="B3" s="405" t="s">
        <v>3</v>
      </c>
      <c r="C3" s="405" t="s">
        <v>521</v>
      </c>
      <c r="D3" s="405" t="s">
        <v>522</v>
      </c>
      <c r="E3" s="405" t="s">
        <v>523</v>
      </c>
      <c r="F3" s="405" t="s">
        <v>524</v>
      </c>
      <c r="G3" s="405" t="s">
        <v>525</v>
      </c>
      <c r="H3" s="405" t="s">
        <v>526</v>
      </c>
      <c r="I3" s="405" t="s">
        <v>15</v>
      </c>
      <c r="J3" s="405" t="s">
        <v>16</v>
      </c>
      <c r="K3" s="410" t="s">
        <v>17</v>
      </c>
      <c r="L3" s="410" t="s">
        <v>18</v>
      </c>
      <c r="M3" s="410" t="s">
        <v>19</v>
      </c>
      <c r="N3" s="405" t="s">
        <v>20</v>
      </c>
      <c r="O3" s="410" t="s">
        <v>21</v>
      </c>
      <c r="P3" s="410" t="s">
        <v>22</v>
      </c>
      <c r="Q3" s="410" t="s">
        <v>23</v>
      </c>
      <c r="R3" s="405" t="s">
        <v>24</v>
      </c>
      <c r="S3" s="410" t="s">
        <v>25</v>
      </c>
      <c r="T3" s="410" t="s">
        <v>26</v>
      </c>
      <c r="U3" s="410" t="s">
        <v>27</v>
      </c>
      <c r="V3" s="405" t="s">
        <v>28</v>
      </c>
      <c r="W3" s="410" t="s">
        <v>29</v>
      </c>
      <c r="X3" s="410" t="s">
        <v>30</v>
      </c>
      <c r="Y3" s="410" t="s">
        <v>31</v>
      </c>
      <c r="Z3" s="739"/>
      <c r="AA3" s="405" t="s">
        <v>35</v>
      </c>
      <c r="AB3" s="405" t="s">
        <v>527</v>
      </c>
      <c r="AC3" s="405" t="s">
        <v>528</v>
      </c>
      <c r="AD3" s="405" t="s">
        <v>529</v>
      </c>
      <c r="AE3" s="405" t="s">
        <v>36</v>
      </c>
      <c r="AF3" s="405" t="s">
        <v>40</v>
      </c>
      <c r="AG3" s="405" t="s">
        <v>41</v>
      </c>
      <c r="AH3" s="405" t="s">
        <v>42</v>
      </c>
      <c r="AI3" s="411"/>
      <c r="AJ3" s="411"/>
    </row>
    <row r="4" spans="1:36" s="409" customFormat="1" ht="98.25" customHeight="1" x14ac:dyDescent="0.2">
      <c r="A4" s="740"/>
      <c r="B4" s="414" t="s">
        <v>63</v>
      </c>
      <c r="C4" s="414" t="s">
        <v>530</v>
      </c>
      <c r="D4" s="415" t="s">
        <v>531</v>
      </c>
      <c r="E4" s="415" t="s">
        <v>532</v>
      </c>
      <c r="F4" s="416">
        <v>45664</v>
      </c>
      <c r="G4" s="417">
        <v>46022</v>
      </c>
      <c r="H4" s="418">
        <f>+J4+N4+R4+V4</f>
        <v>5</v>
      </c>
      <c r="I4" s="419" t="s">
        <v>103</v>
      </c>
      <c r="J4" s="420">
        <f>+K4+L4+M4</f>
        <v>2</v>
      </c>
      <c r="K4" s="421"/>
      <c r="L4" s="421">
        <v>1</v>
      </c>
      <c r="M4" s="421">
        <v>1</v>
      </c>
      <c r="N4" s="420">
        <f>+O4+P4+Q4</f>
        <v>1</v>
      </c>
      <c r="O4" s="421"/>
      <c r="P4" s="421"/>
      <c r="Q4" s="421">
        <v>1</v>
      </c>
      <c r="R4" s="420">
        <f>+S4+T4+U4</f>
        <v>1</v>
      </c>
      <c r="S4" s="421"/>
      <c r="T4" s="421"/>
      <c r="U4" s="421">
        <v>1</v>
      </c>
      <c r="V4" s="420">
        <f>+W4+X4+Y4</f>
        <v>1</v>
      </c>
      <c r="W4" s="421"/>
      <c r="X4" s="421"/>
      <c r="Y4" s="421">
        <v>1</v>
      </c>
      <c r="Z4" s="422" t="s">
        <v>533</v>
      </c>
      <c r="AA4" s="423" t="s">
        <v>534</v>
      </c>
      <c r="AB4" s="423" t="s">
        <v>535</v>
      </c>
      <c r="AC4" s="424" t="s">
        <v>536</v>
      </c>
      <c r="AD4" s="425" t="s">
        <v>537</v>
      </c>
      <c r="AE4" s="426" t="s">
        <v>538</v>
      </c>
      <c r="AF4" s="421" t="s">
        <v>136</v>
      </c>
      <c r="AG4" s="421" t="s">
        <v>137</v>
      </c>
      <c r="AH4" s="421" t="s">
        <v>138</v>
      </c>
      <c r="AI4" s="408"/>
      <c r="AJ4" s="408"/>
    </row>
    <row r="5" spans="1:36" s="409" customFormat="1" ht="161.1" customHeight="1" x14ac:dyDescent="0.2">
      <c r="A5" s="740"/>
      <c r="B5" s="414" t="s">
        <v>77</v>
      </c>
      <c r="C5" s="414" t="s">
        <v>530</v>
      </c>
      <c r="D5" s="427" t="s">
        <v>539</v>
      </c>
      <c r="E5" s="427" t="s">
        <v>540</v>
      </c>
      <c r="F5" s="416">
        <v>45659</v>
      </c>
      <c r="G5" s="416">
        <v>46022</v>
      </c>
      <c r="H5" s="418">
        <f t="shared" ref="H5:H54" si="0">+J5+N5+R5+V5</f>
        <v>5</v>
      </c>
      <c r="I5" s="419" t="s">
        <v>103</v>
      </c>
      <c r="J5" s="420">
        <f t="shared" ref="J5:J54" si="1">+K5+L5+M5</f>
        <v>2</v>
      </c>
      <c r="K5" s="421"/>
      <c r="L5" s="421"/>
      <c r="M5" s="421">
        <v>2</v>
      </c>
      <c r="N5" s="420">
        <f t="shared" ref="N5:N54" si="2">+O5+P5+Q5</f>
        <v>1</v>
      </c>
      <c r="O5" s="421"/>
      <c r="P5" s="421"/>
      <c r="Q5" s="421">
        <v>1</v>
      </c>
      <c r="R5" s="420">
        <f t="shared" ref="R5:R54" si="3">+S5+T5+U5</f>
        <v>1</v>
      </c>
      <c r="S5" s="421"/>
      <c r="T5" s="421"/>
      <c r="U5" s="421">
        <v>1</v>
      </c>
      <c r="V5" s="420">
        <f t="shared" ref="V5:V54" si="4">+W5+X5+Y5</f>
        <v>1</v>
      </c>
      <c r="W5" s="421"/>
      <c r="X5" s="421"/>
      <c r="Y5" s="421">
        <v>1</v>
      </c>
      <c r="Z5" s="422" t="s">
        <v>83</v>
      </c>
      <c r="AA5" s="423" t="s">
        <v>541</v>
      </c>
      <c r="AB5" s="423" t="s">
        <v>535</v>
      </c>
      <c r="AC5" s="424" t="s">
        <v>536</v>
      </c>
      <c r="AD5" s="425" t="s">
        <v>537</v>
      </c>
      <c r="AE5" s="426" t="s">
        <v>538</v>
      </c>
      <c r="AF5" s="421" t="s">
        <v>542</v>
      </c>
      <c r="AG5" s="421" t="s">
        <v>543</v>
      </c>
      <c r="AH5" s="421" t="s">
        <v>544</v>
      </c>
      <c r="AI5" s="408"/>
      <c r="AJ5" s="408"/>
    </row>
    <row r="6" spans="1:36" s="409" customFormat="1" ht="72.75" customHeight="1" x14ac:dyDescent="0.2">
      <c r="A6" s="740"/>
      <c r="B6" s="414" t="s">
        <v>82</v>
      </c>
      <c r="C6" s="414" t="s">
        <v>530</v>
      </c>
      <c r="D6" s="428" t="s">
        <v>545</v>
      </c>
      <c r="E6" s="429" t="s">
        <v>546</v>
      </c>
      <c r="F6" s="416">
        <v>45672</v>
      </c>
      <c r="G6" s="416">
        <v>46022</v>
      </c>
      <c r="H6" s="418">
        <v>3</v>
      </c>
      <c r="I6" s="419" t="s">
        <v>103</v>
      </c>
      <c r="J6" s="420">
        <f t="shared" si="1"/>
        <v>0</v>
      </c>
      <c r="K6" s="421"/>
      <c r="L6" s="421"/>
      <c r="M6" s="421"/>
      <c r="N6" s="420">
        <v>0</v>
      </c>
      <c r="O6" s="421"/>
      <c r="P6" s="421"/>
      <c r="Q6" s="421"/>
      <c r="R6" s="420">
        <v>2</v>
      </c>
      <c r="S6" s="421"/>
      <c r="T6" s="421"/>
      <c r="U6" s="421">
        <v>1</v>
      </c>
      <c r="V6" s="420">
        <f t="shared" si="4"/>
        <v>1</v>
      </c>
      <c r="W6" s="421"/>
      <c r="X6" s="421"/>
      <c r="Y6" s="421">
        <v>1</v>
      </c>
      <c r="Z6" s="422" t="s">
        <v>106</v>
      </c>
      <c r="AA6" s="423" t="s">
        <v>534</v>
      </c>
      <c r="AB6" s="423" t="s">
        <v>547</v>
      </c>
      <c r="AC6" s="424" t="s">
        <v>548</v>
      </c>
      <c r="AD6" s="425" t="s">
        <v>537</v>
      </c>
      <c r="AE6" s="426" t="s">
        <v>538</v>
      </c>
      <c r="AF6" s="421" t="s">
        <v>549</v>
      </c>
      <c r="AG6" s="430" t="s">
        <v>550</v>
      </c>
      <c r="AH6" s="421" t="s">
        <v>544</v>
      </c>
      <c r="AI6" s="408"/>
      <c r="AJ6" s="408"/>
    </row>
    <row r="7" spans="1:36" s="409" customFormat="1" ht="109.5" customHeight="1" x14ac:dyDescent="0.2">
      <c r="A7" s="413"/>
      <c r="B7" s="414" t="s">
        <v>88</v>
      </c>
      <c r="C7" s="414" t="s">
        <v>551</v>
      </c>
      <c r="D7" s="431" t="s">
        <v>552</v>
      </c>
      <c r="E7" s="427" t="s">
        <v>553</v>
      </c>
      <c r="F7" s="416">
        <v>45672</v>
      </c>
      <c r="G7" s="416">
        <v>46022</v>
      </c>
      <c r="H7" s="418">
        <f t="shared" si="0"/>
        <v>4</v>
      </c>
      <c r="I7" s="419" t="s">
        <v>103</v>
      </c>
      <c r="J7" s="420">
        <f t="shared" si="1"/>
        <v>1</v>
      </c>
      <c r="K7" s="421"/>
      <c r="L7" s="421">
        <v>1</v>
      </c>
      <c r="M7" s="421"/>
      <c r="N7" s="420">
        <f t="shared" si="2"/>
        <v>2</v>
      </c>
      <c r="O7" s="421">
        <v>1</v>
      </c>
      <c r="P7" s="421"/>
      <c r="Q7" s="421">
        <v>1</v>
      </c>
      <c r="R7" s="420">
        <f t="shared" si="3"/>
        <v>0</v>
      </c>
      <c r="S7" s="421"/>
      <c r="T7" s="421"/>
      <c r="U7" s="421"/>
      <c r="V7" s="420">
        <f t="shared" si="4"/>
        <v>1</v>
      </c>
      <c r="W7" s="421"/>
      <c r="X7" s="421"/>
      <c r="Y7" s="421">
        <v>1</v>
      </c>
      <c r="Z7" s="422" t="s">
        <v>83</v>
      </c>
      <c r="AA7" s="423" t="s">
        <v>554</v>
      </c>
      <c r="AB7" s="423" t="s">
        <v>547</v>
      </c>
      <c r="AC7" s="424" t="s">
        <v>548</v>
      </c>
      <c r="AD7" s="425" t="s">
        <v>537</v>
      </c>
      <c r="AE7" s="426" t="s">
        <v>538</v>
      </c>
      <c r="AF7" s="421" t="s">
        <v>549</v>
      </c>
      <c r="AG7" s="430" t="s">
        <v>550</v>
      </c>
      <c r="AH7" s="421" t="s">
        <v>544</v>
      </c>
      <c r="AI7" s="408"/>
      <c r="AJ7" s="408"/>
    </row>
    <row r="8" spans="1:36" s="409" customFormat="1" ht="72.75" customHeight="1" x14ac:dyDescent="0.2">
      <c r="A8" s="413"/>
      <c r="B8" s="414" t="s">
        <v>98</v>
      </c>
      <c r="C8" s="414"/>
      <c r="D8" s="500" t="s">
        <v>555</v>
      </c>
      <c r="E8" s="427" t="s">
        <v>556</v>
      </c>
      <c r="F8" s="416">
        <v>45839</v>
      </c>
      <c r="G8" s="416">
        <v>45930</v>
      </c>
      <c r="H8" s="418">
        <f t="shared" si="0"/>
        <v>1</v>
      </c>
      <c r="I8" s="419" t="s">
        <v>103</v>
      </c>
      <c r="J8" s="420">
        <f t="shared" si="1"/>
        <v>0</v>
      </c>
      <c r="K8" s="421"/>
      <c r="L8" s="421"/>
      <c r="M8" s="421"/>
      <c r="N8" s="420">
        <f t="shared" si="2"/>
        <v>0</v>
      </c>
      <c r="O8" s="421"/>
      <c r="P8" s="421"/>
      <c r="Q8" s="421"/>
      <c r="R8" s="420">
        <f t="shared" si="3"/>
        <v>1</v>
      </c>
      <c r="S8" s="421"/>
      <c r="T8" s="421"/>
      <c r="U8" s="421">
        <v>1</v>
      </c>
      <c r="V8" s="420">
        <f t="shared" si="4"/>
        <v>0</v>
      </c>
      <c r="W8" s="421"/>
      <c r="X8" s="421"/>
      <c r="Y8" s="421"/>
      <c r="Z8" s="422" t="s">
        <v>557</v>
      </c>
      <c r="AA8" s="423" t="s">
        <v>558</v>
      </c>
      <c r="AB8" s="423" t="s">
        <v>547</v>
      </c>
      <c r="AC8" s="424" t="s">
        <v>548</v>
      </c>
      <c r="AD8" s="425" t="s">
        <v>537</v>
      </c>
      <c r="AE8" s="426" t="s">
        <v>538</v>
      </c>
      <c r="AF8" s="421" t="s">
        <v>549</v>
      </c>
      <c r="AG8" s="430" t="s">
        <v>550</v>
      </c>
      <c r="AH8" s="421" t="s">
        <v>544</v>
      </c>
      <c r="AI8" s="408"/>
      <c r="AJ8" s="408"/>
    </row>
    <row r="9" spans="1:36" s="409" customFormat="1" ht="77.25" customHeight="1" x14ac:dyDescent="0.2">
      <c r="A9" s="413"/>
      <c r="B9" s="414" t="s">
        <v>105</v>
      </c>
      <c r="C9" s="501" t="s">
        <v>559</v>
      </c>
      <c r="D9" s="502" t="s">
        <v>560</v>
      </c>
      <c r="E9" s="432" t="s">
        <v>561</v>
      </c>
      <c r="F9" s="417">
        <v>45659</v>
      </c>
      <c r="G9" s="417">
        <v>45930</v>
      </c>
      <c r="H9" s="418">
        <f t="shared" si="0"/>
        <v>1</v>
      </c>
      <c r="I9" s="433" t="s">
        <v>103</v>
      </c>
      <c r="J9" s="420">
        <f t="shared" si="1"/>
        <v>0</v>
      </c>
      <c r="K9" s="433"/>
      <c r="L9" s="433"/>
      <c r="M9" s="433"/>
      <c r="N9" s="420">
        <f t="shared" si="2"/>
        <v>0</v>
      </c>
      <c r="O9" s="433"/>
      <c r="P9" s="433"/>
      <c r="Q9" s="433"/>
      <c r="R9" s="420">
        <f t="shared" si="3"/>
        <v>1</v>
      </c>
      <c r="S9" s="433"/>
      <c r="T9" s="433"/>
      <c r="U9" s="433">
        <v>1</v>
      </c>
      <c r="V9" s="420">
        <f t="shared" si="4"/>
        <v>0</v>
      </c>
      <c r="W9" s="433"/>
      <c r="X9" s="433"/>
      <c r="Y9" s="433"/>
      <c r="Z9" s="422" t="s">
        <v>562</v>
      </c>
      <c r="AA9" s="434" t="s">
        <v>563</v>
      </c>
      <c r="AB9" s="423" t="s">
        <v>564</v>
      </c>
      <c r="AC9" s="424" t="s">
        <v>565</v>
      </c>
      <c r="AD9" s="425" t="s">
        <v>537</v>
      </c>
      <c r="AE9" s="426" t="s">
        <v>538</v>
      </c>
      <c r="AF9" s="433" t="s">
        <v>566</v>
      </c>
      <c r="AG9" s="433" t="s">
        <v>567</v>
      </c>
      <c r="AH9" s="421" t="s">
        <v>544</v>
      </c>
      <c r="AI9" s="408"/>
      <c r="AJ9" s="408"/>
    </row>
    <row r="10" spans="1:36" s="409" customFormat="1" ht="77.25" customHeight="1" x14ac:dyDescent="0.2">
      <c r="A10" s="413"/>
      <c r="B10" s="414" t="s">
        <v>109</v>
      </c>
      <c r="C10" s="414" t="s">
        <v>530</v>
      </c>
      <c r="D10" s="431" t="s">
        <v>568</v>
      </c>
      <c r="E10" s="432" t="s">
        <v>569</v>
      </c>
      <c r="F10" s="417">
        <v>45659</v>
      </c>
      <c r="G10" s="417">
        <v>46022</v>
      </c>
      <c r="H10" s="418">
        <f t="shared" si="0"/>
        <v>2</v>
      </c>
      <c r="I10" s="433" t="s">
        <v>103</v>
      </c>
      <c r="J10" s="420">
        <f t="shared" si="1"/>
        <v>0</v>
      </c>
      <c r="K10" s="433"/>
      <c r="L10" s="433"/>
      <c r="M10" s="433"/>
      <c r="N10" s="420">
        <f t="shared" si="2"/>
        <v>1</v>
      </c>
      <c r="O10" s="433"/>
      <c r="P10" s="433"/>
      <c r="Q10" s="433">
        <v>1</v>
      </c>
      <c r="R10" s="420">
        <f t="shared" si="3"/>
        <v>0</v>
      </c>
      <c r="S10" s="433"/>
      <c r="T10" s="433"/>
      <c r="U10" s="433"/>
      <c r="V10" s="420">
        <f t="shared" si="4"/>
        <v>1</v>
      </c>
      <c r="W10" s="433"/>
      <c r="X10" s="433"/>
      <c r="Y10" s="433">
        <v>1</v>
      </c>
      <c r="Z10" s="422" t="s">
        <v>65</v>
      </c>
      <c r="AA10" s="434" t="s">
        <v>554</v>
      </c>
      <c r="AB10" s="423" t="s">
        <v>564</v>
      </c>
      <c r="AC10" s="424" t="s">
        <v>565</v>
      </c>
      <c r="AD10" s="425" t="s">
        <v>537</v>
      </c>
      <c r="AE10" s="426" t="s">
        <v>538</v>
      </c>
      <c r="AF10" s="433" t="s">
        <v>566</v>
      </c>
      <c r="AG10" s="433" t="s">
        <v>567</v>
      </c>
      <c r="AH10" s="421" t="s">
        <v>544</v>
      </c>
      <c r="AI10" s="408"/>
      <c r="AJ10" s="408"/>
    </row>
    <row r="11" spans="1:36" s="409" customFormat="1" ht="204" x14ac:dyDescent="0.2">
      <c r="A11" s="413"/>
      <c r="B11" s="414" t="s">
        <v>570</v>
      </c>
      <c r="C11" s="501" t="s">
        <v>571</v>
      </c>
      <c r="D11" s="502" t="s">
        <v>572</v>
      </c>
      <c r="E11" s="435" t="s">
        <v>573</v>
      </c>
      <c r="F11" s="417">
        <v>45659</v>
      </c>
      <c r="G11" s="417">
        <v>46022</v>
      </c>
      <c r="H11" s="418">
        <f t="shared" si="0"/>
        <v>12</v>
      </c>
      <c r="I11" s="433" t="s">
        <v>103</v>
      </c>
      <c r="J11" s="420">
        <f t="shared" si="1"/>
        <v>3</v>
      </c>
      <c r="K11" s="433">
        <v>1</v>
      </c>
      <c r="L11" s="433">
        <v>1</v>
      </c>
      <c r="M11" s="433">
        <v>1</v>
      </c>
      <c r="N11" s="420">
        <f t="shared" si="2"/>
        <v>3</v>
      </c>
      <c r="O11" s="433">
        <v>1</v>
      </c>
      <c r="P11" s="433">
        <v>1</v>
      </c>
      <c r="Q11" s="433">
        <v>1</v>
      </c>
      <c r="R11" s="420">
        <f t="shared" si="3"/>
        <v>3</v>
      </c>
      <c r="S11" s="433">
        <v>1</v>
      </c>
      <c r="T11" s="433">
        <v>1</v>
      </c>
      <c r="U11" s="433">
        <v>1</v>
      </c>
      <c r="V11" s="420">
        <f t="shared" si="4"/>
        <v>3</v>
      </c>
      <c r="W11" s="433">
        <v>1</v>
      </c>
      <c r="X11" s="433">
        <v>1</v>
      </c>
      <c r="Y11" s="433">
        <v>1</v>
      </c>
      <c r="Z11" s="422" t="s">
        <v>574</v>
      </c>
      <c r="AA11" s="434" t="s">
        <v>575</v>
      </c>
      <c r="AB11" s="423" t="s">
        <v>547</v>
      </c>
      <c r="AC11" s="424" t="s">
        <v>548</v>
      </c>
      <c r="AD11" s="425" t="s">
        <v>537</v>
      </c>
      <c r="AE11" s="426" t="s">
        <v>538</v>
      </c>
      <c r="AF11" s="433" t="s">
        <v>576</v>
      </c>
      <c r="AG11" s="433" t="s">
        <v>577</v>
      </c>
      <c r="AH11" s="421" t="s">
        <v>544</v>
      </c>
      <c r="AI11" s="408"/>
      <c r="AJ11" s="408"/>
    </row>
    <row r="12" spans="1:36" s="409" customFormat="1" ht="22.5" customHeight="1" x14ac:dyDescent="0.2">
      <c r="A12" s="436"/>
      <c r="B12" s="437"/>
      <c r="C12" s="437"/>
      <c r="D12" s="437"/>
      <c r="E12" s="437"/>
      <c r="F12" s="437"/>
      <c r="G12" s="437"/>
      <c r="H12" s="437"/>
      <c r="I12" s="437"/>
      <c r="J12" s="437"/>
      <c r="K12" s="437"/>
      <c r="L12" s="437"/>
      <c r="M12" s="437"/>
      <c r="N12" s="437"/>
      <c r="O12" s="437"/>
      <c r="P12" s="437"/>
      <c r="Q12" s="437"/>
      <c r="R12" s="437"/>
      <c r="S12" s="437"/>
      <c r="T12" s="437"/>
      <c r="U12" s="437"/>
      <c r="V12" s="437"/>
      <c r="W12" s="437"/>
      <c r="X12" s="437"/>
      <c r="Y12" s="438"/>
      <c r="Z12" s="439"/>
      <c r="AA12" s="440"/>
      <c r="AB12" s="440"/>
      <c r="AC12" s="440"/>
      <c r="AD12" s="440"/>
      <c r="AE12" s="439"/>
      <c r="AF12" s="441"/>
      <c r="AG12" s="441"/>
      <c r="AH12" s="441"/>
      <c r="AI12" s="408"/>
      <c r="AJ12" s="408"/>
    </row>
    <row r="13" spans="1:36" s="409" customFormat="1" ht="128.25" x14ac:dyDescent="0.2">
      <c r="A13" s="740" t="s">
        <v>578</v>
      </c>
      <c r="B13" s="442" t="s">
        <v>206</v>
      </c>
      <c r="C13" s="503" t="s">
        <v>579</v>
      </c>
      <c r="D13" s="502" t="s">
        <v>580</v>
      </c>
      <c r="E13" s="431" t="s">
        <v>581</v>
      </c>
      <c r="F13" s="417">
        <v>45659</v>
      </c>
      <c r="G13" s="417">
        <v>46022</v>
      </c>
      <c r="H13" s="443">
        <f t="shared" si="0"/>
        <v>7</v>
      </c>
      <c r="I13" s="444" t="s">
        <v>103</v>
      </c>
      <c r="J13" s="420">
        <f t="shared" si="1"/>
        <v>0</v>
      </c>
      <c r="K13" s="433"/>
      <c r="L13" s="433"/>
      <c r="M13" s="433"/>
      <c r="N13" s="420">
        <f t="shared" si="2"/>
        <v>0</v>
      </c>
      <c r="O13" s="433"/>
      <c r="P13" s="433"/>
      <c r="Q13" s="433"/>
      <c r="R13" s="420">
        <f t="shared" si="3"/>
        <v>3</v>
      </c>
      <c r="S13" s="433"/>
      <c r="T13" s="433"/>
      <c r="U13" s="433">
        <v>3</v>
      </c>
      <c r="V13" s="420">
        <f t="shared" si="4"/>
        <v>4</v>
      </c>
      <c r="W13" s="433"/>
      <c r="X13" s="433"/>
      <c r="Y13" s="433">
        <v>4</v>
      </c>
      <c r="Z13" s="422" t="s">
        <v>582</v>
      </c>
      <c r="AA13" s="434" t="s">
        <v>563</v>
      </c>
      <c r="AB13" s="423" t="s">
        <v>583</v>
      </c>
      <c r="AC13" s="424" t="s">
        <v>565</v>
      </c>
      <c r="AD13" s="425" t="s">
        <v>537</v>
      </c>
      <c r="AE13" s="426" t="s">
        <v>538</v>
      </c>
      <c r="AF13" s="433" t="s">
        <v>584</v>
      </c>
      <c r="AG13" s="433" t="s">
        <v>219</v>
      </c>
      <c r="AH13" s="421" t="s">
        <v>544</v>
      </c>
      <c r="AI13" s="408"/>
      <c r="AJ13" s="408"/>
    </row>
    <row r="14" spans="1:36" s="409" customFormat="1" ht="41.25" customHeight="1" x14ac:dyDescent="0.2">
      <c r="A14" s="740"/>
      <c r="B14" s="442" t="s">
        <v>221</v>
      </c>
      <c r="C14" s="503" t="s">
        <v>585</v>
      </c>
      <c r="D14" s="504" t="s">
        <v>586</v>
      </c>
      <c r="E14" s="432" t="s">
        <v>587</v>
      </c>
      <c r="F14" s="417">
        <v>45659</v>
      </c>
      <c r="G14" s="417">
        <v>46022</v>
      </c>
      <c r="H14" s="443">
        <f t="shared" si="0"/>
        <v>1</v>
      </c>
      <c r="I14" s="444" t="s">
        <v>103</v>
      </c>
      <c r="J14" s="420">
        <f t="shared" si="1"/>
        <v>0</v>
      </c>
      <c r="K14" s="433"/>
      <c r="L14" s="433"/>
      <c r="M14" s="433"/>
      <c r="N14" s="420">
        <f t="shared" si="2"/>
        <v>0</v>
      </c>
      <c r="O14" s="433"/>
      <c r="P14" s="433"/>
      <c r="Q14" s="433"/>
      <c r="R14" s="420">
        <f t="shared" si="3"/>
        <v>0</v>
      </c>
      <c r="S14" s="433"/>
      <c r="T14" s="433"/>
      <c r="U14" s="433"/>
      <c r="V14" s="420">
        <f t="shared" si="4"/>
        <v>1</v>
      </c>
      <c r="W14" s="433"/>
      <c r="X14" s="433"/>
      <c r="Y14" s="433">
        <v>1</v>
      </c>
      <c r="Z14" s="422" t="s">
        <v>588</v>
      </c>
      <c r="AA14" s="434" t="s">
        <v>563</v>
      </c>
      <c r="AB14" s="423" t="s">
        <v>583</v>
      </c>
      <c r="AC14" s="424" t="s">
        <v>565</v>
      </c>
      <c r="AD14" s="425" t="s">
        <v>537</v>
      </c>
      <c r="AE14" s="426" t="s">
        <v>538</v>
      </c>
      <c r="AF14" s="433" t="s">
        <v>584</v>
      </c>
      <c r="AG14" s="433" t="s">
        <v>219</v>
      </c>
      <c r="AH14" s="421" t="s">
        <v>544</v>
      </c>
      <c r="AI14" s="408"/>
      <c r="AJ14" s="408"/>
    </row>
    <row r="15" spans="1:36" s="409" customFormat="1" ht="128.25" x14ac:dyDescent="0.2">
      <c r="A15" s="740"/>
      <c r="B15" s="442" t="s">
        <v>227</v>
      </c>
      <c r="C15" s="503" t="s">
        <v>589</v>
      </c>
      <c r="D15" s="504" t="s">
        <v>590</v>
      </c>
      <c r="E15" s="432" t="s">
        <v>591</v>
      </c>
      <c r="F15" s="417">
        <v>45659</v>
      </c>
      <c r="G15" s="417">
        <v>46022</v>
      </c>
      <c r="H15" s="443">
        <f t="shared" si="0"/>
        <v>8</v>
      </c>
      <c r="I15" s="444" t="s">
        <v>103</v>
      </c>
      <c r="J15" s="420">
        <f t="shared" si="1"/>
        <v>0</v>
      </c>
      <c r="K15" s="433"/>
      <c r="L15" s="433"/>
      <c r="M15" s="433"/>
      <c r="N15" s="420">
        <f t="shared" si="2"/>
        <v>2</v>
      </c>
      <c r="O15" s="433"/>
      <c r="P15" s="433"/>
      <c r="Q15" s="433">
        <v>2</v>
      </c>
      <c r="R15" s="420">
        <f t="shared" si="3"/>
        <v>2</v>
      </c>
      <c r="S15" s="433"/>
      <c r="T15" s="433"/>
      <c r="U15" s="433">
        <v>2</v>
      </c>
      <c r="V15" s="420">
        <f t="shared" si="4"/>
        <v>4</v>
      </c>
      <c r="W15" s="433"/>
      <c r="X15" s="433"/>
      <c r="Y15" s="433">
        <v>4</v>
      </c>
      <c r="Z15" s="422" t="s">
        <v>99</v>
      </c>
      <c r="AA15" s="434" t="s">
        <v>563</v>
      </c>
      <c r="AB15" s="423" t="s">
        <v>583</v>
      </c>
      <c r="AC15" s="424" t="s">
        <v>565</v>
      </c>
      <c r="AD15" s="425" t="s">
        <v>537</v>
      </c>
      <c r="AE15" s="426" t="s">
        <v>538</v>
      </c>
      <c r="AF15" s="433" t="s">
        <v>584</v>
      </c>
      <c r="AG15" s="433" t="s">
        <v>219</v>
      </c>
      <c r="AH15" s="421" t="s">
        <v>544</v>
      </c>
      <c r="AI15" s="408"/>
      <c r="AJ15" s="408"/>
    </row>
    <row r="16" spans="1:36" s="409" customFormat="1" ht="128.25" x14ac:dyDescent="0.2">
      <c r="A16" s="445"/>
      <c r="B16" s="442" t="s">
        <v>232</v>
      </c>
      <c r="C16" s="506" t="s">
        <v>592</v>
      </c>
      <c r="D16" s="500" t="s">
        <v>593</v>
      </c>
      <c r="E16" s="500" t="s">
        <v>594</v>
      </c>
      <c r="F16" s="417">
        <v>45659</v>
      </c>
      <c r="G16" s="417">
        <v>46022</v>
      </c>
      <c r="H16" s="443">
        <f t="shared" si="0"/>
        <v>4</v>
      </c>
      <c r="I16" s="433" t="s">
        <v>71</v>
      </c>
      <c r="J16" s="420">
        <f t="shared" si="1"/>
        <v>1</v>
      </c>
      <c r="K16" s="446"/>
      <c r="L16" s="446"/>
      <c r="M16" s="446">
        <v>1</v>
      </c>
      <c r="N16" s="420">
        <f t="shared" si="2"/>
        <v>1</v>
      </c>
      <c r="O16" s="446"/>
      <c r="P16" s="446"/>
      <c r="Q16" s="446">
        <v>1</v>
      </c>
      <c r="R16" s="420">
        <f t="shared" si="3"/>
        <v>1</v>
      </c>
      <c r="S16" s="446"/>
      <c r="T16" s="446"/>
      <c r="U16" s="446">
        <v>1</v>
      </c>
      <c r="V16" s="420">
        <f t="shared" si="4"/>
        <v>1</v>
      </c>
      <c r="W16" s="446"/>
      <c r="X16" s="446"/>
      <c r="Y16" s="446">
        <v>1</v>
      </c>
      <c r="Z16" s="447" t="s">
        <v>595</v>
      </c>
      <c r="AA16" s="447" t="s">
        <v>563</v>
      </c>
      <c r="AB16" s="423" t="s">
        <v>583</v>
      </c>
      <c r="AC16" s="424" t="s">
        <v>565</v>
      </c>
      <c r="AD16" s="425" t="s">
        <v>537</v>
      </c>
      <c r="AE16" s="426" t="s">
        <v>538</v>
      </c>
      <c r="AF16" s="433" t="s">
        <v>584</v>
      </c>
      <c r="AG16" s="433" t="s">
        <v>219</v>
      </c>
      <c r="AH16" s="421" t="s">
        <v>544</v>
      </c>
      <c r="AI16" s="408"/>
      <c r="AJ16" s="408"/>
    </row>
    <row r="17" spans="1:36" s="409" customFormat="1" ht="128.25" x14ac:dyDescent="0.2">
      <c r="A17" s="445"/>
      <c r="B17" s="442" t="s">
        <v>235</v>
      </c>
      <c r="C17" s="442" t="s">
        <v>596</v>
      </c>
      <c r="D17" s="500" t="s">
        <v>597</v>
      </c>
      <c r="E17" s="500" t="s">
        <v>598</v>
      </c>
      <c r="F17" s="417">
        <v>45659</v>
      </c>
      <c r="G17" s="417">
        <v>46022</v>
      </c>
      <c r="H17" s="443">
        <f t="shared" si="0"/>
        <v>4</v>
      </c>
      <c r="I17" s="433" t="s">
        <v>71</v>
      </c>
      <c r="J17" s="420">
        <f t="shared" si="1"/>
        <v>1</v>
      </c>
      <c r="K17" s="446"/>
      <c r="L17" s="446"/>
      <c r="M17" s="446">
        <v>1</v>
      </c>
      <c r="N17" s="420">
        <f t="shared" si="2"/>
        <v>1</v>
      </c>
      <c r="O17" s="446"/>
      <c r="P17" s="446"/>
      <c r="Q17" s="446">
        <v>1</v>
      </c>
      <c r="R17" s="420">
        <f t="shared" si="3"/>
        <v>1</v>
      </c>
      <c r="S17" s="446"/>
      <c r="T17" s="446"/>
      <c r="U17" s="446">
        <v>1</v>
      </c>
      <c r="V17" s="420">
        <f t="shared" si="4"/>
        <v>1</v>
      </c>
      <c r="W17" s="446"/>
      <c r="X17" s="446"/>
      <c r="Y17" s="446">
        <v>1</v>
      </c>
      <c r="Z17" s="447" t="s">
        <v>595</v>
      </c>
      <c r="AA17" s="447" t="s">
        <v>563</v>
      </c>
      <c r="AB17" s="423" t="s">
        <v>583</v>
      </c>
      <c r="AC17" s="424" t="s">
        <v>565</v>
      </c>
      <c r="AD17" s="425" t="s">
        <v>537</v>
      </c>
      <c r="AE17" s="426" t="s">
        <v>538</v>
      </c>
      <c r="AF17" s="433" t="s">
        <v>584</v>
      </c>
      <c r="AG17" s="433" t="s">
        <v>219</v>
      </c>
      <c r="AH17" s="421" t="s">
        <v>544</v>
      </c>
      <c r="AI17" s="408"/>
      <c r="AJ17" s="408"/>
    </row>
    <row r="18" spans="1:36" s="409" customFormat="1" ht="134.25" customHeight="1" x14ac:dyDescent="0.2">
      <c r="A18" s="445"/>
      <c r="B18" s="442" t="s">
        <v>599</v>
      </c>
      <c r="C18" s="506" t="s">
        <v>600</v>
      </c>
      <c r="D18" s="500" t="s">
        <v>601</v>
      </c>
      <c r="E18" s="505" t="s">
        <v>602</v>
      </c>
      <c r="F18" s="417">
        <v>45659</v>
      </c>
      <c r="G18" s="417">
        <v>46022</v>
      </c>
      <c r="H18" s="443">
        <f t="shared" si="0"/>
        <v>8</v>
      </c>
      <c r="I18" s="433" t="s">
        <v>71</v>
      </c>
      <c r="J18" s="420">
        <f t="shared" si="1"/>
        <v>0</v>
      </c>
      <c r="K18" s="446"/>
      <c r="L18" s="446"/>
      <c r="M18" s="446"/>
      <c r="N18" s="420">
        <f t="shared" si="2"/>
        <v>2</v>
      </c>
      <c r="O18" s="446"/>
      <c r="P18" s="446"/>
      <c r="Q18" s="446">
        <v>2</v>
      </c>
      <c r="R18" s="420">
        <f t="shared" si="3"/>
        <v>3</v>
      </c>
      <c r="S18" s="446"/>
      <c r="T18" s="446"/>
      <c r="U18" s="446">
        <v>3</v>
      </c>
      <c r="V18" s="420">
        <f t="shared" si="4"/>
        <v>3</v>
      </c>
      <c r="W18" s="446"/>
      <c r="X18" s="446"/>
      <c r="Y18" s="446">
        <v>3</v>
      </c>
      <c r="Z18" s="447" t="s">
        <v>595</v>
      </c>
      <c r="AA18" s="447" t="s">
        <v>563</v>
      </c>
      <c r="AB18" s="423" t="s">
        <v>583</v>
      </c>
      <c r="AC18" s="424" t="s">
        <v>565</v>
      </c>
      <c r="AD18" s="425" t="s">
        <v>537</v>
      </c>
      <c r="AE18" s="426" t="s">
        <v>538</v>
      </c>
      <c r="AF18" s="433" t="s">
        <v>584</v>
      </c>
      <c r="AG18" s="433" t="s">
        <v>219</v>
      </c>
      <c r="AH18" s="421" t="s">
        <v>544</v>
      </c>
      <c r="AI18" s="408"/>
      <c r="AJ18" s="408"/>
    </row>
    <row r="19" spans="1:36" s="409" customFormat="1" ht="134.25" customHeight="1" x14ac:dyDescent="0.2">
      <c r="A19" s="445"/>
      <c r="B19" s="442" t="s">
        <v>603</v>
      </c>
      <c r="C19" s="442" t="s">
        <v>604</v>
      </c>
      <c r="D19" s="431" t="s">
        <v>605</v>
      </c>
      <c r="E19" s="448" t="s">
        <v>606</v>
      </c>
      <c r="F19" s="417">
        <v>45659</v>
      </c>
      <c r="G19" s="417">
        <v>46022</v>
      </c>
      <c r="H19" s="443">
        <f t="shared" si="0"/>
        <v>2</v>
      </c>
      <c r="I19" s="433" t="s">
        <v>71</v>
      </c>
      <c r="J19" s="420">
        <f t="shared" si="1"/>
        <v>0</v>
      </c>
      <c r="K19" s="446"/>
      <c r="L19" s="446"/>
      <c r="M19" s="446"/>
      <c r="N19" s="420">
        <f t="shared" si="2"/>
        <v>1</v>
      </c>
      <c r="O19" s="446"/>
      <c r="P19" s="446"/>
      <c r="Q19" s="446">
        <v>1</v>
      </c>
      <c r="R19" s="420">
        <f t="shared" si="3"/>
        <v>0</v>
      </c>
      <c r="S19" s="446"/>
      <c r="T19" s="446"/>
      <c r="U19" s="446"/>
      <c r="V19" s="420">
        <f t="shared" si="4"/>
        <v>1</v>
      </c>
      <c r="W19" s="446"/>
      <c r="X19" s="446"/>
      <c r="Y19" s="446">
        <v>1</v>
      </c>
      <c r="Z19" s="447" t="s">
        <v>595</v>
      </c>
      <c r="AA19" s="447" t="s">
        <v>563</v>
      </c>
      <c r="AB19" s="423" t="s">
        <v>583</v>
      </c>
      <c r="AC19" s="424" t="s">
        <v>565</v>
      </c>
      <c r="AD19" s="425" t="s">
        <v>537</v>
      </c>
      <c r="AE19" s="426" t="s">
        <v>538</v>
      </c>
      <c r="AF19" s="433" t="s">
        <v>584</v>
      </c>
      <c r="AG19" s="433" t="s">
        <v>219</v>
      </c>
      <c r="AH19" s="421" t="s">
        <v>544</v>
      </c>
      <c r="AI19" s="408"/>
      <c r="AJ19" s="408"/>
    </row>
    <row r="20" spans="1:36" s="409" customFormat="1" ht="134.25" customHeight="1" x14ac:dyDescent="0.2">
      <c r="A20" s="445"/>
      <c r="B20" s="442" t="s">
        <v>607</v>
      </c>
      <c r="C20" s="506" t="s">
        <v>592</v>
      </c>
      <c r="D20" s="500" t="s">
        <v>608</v>
      </c>
      <c r="E20" s="448" t="s">
        <v>609</v>
      </c>
      <c r="F20" s="417">
        <v>45659</v>
      </c>
      <c r="G20" s="417">
        <v>45838</v>
      </c>
      <c r="H20" s="443">
        <f t="shared" si="0"/>
        <v>1</v>
      </c>
      <c r="I20" s="433" t="s">
        <v>71</v>
      </c>
      <c r="J20" s="420">
        <f t="shared" si="1"/>
        <v>0</v>
      </c>
      <c r="K20" s="446"/>
      <c r="L20" s="446"/>
      <c r="M20" s="446"/>
      <c r="N20" s="420">
        <f t="shared" si="2"/>
        <v>1</v>
      </c>
      <c r="O20" s="446"/>
      <c r="P20" s="446"/>
      <c r="Q20" s="446">
        <v>1</v>
      </c>
      <c r="R20" s="420">
        <f t="shared" si="3"/>
        <v>0</v>
      </c>
      <c r="S20" s="446"/>
      <c r="T20" s="446"/>
      <c r="U20" s="446"/>
      <c r="V20" s="420">
        <f t="shared" si="4"/>
        <v>0</v>
      </c>
      <c r="W20" s="446"/>
      <c r="X20" s="446"/>
      <c r="Y20" s="446"/>
      <c r="Z20" s="447" t="s">
        <v>595</v>
      </c>
      <c r="AA20" s="447" t="s">
        <v>563</v>
      </c>
      <c r="AB20" s="423" t="s">
        <v>583</v>
      </c>
      <c r="AC20" s="424" t="s">
        <v>565</v>
      </c>
      <c r="AD20" s="425" t="s">
        <v>537</v>
      </c>
      <c r="AE20" s="426" t="s">
        <v>538</v>
      </c>
      <c r="AF20" s="433" t="s">
        <v>584</v>
      </c>
      <c r="AG20" s="433" t="s">
        <v>219</v>
      </c>
      <c r="AH20" s="421" t="s">
        <v>544</v>
      </c>
      <c r="AI20" s="408"/>
      <c r="AJ20" s="408"/>
    </row>
    <row r="21" spans="1:36" s="409" customFormat="1" ht="134.25" customHeight="1" x14ac:dyDescent="0.2">
      <c r="A21" s="445"/>
      <c r="B21" s="442" t="s">
        <v>610</v>
      </c>
      <c r="C21" s="507" t="s">
        <v>611</v>
      </c>
      <c r="D21" s="428" t="s">
        <v>612</v>
      </c>
      <c r="E21" s="448" t="s">
        <v>613</v>
      </c>
      <c r="F21" s="417">
        <v>45659</v>
      </c>
      <c r="G21" s="417">
        <v>46022</v>
      </c>
      <c r="H21" s="443">
        <f t="shared" si="0"/>
        <v>2</v>
      </c>
      <c r="I21" s="433" t="s">
        <v>71</v>
      </c>
      <c r="J21" s="420">
        <f t="shared" si="1"/>
        <v>0</v>
      </c>
      <c r="K21" s="446"/>
      <c r="L21" s="446"/>
      <c r="M21" s="446"/>
      <c r="N21" s="420">
        <f t="shared" si="2"/>
        <v>1</v>
      </c>
      <c r="O21" s="446"/>
      <c r="P21" s="446"/>
      <c r="Q21" s="446">
        <v>1</v>
      </c>
      <c r="R21" s="420">
        <f t="shared" si="3"/>
        <v>0</v>
      </c>
      <c r="S21" s="446"/>
      <c r="T21" s="446"/>
      <c r="U21" s="446"/>
      <c r="V21" s="420">
        <f t="shared" si="4"/>
        <v>1</v>
      </c>
      <c r="W21" s="446"/>
      <c r="X21" s="446"/>
      <c r="Y21" s="446">
        <v>1</v>
      </c>
      <c r="Z21" s="447" t="s">
        <v>595</v>
      </c>
      <c r="AA21" s="447" t="s">
        <v>534</v>
      </c>
      <c r="AB21" s="423" t="s">
        <v>583</v>
      </c>
      <c r="AC21" s="424" t="s">
        <v>565</v>
      </c>
      <c r="AD21" s="425" t="s">
        <v>537</v>
      </c>
      <c r="AE21" s="426" t="s">
        <v>538</v>
      </c>
      <c r="AF21" s="433" t="s">
        <v>584</v>
      </c>
      <c r="AG21" s="433" t="s">
        <v>219</v>
      </c>
      <c r="AH21" s="421" t="s">
        <v>544</v>
      </c>
      <c r="AI21" s="408"/>
      <c r="AJ21" s="408"/>
    </row>
    <row r="22" spans="1:36" s="409" customFormat="1" ht="14.25" x14ac:dyDescent="0.2">
      <c r="A22" s="436"/>
      <c r="B22" s="437"/>
      <c r="C22" s="437"/>
      <c r="D22" s="437"/>
      <c r="E22" s="437"/>
      <c r="F22" s="437"/>
      <c r="G22" s="437"/>
      <c r="H22" s="437"/>
      <c r="I22" s="437"/>
      <c r="J22" s="437"/>
      <c r="K22" s="437"/>
      <c r="L22" s="437"/>
      <c r="M22" s="437"/>
      <c r="N22" s="437"/>
      <c r="O22" s="437"/>
      <c r="P22" s="437"/>
      <c r="Q22" s="437"/>
      <c r="R22" s="437"/>
      <c r="S22" s="437"/>
      <c r="T22" s="437"/>
      <c r="U22" s="437"/>
      <c r="V22" s="437"/>
      <c r="W22" s="437"/>
      <c r="X22" s="437"/>
      <c r="Y22" s="438"/>
      <c r="Z22" s="439"/>
      <c r="AA22" s="440"/>
      <c r="AB22" s="440"/>
      <c r="AC22" s="440"/>
      <c r="AD22" s="440"/>
      <c r="AE22" s="439"/>
      <c r="AF22" s="441"/>
      <c r="AG22" s="441"/>
      <c r="AH22" s="441"/>
      <c r="AI22" s="408"/>
      <c r="AJ22" s="408"/>
    </row>
    <row r="23" spans="1:36" s="409" customFormat="1" ht="70.5" customHeight="1" x14ac:dyDescent="0.2">
      <c r="A23" s="436"/>
      <c r="B23" s="449"/>
      <c r="C23" s="449"/>
      <c r="D23" s="450"/>
      <c r="E23" s="451"/>
      <c r="F23" s="417"/>
      <c r="G23" s="452"/>
      <c r="H23" s="453"/>
      <c r="I23" s="444"/>
      <c r="J23" s="420"/>
      <c r="K23" s="454"/>
      <c r="L23" s="454"/>
      <c r="M23" s="454"/>
      <c r="N23" s="420"/>
      <c r="O23" s="454"/>
      <c r="P23" s="454"/>
      <c r="Q23" s="454"/>
      <c r="R23" s="420"/>
      <c r="S23" s="454"/>
      <c r="T23" s="454"/>
      <c r="U23" s="454"/>
      <c r="V23" s="420"/>
      <c r="W23" s="454"/>
      <c r="X23" s="454"/>
      <c r="Y23" s="454"/>
      <c r="Z23" s="449"/>
      <c r="AA23" s="455"/>
      <c r="AB23" s="423"/>
      <c r="AC23" s="424"/>
      <c r="AD23" s="425"/>
      <c r="AE23" s="426"/>
      <c r="AF23" s="453"/>
      <c r="AG23" s="453"/>
      <c r="AH23" s="421"/>
      <c r="AI23" s="408"/>
      <c r="AJ23" s="408"/>
    </row>
    <row r="24" spans="1:36" s="409" customFormat="1" ht="70.5" customHeight="1" x14ac:dyDescent="0.2">
      <c r="A24" s="740"/>
      <c r="B24" s="449" t="s">
        <v>239</v>
      </c>
      <c r="C24" s="449" t="s">
        <v>614</v>
      </c>
      <c r="D24" s="450" t="s">
        <v>615</v>
      </c>
      <c r="E24" s="451" t="s">
        <v>616</v>
      </c>
      <c r="F24" s="417">
        <v>45659</v>
      </c>
      <c r="G24" s="452">
        <v>46022</v>
      </c>
      <c r="H24" s="453">
        <f t="shared" si="0"/>
        <v>1</v>
      </c>
      <c r="I24" s="444" t="s">
        <v>103</v>
      </c>
      <c r="J24" s="420">
        <f t="shared" si="1"/>
        <v>0</v>
      </c>
      <c r="K24" s="454">
        <v>0</v>
      </c>
      <c r="L24" s="454">
        <v>0</v>
      </c>
      <c r="M24" s="454">
        <v>0</v>
      </c>
      <c r="N24" s="420">
        <f t="shared" si="2"/>
        <v>0</v>
      </c>
      <c r="O24" s="454">
        <v>0</v>
      </c>
      <c r="P24" s="454">
        <v>0</v>
      </c>
      <c r="Q24" s="454">
        <v>0</v>
      </c>
      <c r="R24" s="420">
        <f t="shared" si="3"/>
        <v>0</v>
      </c>
      <c r="S24" s="454">
        <v>0</v>
      </c>
      <c r="T24" s="454">
        <v>0</v>
      </c>
      <c r="U24" s="454">
        <v>0</v>
      </c>
      <c r="V24" s="420">
        <f t="shared" si="4"/>
        <v>1</v>
      </c>
      <c r="W24" s="454">
        <v>1</v>
      </c>
      <c r="X24" s="454">
        <v>0</v>
      </c>
      <c r="Y24" s="454">
        <v>0</v>
      </c>
      <c r="Z24" s="449" t="s">
        <v>99</v>
      </c>
      <c r="AA24" s="455" t="s">
        <v>563</v>
      </c>
      <c r="AB24" s="423" t="s">
        <v>617</v>
      </c>
      <c r="AC24" s="424" t="s">
        <v>618</v>
      </c>
      <c r="AD24" s="425" t="s">
        <v>537</v>
      </c>
      <c r="AE24" s="426" t="s">
        <v>538</v>
      </c>
      <c r="AF24" s="453" t="s">
        <v>619</v>
      </c>
      <c r="AG24" s="453" t="s">
        <v>248</v>
      </c>
      <c r="AH24" s="421" t="s">
        <v>544</v>
      </c>
      <c r="AI24" s="408"/>
      <c r="AJ24" s="408"/>
    </row>
    <row r="25" spans="1:36" s="409" customFormat="1" ht="205.5" customHeight="1" x14ac:dyDescent="0.2">
      <c r="A25" s="740"/>
      <c r="B25" s="449" t="s">
        <v>249</v>
      </c>
      <c r="C25" s="449" t="s">
        <v>604</v>
      </c>
      <c r="D25" s="450" t="s">
        <v>620</v>
      </c>
      <c r="E25" s="450" t="s">
        <v>621</v>
      </c>
      <c r="F25" s="417">
        <v>45659</v>
      </c>
      <c r="G25" s="452">
        <v>46022</v>
      </c>
      <c r="H25" s="453">
        <f t="shared" si="0"/>
        <v>13</v>
      </c>
      <c r="I25" s="444" t="s">
        <v>103</v>
      </c>
      <c r="J25" s="420">
        <f t="shared" si="1"/>
        <v>3</v>
      </c>
      <c r="K25" s="456">
        <v>1</v>
      </c>
      <c r="L25" s="456">
        <v>1</v>
      </c>
      <c r="M25" s="456">
        <v>1</v>
      </c>
      <c r="N25" s="420">
        <f t="shared" si="2"/>
        <v>3</v>
      </c>
      <c r="O25" s="421">
        <v>1</v>
      </c>
      <c r="P25" s="421">
        <v>1</v>
      </c>
      <c r="Q25" s="421">
        <v>1</v>
      </c>
      <c r="R25" s="420">
        <f t="shared" si="3"/>
        <v>3</v>
      </c>
      <c r="S25" s="456">
        <v>1</v>
      </c>
      <c r="T25" s="456">
        <v>1</v>
      </c>
      <c r="U25" s="456">
        <v>1</v>
      </c>
      <c r="V25" s="420">
        <f t="shared" si="4"/>
        <v>4</v>
      </c>
      <c r="W25" s="456">
        <v>1</v>
      </c>
      <c r="X25" s="456">
        <v>1</v>
      </c>
      <c r="Y25" s="456">
        <v>2</v>
      </c>
      <c r="Z25" s="449" t="s">
        <v>83</v>
      </c>
      <c r="AA25" s="455" t="s">
        <v>563</v>
      </c>
      <c r="AB25" s="423" t="s">
        <v>617</v>
      </c>
      <c r="AC25" s="424" t="s">
        <v>618</v>
      </c>
      <c r="AD25" s="425" t="s">
        <v>537</v>
      </c>
      <c r="AE25" s="426" t="s">
        <v>538</v>
      </c>
      <c r="AF25" s="453" t="s">
        <v>619</v>
      </c>
      <c r="AG25" s="453" t="s">
        <v>248</v>
      </c>
      <c r="AH25" s="421" t="s">
        <v>544</v>
      </c>
      <c r="AI25" s="408"/>
      <c r="AJ25" s="408"/>
    </row>
    <row r="26" spans="1:36" s="409" customFormat="1" ht="103.5" customHeight="1" x14ac:dyDescent="0.2">
      <c r="A26" s="413"/>
      <c r="B26" s="442" t="s">
        <v>253</v>
      </c>
      <c r="C26" s="503" t="s">
        <v>622</v>
      </c>
      <c r="D26" s="508" t="s">
        <v>623</v>
      </c>
      <c r="E26" s="450" t="s">
        <v>624</v>
      </c>
      <c r="F26" s="417">
        <v>45659</v>
      </c>
      <c r="G26" s="452">
        <v>46022</v>
      </c>
      <c r="H26" s="453">
        <f t="shared" si="0"/>
        <v>2</v>
      </c>
      <c r="I26" s="444" t="s">
        <v>103</v>
      </c>
      <c r="J26" s="420">
        <f t="shared" si="1"/>
        <v>0</v>
      </c>
      <c r="K26" s="454">
        <v>0</v>
      </c>
      <c r="L26" s="454">
        <v>0</v>
      </c>
      <c r="M26" s="454">
        <v>0</v>
      </c>
      <c r="N26" s="420">
        <f t="shared" si="2"/>
        <v>1</v>
      </c>
      <c r="O26" s="421">
        <v>0</v>
      </c>
      <c r="P26" s="421">
        <v>0</v>
      </c>
      <c r="Q26" s="421">
        <v>1</v>
      </c>
      <c r="R26" s="420">
        <f t="shared" si="3"/>
        <v>0</v>
      </c>
      <c r="S26" s="454">
        <v>0</v>
      </c>
      <c r="T26" s="454">
        <v>0</v>
      </c>
      <c r="U26" s="454">
        <v>0</v>
      </c>
      <c r="V26" s="420">
        <f t="shared" si="4"/>
        <v>1</v>
      </c>
      <c r="W26" s="454">
        <v>0</v>
      </c>
      <c r="X26" s="454">
        <v>0</v>
      </c>
      <c r="Y26" s="454">
        <v>1</v>
      </c>
      <c r="Z26" s="457" t="s">
        <v>625</v>
      </c>
      <c r="AA26" s="455" t="s">
        <v>563</v>
      </c>
      <c r="AB26" s="423" t="s">
        <v>617</v>
      </c>
      <c r="AC26" s="424" t="s">
        <v>618</v>
      </c>
      <c r="AD26" s="425" t="s">
        <v>537</v>
      </c>
      <c r="AE26" s="426" t="s">
        <v>538</v>
      </c>
      <c r="AF26" s="453" t="s">
        <v>619</v>
      </c>
      <c r="AG26" s="453" t="s">
        <v>248</v>
      </c>
      <c r="AH26" s="421" t="s">
        <v>544</v>
      </c>
      <c r="AI26" s="408"/>
      <c r="AJ26" s="408"/>
    </row>
    <row r="27" spans="1:36" s="409" customFormat="1" ht="108.75" customHeight="1" x14ac:dyDescent="0.2">
      <c r="A27" s="413"/>
      <c r="B27" s="442" t="s">
        <v>256</v>
      </c>
      <c r="C27" s="503" t="s">
        <v>622</v>
      </c>
      <c r="D27" s="508" t="s">
        <v>626</v>
      </c>
      <c r="E27" s="450" t="s">
        <v>627</v>
      </c>
      <c r="F27" s="417">
        <v>45659</v>
      </c>
      <c r="G27" s="452">
        <v>46022</v>
      </c>
      <c r="H27" s="453">
        <f t="shared" si="0"/>
        <v>2</v>
      </c>
      <c r="I27" s="444" t="s">
        <v>103</v>
      </c>
      <c r="J27" s="420">
        <f t="shared" si="1"/>
        <v>0</v>
      </c>
      <c r="K27" s="454">
        <v>0</v>
      </c>
      <c r="L27" s="454">
        <v>0</v>
      </c>
      <c r="M27" s="454">
        <v>0</v>
      </c>
      <c r="N27" s="420">
        <f t="shared" si="2"/>
        <v>1</v>
      </c>
      <c r="O27" s="421">
        <v>0</v>
      </c>
      <c r="P27" s="421">
        <v>0</v>
      </c>
      <c r="Q27" s="421">
        <v>1</v>
      </c>
      <c r="R27" s="420">
        <f t="shared" si="3"/>
        <v>0</v>
      </c>
      <c r="S27" s="454">
        <v>0</v>
      </c>
      <c r="T27" s="454">
        <v>0</v>
      </c>
      <c r="U27" s="454">
        <v>0</v>
      </c>
      <c r="V27" s="420">
        <f t="shared" si="4"/>
        <v>1</v>
      </c>
      <c r="W27" s="454">
        <v>0</v>
      </c>
      <c r="X27" s="454">
        <v>0</v>
      </c>
      <c r="Y27" s="454">
        <v>1</v>
      </c>
      <c r="Z27" s="447" t="s">
        <v>628</v>
      </c>
      <c r="AA27" s="455" t="s">
        <v>563</v>
      </c>
      <c r="AB27" s="423" t="s">
        <v>617</v>
      </c>
      <c r="AC27" s="424" t="s">
        <v>618</v>
      </c>
      <c r="AD27" s="425" t="s">
        <v>537</v>
      </c>
      <c r="AE27" s="426" t="s">
        <v>538</v>
      </c>
      <c r="AF27" s="453" t="s">
        <v>619</v>
      </c>
      <c r="AG27" s="453" t="s">
        <v>248</v>
      </c>
      <c r="AH27" s="421" t="s">
        <v>544</v>
      </c>
      <c r="AI27" s="408"/>
      <c r="AJ27" s="408"/>
    </row>
    <row r="28" spans="1:36" s="409" customFormat="1" ht="115.5" customHeight="1" x14ac:dyDescent="0.2">
      <c r="A28" s="413"/>
      <c r="B28" s="442" t="s">
        <v>260</v>
      </c>
      <c r="C28" s="507" t="s">
        <v>629</v>
      </c>
      <c r="D28" s="509" t="s">
        <v>630</v>
      </c>
      <c r="E28" s="450" t="s">
        <v>631</v>
      </c>
      <c r="F28" s="417">
        <v>45659</v>
      </c>
      <c r="G28" s="452">
        <v>46022</v>
      </c>
      <c r="H28" s="453">
        <f t="shared" si="0"/>
        <v>1</v>
      </c>
      <c r="I28" s="444" t="s">
        <v>103</v>
      </c>
      <c r="J28" s="420">
        <f t="shared" si="1"/>
        <v>0</v>
      </c>
      <c r="K28" s="454">
        <v>0</v>
      </c>
      <c r="L28" s="454">
        <v>0</v>
      </c>
      <c r="M28" s="454">
        <v>0</v>
      </c>
      <c r="N28" s="420">
        <f t="shared" si="2"/>
        <v>0</v>
      </c>
      <c r="O28" s="454">
        <v>0</v>
      </c>
      <c r="P28" s="454">
        <v>0</v>
      </c>
      <c r="Q28" s="454">
        <v>0</v>
      </c>
      <c r="R28" s="420">
        <f t="shared" si="3"/>
        <v>0</v>
      </c>
      <c r="S28" s="454">
        <v>0</v>
      </c>
      <c r="T28" s="454">
        <v>0</v>
      </c>
      <c r="U28" s="454">
        <v>0</v>
      </c>
      <c r="V28" s="420">
        <f t="shared" si="4"/>
        <v>1</v>
      </c>
      <c r="W28" s="454">
        <v>0</v>
      </c>
      <c r="X28" s="454">
        <v>0</v>
      </c>
      <c r="Y28" s="454">
        <v>1</v>
      </c>
      <c r="Z28" s="422" t="s">
        <v>632</v>
      </c>
      <c r="AA28" s="455" t="s">
        <v>563</v>
      </c>
      <c r="AB28" s="423" t="s">
        <v>617</v>
      </c>
      <c r="AC28" s="424" t="s">
        <v>618</v>
      </c>
      <c r="AD28" s="425" t="s">
        <v>537</v>
      </c>
      <c r="AE28" s="426" t="s">
        <v>538</v>
      </c>
      <c r="AF28" s="453" t="s">
        <v>619</v>
      </c>
      <c r="AG28" s="453" t="s">
        <v>248</v>
      </c>
      <c r="AH28" s="421" t="s">
        <v>544</v>
      </c>
      <c r="AI28" s="408"/>
      <c r="AJ28" s="408"/>
    </row>
    <row r="29" spans="1:36" s="409" customFormat="1" ht="108" customHeight="1" x14ac:dyDescent="0.2">
      <c r="A29" s="413"/>
      <c r="B29" s="442" t="s">
        <v>263</v>
      </c>
      <c r="C29" s="503" t="s">
        <v>622</v>
      </c>
      <c r="D29" s="508" t="s">
        <v>633</v>
      </c>
      <c r="E29" s="510" t="s">
        <v>634</v>
      </c>
      <c r="F29" s="417">
        <v>45659</v>
      </c>
      <c r="G29" s="452">
        <v>46022</v>
      </c>
      <c r="H29" s="453">
        <f t="shared" si="0"/>
        <v>1</v>
      </c>
      <c r="I29" s="444" t="s">
        <v>103</v>
      </c>
      <c r="J29" s="420">
        <f t="shared" si="1"/>
        <v>0</v>
      </c>
      <c r="K29" s="454">
        <v>0</v>
      </c>
      <c r="L29" s="454">
        <v>0</v>
      </c>
      <c r="M29" s="454">
        <v>0</v>
      </c>
      <c r="N29" s="420">
        <f t="shared" si="2"/>
        <v>0</v>
      </c>
      <c r="O29" s="454">
        <v>0</v>
      </c>
      <c r="P29" s="454">
        <v>0</v>
      </c>
      <c r="Q29" s="454">
        <v>0</v>
      </c>
      <c r="R29" s="420">
        <f t="shared" si="3"/>
        <v>0</v>
      </c>
      <c r="S29" s="454">
        <v>0</v>
      </c>
      <c r="T29" s="454">
        <v>0</v>
      </c>
      <c r="U29" s="454">
        <v>0</v>
      </c>
      <c r="V29" s="420">
        <f t="shared" si="4"/>
        <v>1</v>
      </c>
      <c r="W29" s="454">
        <v>0</v>
      </c>
      <c r="X29" s="454">
        <v>0</v>
      </c>
      <c r="Y29" s="454">
        <v>1</v>
      </c>
      <c r="Z29" s="457" t="s">
        <v>635</v>
      </c>
      <c r="AA29" s="455" t="s">
        <v>563</v>
      </c>
      <c r="AB29" s="423" t="s">
        <v>617</v>
      </c>
      <c r="AC29" s="424" t="s">
        <v>618</v>
      </c>
      <c r="AD29" s="425" t="s">
        <v>537</v>
      </c>
      <c r="AE29" s="426" t="s">
        <v>538</v>
      </c>
      <c r="AF29" s="453" t="s">
        <v>619</v>
      </c>
      <c r="AG29" s="453" t="s">
        <v>248</v>
      </c>
      <c r="AH29" s="421" t="s">
        <v>544</v>
      </c>
      <c r="AI29" s="408"/>
      <c r="AJ29" s="408"/>
    </row>
    <row r="30" spans="1:36" s="409" customFormat="1" ht="14.25" x14ac:dyDescent="0.2">
      <c r="A30" s="436"/>
      <c r="B30" s="437"/>
      <c r="C30" s="437"/>
      <c r="D30" s="437"/>
      <c r="E30" s="437"/>
      <c r="F30" s="437"/>
      <c r="G30" s="437"/>
      <c r="H30" s="437"/>
      <c r="I30" s="437"/>
      <c r="J30" s="437"/>
      <c r="K30" s="437"/>
      <c r="L30" s="437"/>
      <c r="M30" s="437"/>
      <c r="N30" s="437"/>
      <c r="O30" s="437"/>
      <c r="P30" s="437"/>
      <c r="Q30" s="437"/>
      <c r="R30" s="437"/>
      <c r="S30" s="437"/>
      <c r="T30" s="437"/>
      <c r="U30" s="437"/>
      <c r="V30" s="437"/>
      <c r="W30" s="437"/>
      <c r="X30" s="437"/>
      <c r="Y30" s="438"/>
      <c r="Z30" s="439"/>
      <c r="AA30" s="440"/>
      <c r="AB30" s="440"/>
      <c r="AC30" s="440"/>
      <c r="AD30" s="440"/>
      <c r="AE30" s="439"/>
      <c r="AF30" s="441"/>
      <c r="AG30" s="441"/>
      <c r="AH30" s="441"/>
      <c r="AI30" s="408"/>
      <c r="AJ30" s="408"/>
    </row>
    <row r="31" spans="1:36" s="409" customFormat="1" ht="115.5" customHeight="1" x14ac:dyDescent="0.2">
      <c r="A31" s="741" t="s">
        <v>636</v>
      </c>
      <c r="B31" s="458" t="s">
        <v>268</v>
      </c>
      <c r="C31" s="458" t="s">
        <v>637</v>
      </c>
      <c r="D31" s="511" t="s">
        <v>638</v>
      </c>
      <c r="E31" s="511" t="s">
        <v>639</v>
      </c>
      <c r="F31" s="460">
        <v>45717</v>
      </c>
      <c r="G31" s="461">
        <v>46022</v>
      </c>
      <c r="H31" s="462">
        <f>+J31+N31+R31+V31</f>
        <v>2</v>
      </c>
      <c r="I31" s="462" t="s">
        <v>103</v>
      </c>
      <c r="J31" s="420">
        <f t="shared" ref="J31:J34" si="5">+K31+L31+M31</f>
        <v>0</v>
      </c>
      <c r="K31" s="433"/>
      <c r="L31" s="433"/>
      <c r="M31" s="433"/>
      <c r="N31" s="420">
        <f t="shared" ref="N31:N34" si="6">+O31+P31+Q31</f>
        <v>0</v>
      </c>
      <c r="O31" s="433"/>
      <c r="P31" s="433"/>
      <c r="Q31" s="433"/>
      <c r="R31" s="420">
        <f>+SUM(S31:U31)</f>
        <v>1</v>
      </c>
      <c r="S31" s="433"/>
      <c r="T31" s="433"/>
      <c r="U31" s="433">
        <v>1</v>
      </c>
      <c r="V31" s="420">
        <f t="shared" ref="V31:V34" si="7">+W31+X31+Y31</f>
        <v>1</v>
      </c>
      <c r="W31" s="433"/>
      <c r="X31" s="433">
        <v>1</v>
      </c>
      <c r="Y31" s="433"/>
      <c r="Z31" s="422" t="s">
        <v>83</v>
      </c>
      <c r="AA31" s="434" t="s">
        <v>563</v>
      </c>
      <c r="AB31" s="463" t="s">
        <v>547</v>
      </c>
      <c r="AC31" s="464" t="s">
        <v>548</v>
      </c>
      <c r="AD31" s="431" t="s">
        <v>537</v>
      </c>
      <c r="AE31" s="465" t="s">
        <v>538</v>
      </c>
      <c r="AF31" s="433" t="s">
        <v>640</v>
      </c>
      <c r="AG31" s="446" t="s">
        <v>641</v>
      </c>
      <c r="AH31" s="421" t="s">
        <v>544</v>
      </c>
      <c r="AI31" s="466" t="s">
        <v>636</v>
      </c>
      <c r="AJ31" s="408"/>
    </row>
    <row r="32" spans="1:36" s="409" customFormat="1" ht="115.5" customHeight="1" x14ac:dyDescent="0.2">
      <c r="A32" s="742"/>
      <c r="B32" s="468" t="s">
        <v>282</v>
      </c>
      <c r="C32" s="523" t="s">
        <v>642</v>
      </c>
      <c r="D32" s="524" t="s">
        <v>643</v>
      </c>
      <c r="E32" s="512" t="s">
        <v>644</v>
      </c>
      <c r="F32" s="470">
        <v>45703</v>
      </c>
      <c r="G32" s="470">
        <v>45930</v>
      </c>
      <c r="H32" s="462">
        <f t="shared" ref="H32:H34" si="8">+J32+N32+R32+V32</f>
        <v>1</v>
      </c>
      <c r="I32" s="471" t="s">
        <v>103</v>
      </c>
      <c r="J32" s="420">
        <f t="shared" si="5"/>
        <v>0</v>
      </c>
      <c r="K32" s="446"/>
      <c r="L32" s="446"/>
      <c r="M32" s="446"/>
      <c r="N32" s="420">
        <f t="shared" si="6"/>
        <v>0</v>
      </c>
      <c r="O32" s="446"/>
      <c r="P32" s="446"/>
      <c r="Q32" s="446"/>
      <c r="R32" s="420">
        <f t="shared" ref="R32:R34" si="9">+S32+T32+U32</f>
        <v>1</v>
      </c>
      <c r="S32" s="446"/>
      <c r="T32" s="446"/>
      <c r="U32" s="446">
        <v>1</v>
      </c>
      <c r="V32" s="420">
        <f t="shared" si="7"/>
        <v>0</v>
      </c>
      <c r="W32" s="446"/>
      <c r="X32" s="446"/>
      <c r="Y32" s="446"/>
      <c r="Z32" s="422" t="s">
        <v>83</v>
      </c>
      <c r="AA32" s="434" t="s">
        <v>563</v>
      </c>
      <c r="AB32" s="472" t="s">
        <v>583</v>
      </c>
      <c r="AC32" s="424" t="s">
        <v>565</v>
      </c>
      <c r="AD32" s="431" t="s">
        <v>537</v>
      </c>
      <c r="AE32" s="465" t="s">
        <v>538</v>
      </c>
      <c r="AF32" s="433" t="s">
        <v>640</v>
      </c>
      <c r="AG32" s="446" t="s">
        <v>641</v>
      </c>
      <c r="AH32" s="421" t="s">
        <v>544</v>
      </c>
      <c r="AI32" s="466" t="s">
        <v>636</v>
      </c>
      <c r="AJ32" s="408"/>
    </row>
    <row r="33" spans="1:36" s="409" customFormat="1" ht="149.25" customHeight="1" x14ac:dyDescent="0.2">
      <c r="A33" s="467" t="s">
        <v>636</v>
      </c>
      <c r="B33" s="474" t="s">
        <v>290</v>
      </c>
      <c r="C33" s="514" t="s">
        <v>645</v>
      </c>
      <c r="D33" s="521" t="s">
        <v>646</v>
      </c>
      <c r="E33" s="469" t="s">
        <v>647</v>
      </c>
      <c r="F33" s="470">
        <v>45703</v>
      </c>
      <c r="G33" s="470">
        <v>45930</v>
      </c>
      <c r="H33" s="462">
        <f t="shared" si="8"/>
        <v>2</v>
      </c>
      <c r="I33" s="471" t="s">
        <v>103</v>
      </c>
      <c r="J33" s="420">
        <f t="shared" si="5"/>
        <v>0</v>
      </c>
      <c r="K33" s="446"/>
      <c r="L33" s="446"/>
      <c r="M33" s="446"/>
      <c r="N33" s="420">
        <f t="shared" si="6"/>
        <v>1</v>
      </c>
      <c r="O33" s="446">
        <v>1</v>
      </c>
      <c r="P33" s="446"/>
      <c r="Q33" s="446"/>
      <c r="R33" s="420">
        <f t="shared" si="9"/>
        <v>1</v>
      </c>
      <c r="S33" s="446"/>
      <c r="T33" s="446"/>
      <c r="U33" s="446">
        <v>1</v>
      </c>
      <c r="V33" s="420">
        <f t="shared" si="7"/>
        <v>0</v>
      </c>
      <c r="W33" s="446"/>
      <c r="X33" s="446"/>
      <c r="Y33" s="446"/>
      <c r="Z33" s="447" t="s">
        <v>648</v>
      </c>
      <c r="AA33" s="434" t="s">
        <v>649</v>
      </c>
      <c r="AB33" s="463" t="s">
        <v>617</v>
      </c>
      <c r="AC33" s="472" t="s">
        <v>618</v>
      </c>
      <c r="AD33" s="431" t="s">
        <v>537</v>
      </c>
      <c r="AE33" s="465" t="s">
        <v>538</v>
      </c>
      <c r="AF33" s="433" t="s">
        <v>640</v>
      </c>
      <c r="AG33" s="446" t="s">
        <v>641</v>
      </c>
      <c r="AH33" s="421" t="s">
        <v>544</v>
      </c>
      <c r="AI33" s="466" t="s">
        <v>636</v>
      </c>
      <c r="AJ33" s="408"/>
    </row>
    <row r="34" spans="1:36" s="409" customFormat="1" ht="119.1" customHeight="1" x14ac:dyDescent="0.2">
      <c r="A34" s="473" t="s">
        <v>636</v>
      </c>
      <c r="B34" s="522" t="s">
        <v>296</v>
      </c>
      <c r="C34" s="514" t="s">
        <v>650</v>
      </c>
      <c r="D34" s="521" t="s">
        <v>651</v>
      </c>
      <c r="E34" s="469" t="s">
        <v>652</v>
      </c>
      <c r="F34" s="470">
        <v>45703</v>
      </c>
      <c r="G34" s="470">
        <v>46022</v>
      </c>
      <c r="H34" s="462">
        <f t="shared" si="8"/>
        <v>2</v>
      </c>
      <c r="I34" s="471" t="s">
        <v>103</v>
      </c>
      <c r="J34" s="420">
        <f t="shared" si="5"/>
        <v>0</v>
      </c>
      <c r="K34" s="446"/>
      <c r="L34" s="446"/>
      <c r="M34" s="446"/>
      <c r="N34" s="420">
        <f t="shared" si="6"/>
        <v>1</v>
      </c>
      <c r="O34" s="421"/>
      <c r="P34" s="421"/>
      <c r="Q34" s="421">
        <v>1</v>
      </c>
      <c r="R34" s="420">
        <f t="shared" si="9"/>
        <v>0</v>
      </c>
      <c r="S34" s="446"/>
      <c r="T34" s="446"/>
      <c r="U34" s="446"/>
      <c r="V34" s="420">
        <f t="shared" si="7"/>
        <v>1</v>
      </c>
      <c r="W34" s="446"/>
      <c r="X34" s="446"/>
      <c r="Y34" s="446">
        <v>1</v>
      </c>
      <c r="Z34" s="422" t="s">
        <v>557</v>
      </c>
      <c r="AA34" s="434" t="s">
        <v>653</v>
      </c>
      <c r="AB34" s="472" t="s">
        <v>583</v>
      </c>
      <c r="AC34" s="424" t="s">
        <v>565</v>
      </c>
      <c r="AD34" s="431" t="s">
        <v>537</v>
      </c>
      <c r="AE34" s="465" t="s">
        <v>538</v>
      </c>
      <c r="AF34" s="433" t="s">
        <v>640</v>
      </c>
      <c r="AG34" s="446" t="s">
        <v>641</v>
      </c>
      <c r="AH34" s="421" t="s">
        <v>544</v>
      </c>
      <c r="AI34" s="466" t="s">
        <v>636</v>
      </c>
      <c r="AJ34" s="408"/>
    </row>
    <row r="35" spans="1:36" s="409" customFormat="1" ht="14.25" x14ac:dyDescent="0.2">
      <c r="A35" s="436"/>
      <c r="B35" s="437"/>
      <c r="C35" s="525"/>
      <c r="D35" s="525"/>
      <c r="E35" s="437"/>
      <c r="F35" s="437"/>
      <c r="G35" s="437"/>
      <c r="H35" s="437"/>
      <c r="I35" s="437"/>
      <c r="J35" s="437"/>
      <c r="K35" s="437"/>
      <c r="L35" s="437"/>
      <c r="M35" s="437"/>
      <c r="N35" s="437"/>
      <c r="O35" s="437"/>
      <c r="P35" s="437"/>
      <c r="Q35" s="437"/>
      <c r="R35" s="437"/>
      <c r="S35" s="437"/>
      <c r="T35" s="437"/>
      <c r="U35" s="437"/>
      <c r="V35" s="437"/>
      <c r="W35" s="437"/>
      <c r="X35" s="437"/>
      <c r="Y35" s="438"/>
      <c r="Z35" s="439"/>
      <c r="AA35" s="440"/>
      <c r="AB35" s="440"/>
      <c r="AC35" s="440"/>
      <c r="AD35" s="440"/>
      <c r="AE35" s="439"/>
      <c r="AF35" s="441"/>
      <c r="AG35" s="441"/>
      <c r="AH35" s="441"/>
      <c r="AI35" s="408"/>
      <c r="AJ35" s="408"/>
    </row>
    <row r="36" spans="1:36" s="409" customFormat="1" ht="65.25" customHeight="1" x14ac:dyDescent="0.2">
      <c r="A36" s="413"/>
      <c r="B36" s="442" t="s">
        <v>416</v>
      </c>
      <c r="C36" s="474" t="s">
        <v>650</v>
      </c>
      <c r="D36" s="428" t="s">
        <v>654</v>
      </c>
      <c r="E36" s="428" t="s">
        <v>655</v>
      </c>
      <c r="F36" s="475">
        <v>45659</v>
      </c>
      <c r="G36" s="475">
        <v>46022</v>
      </c>
      <c r="H36" s="433">
        <f t="shared" si="0"/>
        <v>2</v>
      </c>
      <c r="I36" s="433" t="s">
        <v>103</v>
      </c>
      <c r="J36" s="420">
        <f t="shared" si="1"/>
        <v>0</v>
      </c>
      <c r="K36" s="446">
        <v>0</v>
      </c>
      <c r="L36" s="446">
        <v>0</v>
      </c>
      <c r="M36" s="446">
        <v>0</v>
      </c>
      <c r="N36" s="420">
        <f t="shared" si="2"/>
        <v>1</v>
      </c>
      <c r="O36" s="421">
        <v>0</v>
      </c>
      <c r="P36" s="421">
        <v>0</v>
      </c>
      <c r="Q36" s="421">
        <v>1</v>
      </c>
      <c r="R36" s="420">
        <f t="shared" si="3"/>
        <v>0</v>
      </c>
      <c r="S36" s="446">
        <v>0</v>
      </c>
      <c r="T36" s="446">
        <v>0</v>
      </c>
      <c r="U36" s="446">
        <v>0</v>
      </c>
      <c r="V36" s="420">
        <f t="shared" si="4"/>
        <v>1</v>
      </c>
      <c r="W36" s="446">
        <v>0</v>
      </c>
      <c r="X36" s="446">
        <v>0</v>
      </c>
      <c r="Y36" s="446">
        <v>1</v>
      </c>
      <c r="Z36" s="422" t="s">
        <v>106</v>
      </c>
      <c r="AA36" s="476" t="s">
        <v>656</v>
      </c>
      <c r="AB36" s="423" t="s">
        <v>657</v>
      </c>
      <c r="AC36" s="424" t="s">
        <v>548</v>
      </c>
      <c r="AD36" s="477" t="s">
        <v>537</v>
      </c>
      <c r="AE36" s="426" t="s">
        <v>538</v>
      </c>
      <c r="AF36" s="430" t="s">
        <v>658</v>
      </c>
      <c r="AG36" s="478" t="s">
        <v>426</v>
      </c>
      <c r="AH36" s="421" t="s">
        <v>544</v>
      </c>
      <c r="AI36" s="408"/>
      <c r="AJ36" s="408"/>
    </row>
    <row r="37" spans="1:36" s="409" customFormat="1" ht="131.1" customHeight="1" x14ac:dyDescent="0.2">
      <c r="A37" s="413"/>
      <c r="B37" s="442" t="s">
        <v>428</v>
      </c>
      <c r="C37" s="474" t="s">
        <v>650</v>
      </c>
      <c r="D37" s="431" t="s">
        <v>659</v>
      </c>
      <c r="E37" s="431" t="s">
        <v>660</v>
      </c>
      <c r="F37" s="479">
        <v>45659</v>
      </c>
      <c r="G37" s="479">
        <v>46022</v>
      </c>
      <c r="H37" s="433">
        <f t="shared" si="0"/>
        <v>3</v>
      </c>
      <c r="I37" s="433" t="s">
        <v>103</v>
      </c>
      <c r="J37" s="420">
        <f t="shared" si="1"/>
        <v>1</v>
      </c>
      <c r="K37" s="446">
        <v>1</v>
      </c>
      <c r="L37" s="446">
        <v>0</v>
      </c>
      <c r="M37" s="446">
        <v>0</v>
      </c>
      <c r="N37" s="420">
        <f t="shared" si="2"/>
        <v>1</v>
      </c>
      <c r="O37" s="421">
        <v>0</v>
      </c>
      <c r="P37" s="421">
        <v>0</v>
      </c>
      <c r="Q37" s="421">
        <v>1</v>
      </c>
      <c r="R37" s="420">
        <f t="shared" si="3"/>
        <v>0</v>
      </c>
      <c r="S37" s="446">
        <v>0</v>
      </c>
      <c r="T37" s="446">
        <v>0</v>
      </c>
      <c r="U37" s="446">
        <v>0</v>
      </c>
      <c r="V37" s="420">
        <f t="shared" si="4"/>
        <v>1</v>
      </c>
      <c r="W37" s="446">
        <v>0</v>
      </c>
      <c r="X37" s="446">
        <v>0</v>
      </c>
      <c r="Y37" s="446">
        <v>1</v>
      </c>
      <c r="Z37" s="422" t="s">
        <v>106</v>
      </c>
      <c r="AA37" s="476" t="s">
        <v>563</v>
      </c>
      <c r="AB37" s="423" t="s">
        <v>547</v>
      </c>
      <c r="AC37" s="424" t="s">
        <v>548</v>
      </c>
      <c r="AD37" s="477" t="s">
        <v>537</v>
      </c>
      <c r="AE37" s="426" t="s">
        <v>538</v>
      </c>
      <c r="AF37" s="430" t="s">
        <v>658</v>
      </c>
      <c r="AG37" s="478" t="s">
        <v>426</v>
      </c>
      <c r="AH37" s="421" t="s">
        <v>544</v>
      </c>
      <c r="AI37" s="408"/>
      <c r="AJ37" s="408"/>
    </row>
    <row r="38" spans="1:36" s="409" customFormat="1" ht="192.95" customHeight="1" x14ac:dyDescent="0.2">
      <c r="A38" s="413"/>
      <c r="B38" s="442" t="s">
        <v>433</v>
      </c>
      <c r="C38" s="474" t="s">
        <v>650</v>
      </c>
      <c r="D38" s="428" t="s">
        <v>661</v>
      </c>
      <c r="E38" s="428" t="s">
        <v>662</v>
      </c>
      <c r="F38" s="479">
        <v>45659</v>
      </c>
      <c r="G38" s="475">
        <v>46022</v>
      </c>
      <c r="H38" s="433">
        <f t="shared" si="0"/>
        <v>3</v>
      </c>
      <c r="I38" s="433" t="s">
        <v>103</v>
      </c>
      <c r="J38" s="420">
        <f t="shared" si="1"/>
        <v>1</v>
      </c>
      <c r="K38" s="446">
        <v>1</v>
      </c>
      <c r="L38" s="430">
        <v>0</v>
      </c>
      <c r="M38" s="430">
        <v>0</v>
      </c>
      <c r="N38" s="420">
        <f t="shared" si="2"/>
        <v>1</v>
      </c>
      <c r="O38" s="421">
        <v>0</v>
      </c>
      <c r="P38" s="421">
        <v>0</v>
      </c>
      <c r="Q38" s="421">
        <v>1</v>
      </c>
      <c r="R38" s="420">
        <f t="shared" si="3"/>
        <v>0</v>
      </c>
      <c r="S38" s="430">
        <v>0</v>
      </c>
      <c r="T38" s="430">
        <v>0</v>
      </c>
      <c r="U38" s="430">
        <v>0</v>
      </c>
      <c r="V38" s="420">
        <f t="shared" si="4"/>
        <v>1</v>
      </c>
      <c r="W38" s="430">
        <v>0</v>
      </c>
      <c r="X38" s="430">
        <v>0</v>
      </c>
      <c r="Y38" s="430">
        <v>1</v>
      </c>
      <c r="Z38" s="422" t="s">
        <v>106</v>
      </c>
      <c r="AA38" s="476" t="s">
        <v>663</v>
      </c>
      <c r="AB38" s="423" t="s">
        <v>547</v>
      </c>
      <c r="AC38" s="424" t="s">
        <v>548</v>
      </c>
      <c r="AD38" s="425" t="s">
        <v>537</v>
      </c>
      <c r="AE38" s="426" t="s">
        <v>538</v>
      </c>
      <c r="AF38" s="430" t="s">
        <v>658</v>
      </c>
      <c r="AG38" s="478" t="s">
        <v>426</v>
      </c>
      <c r="AH38" s="421" t="s">
        <v>544</v>
      </c>
      <c r="AI38" s="408"/>
      <c r="AJ38" s="408"/>
    </row>
    <row r="39" spans="1:36" s="409" customFormat="1" ht="131.1" customHeight="1" x14ac:dyDescent="0.2">
      <c r="A39" s="413"/>
      <c r="B39" s="442" t="s">
        <v>439</v>
      </c>
      <c r="C39" s="474" t="s">
        <v>650</v>
      </c>
      <c r="D39" s="428" t="s">
        <v>664</v>
      </c>
      <c r="E39" s="428" t="s">
        <v>665</v>
      </c>
      <c r="F39" s="475">
        <v>45659</v>
      </c>
      <c r="G39" s="475">
        <v>46022</v>
      </c>
      <c r="H39" s="433">
        <f t="shared" si="0"/>
        <v>2</v>
      </c>
      <c r="I39" s="433" t="s">
        <v>103</v>
      </c>
      <c r="J39" s="420">
        <f t="shared" si="1"/>
        <v>1</v>
      </c>
      <c r="K39" s="446">
        <v>0</v>
      </c>
      <c r="L39" s="446">
        <v>0</v>
      </c>
      <c r="M39" s="446">
        <v>1</v>
      </c>
      <c r="N39" s="420">
        <f t="shared" si="2"/>
        <v>0</v>
      </c>
      <c r="O39" s="446">
        <v>0</v>
      </c>
      <c r="P39" s="446">
        <v>0</v>
      </c>
      <c r="Q39" s="446">
        <v>0</v>
      </c>
      <c r="R39" s="420">
        <f t="shared" si="3"/>
        <v>0</v>
      </c>
      <c r="S39" s="446">
        <v>0</v>
      </c>
      <c r="T39" s="446">
        <v>0</v>
      </c>
      <c r="U39" s="446">
        <v>0</v>
      </c>
      <c r="V39" s="420">
        <f t="shared" si="4"/>
        <v>1</v>
      </c>
      <c r="W39" s="446">
        <v>0</v>
      </c>
      <c r="X39" s="446">
        <v>0</v>
      </c>
      <c r="Y39" s="446">
        <v>1</v>
      </c>
      <c r="Z39" s="422" t="s">
        <v>666</v>
      </c>
      <c r="AA39" s="447" t="s">
        <v>554</v>
      </c>
      <c r="AB39" s="423" t="s">
        <v>547</v>
      </c>
      <c r="AC39" s="424" t="s">
        <v>548</v>
      </c>
      <c r="AD39" s="425" t="s">
        <v>537</v>
      </c>
      <c r="AE39" s="426" t="s">
        <v>538</v>
      </c>
      <c r="AF39" s="430" t="s">
        <v>658</v>
      </c>
      <c r="AG39" s="478" t="s">
        <v>426</v>
      </c>
      <c r="AH39" s="421" t="s">
        <v>544</v>
      </c>
      <c r="AI39" s="408"/>
      <c r="AJ39" s="408"/>
    </row>
    <row r="40" spans="1:36" s="409" customFormat="1" ht="141.6" customHeight="1" x14ac:dyDescent="0.2">
      <c r="A40" s="413"/>
      <c r="B40" s="442" t="s">
        <v>444</v>
      </c>
      <c r="C40" s="474" t="s">
        <v>650</v>
      </c>
      <c r="D40" s="428" t="s">
        <v>667</v>
      </c>
      <c r="E40" s="428" t="s">
        <v>668</v>
      </c>
      <c r="F40" s="475">
        <v>45659</v>
      </c>
      <c r="G40" s="475">
        <v>46022</v>
      </c>
      <c r="H40" s="433">
        <f t="shared" si="0"/>
        <v>3</v>
      </c>
      <c r="I40" s="433" t="s">
        <v>103</v>
      </c>
      <c r="J40" s="420">
        <f t="shared" si="1"/>
        <v>1</v>
      </c>
      <c r="K40" s="446">
        <v>1</v>
      </c>
      <c r="L40" s="430">
        <v>0</v>
      </c>
      <c r="M40" s="430">
        <v>0</v>
      </c>
      <c r="N40" s="420">
        <f t="shared" si="2"/>
        <v>1</v>
      </c>
      <c r="O40" s="430">
        <v>0</v>
      </c>
      <c r="P40" s="430">
        <v>0</v>
      </c>
      <c r="Q40" s="430">
        <v>1</v>
      </c>
      <c r="R40" s="420">
        <f t="shared" si="3"/>
        <v>0</v>
      </c>
      <c r="S40" s="430">
        <v>0</v>
      </c>
      <c r="T40" s="430">
        <v>0</v>
      </c>
      <c r="U40" s="430">
        <v>0</v>
      </c>
      <c r="V40" s="420">
        <f t="shared" si="4"/>
        <v>1</v>
      </c>
      <c r="W40" s="430">
        <v>0</v>
      </c>
      <c r="X40" s="430">
        <v>0</v>
      </c>
      <c r="Y40" s="430">
        <v>1</v>
      </c>
      <c r="Z40" s="422" t="s">
        <v>106</v>
      </c>
      <c r="AA40" s="476" t="s">
        <v>663</v>
      </c>
      <c r="AB40" s="423" t="s">
        <v>547</v>
      </c>
      <c r="AC40" s="424" t="s">
        <v>548</v>
      </c>
      <c r="AD40" s="425" t="s">
        <v>537</v>
      </c>
      <c r="AE40" s="426" t="s">
        <v>538</v>
      </c>
      <c r="AF40" s="430" t="s">
        <v>658</v>
      </c>
      <c r="AG40" s="478" t="s">
        <v>426</v>
      </c>
      <c r="AH40" s="421" t="s">
        <v>544</v>
      </c>
      <c r="AI40" s="408"/>
      <c r="AJ40" s="408"/>
    </row>
    <row r="41" spans="1:36" s="409" customFormat="1" ht="110.1" customHeight="1" x14ac:dyDescent="0.2">
      <c r="A41" s="413"/>
      <c r="B41" s="442" t="s">
        <v>448</v>
      </c>
      <c r="C41" s="474" t="s">
        <v>650</v>
      </c>
      <c r="D41" s="428" t="s">
        <v>669</v>
      </c>
      <c r="E41" s="428" t="s">
        <v>670</v>
      </c>
      <c r="F41" s="475">
        <v>45659</v>
      </c>
      <c r="G41" s="475">
        <v>46022</v>
      </c>
      <c r="H41" s="433">
        <f t="shared" si="0"/>
        <v>3</v>
      </c>
      <c r="I41" s="433" t="s">
        <v>103</v>
      </c>
      <c r="J41" s="420">
        <f t="shared" si="1"/>
        <v>1</v>
      </c>
      <c r="K41" s="446">
        <v>1</v>
      </c>
      <c r="L41" s="430">
        <v>0</v>
      </c>
      <c r="M41" s="430">
        <v>0</v>
      </c>
      <c r="N41" s="420">
        <f t="shared" si="2"/>
        <v>1</v>
      </c>
      <c r="O41" s="430">
        <v>0</v>
      </c>
      <c r="P41" s="430">
        <v>0</v>
      </c>
      <c r="Q41" s="430">
        <v>1</v>
      </c>
      <c r="R41" s="420">
        <f t="shared" si="3"/>
        <v>0</v>
      </c>
      <c r="S41" s="430">
        <v>0</v>
      </c>
      <c r="T41" s="430">
        <v>0</v>
      </c>
      <c r="U41" s="430">
        <v>0</v>
      </c>
      <c r="V41" s="420">
        <f t="shared" si="4"/>
        <v>1</v>
      </c>
      <c r="W41" s="430">
        <v>0</v>
      </c>
      <c r="X41" s="430">
        <v>0</v>
      </c>
      <c r="Y41" s="430">
        <v>1</v>
      </c>
      <c r="Z41" s="422" t="s">
        <v>106</v>
      </c>
      <c r="AA41" s="476" t="s">
        <v>663</v>
      </c>
      <c r="AB41" s="423" t="s">
        <v>547</v>
      </c>
      <c r="AC41" s="424" t="s">
        <v>548</v>
      </c>
      <c r="AD41" s="425" t="s">
        <v>537</v>
      </c>
      <c r="AE41" s="426" t="s">
        <v>538</v>
      </c>
      <c r="AF41" s="430" t="s">
        <v>658</v>
      </c>
      <c r="AG41" s="478" t="s">
        <v>426</v>
      </c>
      <c r="AH41" s="421" t="s">
        <v>544</v>
      </c>
      <c r="AI41" s="408"/>
      <c r="AJ41" s="408"/>
    </row>
    <row r="42" spans="1:36" s="409" customFormat="1" ht="159.6" customHeight="1" x14ac:dyDescent="0.2">
      <c r="A42" s="413"/>
      <c r="B42" s="442" t="s">
        <v>458</v>
      </c>
      <c r="C42" s="474" t="s">
        <v>650</v>
      </c>
      <c r="D42" s="431" t="s">
        <v>671</v>
      </c>
      <c r="E42" s="431" t="s">
        <v>672</v>
      </c>
      <c r="F42" s="475">
        <v>45659</v>
      </c>
      <c r="G42" s="475">
        <v>46022</v>
      </c>
      <c r="H42" s="433">
        <f t="shared" si="0"/>
        <v>3</v>
      </c>
      <c r="I42" s="433" t="s">
        <v>103</v>
      </c>
      <c r="J42" s="420">
        <f t="shared" si="1"/>
        <v>1</v>
      </c>
      <c r="K42" s="446">
        <v>1</v>
      </c>
      <c r="L42" s="430">
        <v>0</v>
      </c>
      <c r="M42" s="430">
        <v>0</v>
      </c>
      <c r="N42" s="420">
        <f t="shared" si="2"/>
        <v>1</v>
      </c>
      <c r="O42" s="430">
        <v>0</v>
      </c>
      <c r="P42" s="430">
        <v>0</v>
      </c>
      <c r="Q42" s="430">
        <v>1</v>
      </c>
      <c r="R42" s="420">
        <f t="shared" si="3"/>
        <v>0</v>
      </c>
      <c r="S42" s="430">
        <v>0</v>
      </c>
      <c r="T42" s="430">
        <v>0</v>
      </c>
      <c r="U42" s="430">
        <v>0</v>
      </c>
      <c r="V42" s="420">
        <f t="shared" si="4"/>
        <v>1</v>
      </c>
      <c r="W42" s="430">
        <v>0</v>
      </c>
      <c r="X42" s="430">
        <v>0</v>
      </c>
      <c r="Y42" s="430">
        <v>1</v>
      </c>
      <c r="Z42" s="422" t="s">
        <v>106</v>
      </c>
      <c r="AA42" s="476" t="s">
        <v>663</v>
      </c>
      <c r="AB42" s="423" t="s">
        <v>547</v>
      </c>
      <c r="AC42" s="424" t="s">
        <v>548</v>
      </c>
      <c r="AD42" s="425" t="s">
        <v>537</v>
      </c>
      <c r="AE42" s="426" t="s">
        <v>538</v>
      </c>
      <c r="AF42" s="430" t="s">
        <v>658</v>
      </c>
      <c r="AG42" s="478" t="s">
        <v>426</v>
      </c>
      <c r="AH42" s="421" t="s">
        <v>544</v>
      </c>
      <c r="AI42" s="408"/>
      <c r="AJ42" s="408"/>
    </row>
    <row r="43" spans="1:36" s="409" customFormat="1" ht="204.95" customHeight="1" x14ac:dyDescent="0.2">
      <c r="A43" s="413"/>
      <c r="B43" s="442" t="s">
        <v>467</v>
      </c>
      <c r="C43" s="474" t="s">
        <v>650</v>
      </c>
      <c r="D43" s="431" t="s">
        <v>673</v>
      </c>
      <c r="E43" s="431" t="s">
        <v>674</v>
      </c>
      <c r="F43" s="475">
        <v>45659</v>
      </c>
      <c r="G43" s="475">
        <v>46022</v>
      </c>
      <c r="H43" s="433">
        <f t="shared" si="0"/>
        <v>4</v>
      </c>
      <c r="I43" s="433" t="s">
        <v>103</v>
      </c>
      <c r="J43" s="420">
        <f t="shared" si="1"/>
        <v>1</v>
      </c>
      <c r="K43" s="446">
        <v>1</v>
      </c>
      <c r="L43" s="430">
        <v>0</v>
      </c>
      <c r="M43" s="430">
        <v>0</v>
      </c>
      <c r="N43" s="420">
        <f t="shared" si="2"/>
        <v>1</v>
      </c>
      <c r="O43" s="430">
        <v>0</v>
      </c>
      <c r="P43" s="430">
        <v>0</v>
      </c>
      <c r="Q43" s="430">
        <v>1</v>
      </c>
      <c r="R43" s="420">
        <f t="shared" si="3"/>
        <v>1</v>
      </c>
      <c r="S43" s="430">
        <v>0</v>
      </c>
      <c r="T43" s="430">
        <v>0</v>
      </c>
      <c r="U43" s="430">
        <v>1</v>
      </c>
      <c r="V43" s="420">
        <f t="shared" si="4"/>
        <v>1</v>
      </c>
      <c r="W43" s="430">
        <v>0</v>
      </c>
      <c r="X43" s="430">
        <v>0</v>
      </c>
      <c r="Y43" s="430">
        <v>1</v>
      </c>
      <c r="Z43" s="422" t="s">
        <v>106</v>
      </c>
      <c r="AA43" s="476" t="s">
        <v>663</v>
      </c>
      <c r="AB43" s="423" t="s">
        <v>547</v>
      </c>
      <c r="AC43" s="424" t="s">
        <v>548</v>
      </c>
      <c r="AD43" s="425" t="s">
        <v>537</v>
      </c>
      <c r="AE43" s="426" t="s">
        <v>538</v>
      </c>
      <c r="AF43" s="430" t="s">
        <v>658</v>
      </c>
      <c r="AG43" s="478" t="s">
        <v>426</v>
      </c>
      <c r="AH43" s="421" t="s">
        <v>544</v>
      </c>
      <c r="AI43" s="408"/>
      <c r="AJ43" s="408"/>
    </row>
    <row r="44" spans="1:36" s="409" customFormat="1" ht="153" customHeight="1" x14ac:dyDescent="0.2">
      <c r="A44" s="413"/>
      <c r="B44" s="442" t="s">
        <v>477</v>
      </c>
      <c r="C44" s="474" t="s">
        <v>650</v>
      </c>
      <c r="D44" s="431" t="s">
        <v>675</v>
      </c>
      <c r="E44" s="431" t="s">
        <v>676</v>
      </c>
      <c r="F44" s="475">
        <v>45659</v>
      </c>
      <c r="G44" s="475">
        <v>46022</v>
      </c>
      <c r="H44" s="433">
        <f t="shared" si="0"/>
        <v>3</v>
      </c>
      <c r="I44" s="433" t="s">
        <v>103</v>
      </c>
      <c r="J44" s="420">
        <f t="shared" si="1"/>
        <v>1</v>
      </c>
      <c r="K44" s="446">
        <v>1</v>
      </c>
      <c r="L44" s="430">
        <v>0</v>
      </c>
      <c r="M44" s="430">
        <v>0</v>
      </c>
      <c r="N44" s="420">
        <f t="shared" si="2"/>
        <v>1</v>
      </c>
      <c r="O44" s="430">
        <v>0</v>
      </c>
      <c r="P44" s="430">
        <v>0</v>
      </c>
      <c r="Q44" s="430">
        <v>1</v>
      </c>
      <c r="R44" s="420">
        <f t="shared" si="3"/>
        <v>0</v>
      </c>
      <c r="S44" s="430">
        <v>0</v>
      </c>
      <c r="T44" s="430">
        <v>0</v>
      </c>
      <c r="U44" s="430">
        <v>0</v>
      </c>
      <c r="V44" s="420">
        <f t="shared" si="4"/>
        <v>1</v>
      </c>
      <c r="W44" s="430">
        <v>0</v>
      </c>
      <c r="X44" s="430">
        <v>0</v>
      </c>
      <c r="Y44" s="430">
        <v>1</v>
      </c>
      <c r="Z44" s="422" t="s">
        <v>557</v>
      </c>
      <c r="AA44" s="476" t="s">
        <v>677</v>
      </c>
      <c r="AB44" s="423" t="s">
        <v>547</v>
      </c>
      <c r="AC44" s="424" t="s">
        <v>548</v>
      </c>
      <c r="AD44" s="425" t="s">
        <v>537</v>
      </c>
      <c r="AE44" s="426" t="s">
        <v>538</v>
      </c>
      <c r="AF44" s="430" t="s">
        <v>658</v>
      </c>
      <c r="AG44" s="478" t="s">
        <v>426</v>
      </c>
      <c r="AH44" s="421" t="s">
        <v>544</v>
      </c>
      <c r="AI44" s="408"/>
      <c r="AJ44" s="408"/>
    </row>
    <row r="45" spans="1:36" s="409" customFormat="1" ht="138" customHeight="1" x14ac:dyDescent="0.2">
      <c r="A45" s="413"/>
      <c r="B45" s="442" t="s">
        <v>486</v>
      </c>
      <c r="C45" s="517" t="s">
        <v>650</v>
      </c>
      <c r="D45" s="518" t="s">
        <v>678</v>
      </c>
      <c r="E45" s="431" t="s">
        <v>679</v>
      </c>
      <c r="F45" s="475">
        <v>45659</v>
      </c>
      <c r="G45" s="475">
        <v>46022</v>
      </c>
      <c r="H45" s="433">
        <f t="shared" si="0"/>
        <v>2</v>
      </c>
      <c r="I45" s="433" t="s">
        <v>103</v>
      </c>
      <c r="J45" s="420">
        <f t="shared" si="1"/>
        <v>0</v>
      </c>
      <c r="K45" s="446">
        <v>0</v>
      </c>
      <c r="L45" s="446">
        <v>0</v>
      </c>
      <c r="M45" s="446">
        <v>0</v>
      </c>
      <c r="N45" s="420">
        <f t="shared" si="2"/>
        <v>1</v>
      </c>
      <c r="O45" s="446">
        <v>0</v>
      </c>
      <c r="P45" s="446">
        <v>0</v>
      </c>
      <c r="Q45" s="446">
        <v>1</v>
      </c>
      <c r="R45" s="420">
        <f t="shared" si="3"/>
        <v>0</v>
      </c>
      <c r="S45" s="446">
        <v>0</v>
      </c>
      <c r="T45" s="446">
        <v>0</v>
      </c>
      <c r="U45" s="446">
        <v>0</v>
      </c>
      <c r="V45" s="420">
        <f t="shared" si="4"/>
        <v>1</v>
      </c>
      <c r="W45" s="446">
        <v>0</v>
      </c>
      <c r="X45" s="446">
        <v>0</v>
      </c>
      <c r="Y45" s="446">
        <v>1</v>
      </c>
      <c r="Z45" s="447" t="s">
        <v>680</v>
      </c>
      <c r="AA45" s="476" t="s">
        <v>681</v>
      </c>
      <c r="AB45" s="423" t="s">
        <v>547</v>
      </c>
      <c r="AC45" s="424" t="s">
        <v>548</v>
      </c>
      <c r="AD45" s="425" t="s">
        <v>537</v>
      </c>
      <c r="AE45" s="426" t="s">
        <v>682</v>
      </c>
      <c r="AF45" s="430" t="s">
        <v>658</v>
      </c>
      <c r="AG45" s="478" t="s">
        <v>426</v>
      </c>
      <c r="AH45" s="421" t="s">
        <v>544</v>
      </c>
      <c r="AI45" s="408"/>
      <c r="AJ45" s="408"/>
    </row>
    <row r="46" spans="1:36" s="409" customFormat="1" ht="116.25" customHeight="1" x14ac:dyDescent="0.2">
      <c r="A46" s="740"/>
      <c r="B46" s="516" t="s">
        <v>496</v>
      </c>
      <c r="C46" s="514" t="s">
        <v>650</v>
      </c>
      <c r="D46" s="515" t="s">
        <v>683</v>
      </c>
      <c r="E46" s="459" t="s">
        <v>684</v>
      </c>
      <c r="F46" s="460">
        <v>45659</v>
      </c>
      <c r="G46" s="460">
        <v>46022</v>
      </c>
      <c r="H46" s="433">
        <f t="shared" si="0"/>
        <v>4</v>
      </c>
      <c r="I46" s="433" t="s">
        <v>685</v>
      </c>
      <c r="J46" s="420">
        <f t="shared" si="1"/>
        <v>1</v>
      </c>
      <c r="K46" s="446">
        <v>0</v>
      </c>
      <c r="L46" s="446">
        <v>0</v>
      </c>
      <c r="M46" s="446">
        <v>1</v>
      </c>
      <c r="N46" s="420">
        <f t="shared" si="2"/>
        <v>1</v>
      </c>
      <c r="O46" s="446">
        <v>0</v>
      </c>
      <c r="P46" s="446">
        <v>0</v>
      </c>
      <c r="Q46" s="446">
        <v>1</v>
      </c>
      <c r="R46" s="420">
        <f t="shared" si="3"/>
        <v>1</v>
      </c>
      <c r="S46" s="446">
        <v>0</v>
      </c>
      <c r="T46" s="446">
        <v>0</v>
      </c>
      <c r="U46" s="446">
        <v>1</v>
      </c>
      <c r="V46" s="420">
        <f t="shared" si="4"/>
        <v>1</v>
      </c>
      <c r="W46" s="446">
        <v>0</v>
      </c>
      <c r="X46" s="446">
        <v>0</v>
      </c>
      <c r="Y46" s="446">
        <v>1</v>
      </c>
      <c r="Z46" s="447" t="s">
        <v>686</v>
      </c>
      <c r="AA46" s="447" t="s">
        <v>687</v>
      </c>
      <c r="AB46" s="423" t="s">
        <v>547</v>
      </c>
      <c r="AC46" s="424" t="s">
        <v>548</v>
      </c>
      <c r="AD46" s="425" t="s">
        <v>537</v>
      </c>
      <c r="AE46" s="426" t="s">
        <v>538</v>
      </c>
      <c r="AF46" s="430" t="s">
        <v>658</v>
      </c>
      <c r="AG46" s="478" t="s">
        <v>426</v>
      </c>
      <c r="AH46" s="421" t="s">
        <v>544</v>
      </c>
      <c r="AI46" s="408"/>
      <c r="AJ46" s="408"/>
    </row>
    <row r="47" spans="1:36" s="409" customFormat="1" ht="19.5" customHeight="1" x14ac:dyDescent="0.2">
      <c r="A47" s="740"/>
      <c r="B47" s="480"/>
      <c r="C47" s="519"/>
      <c r="D47" s="520"/>
      <c r="E47" s="481"/>
      <c r="F47" s="482"/>
      <c r="G47" s="482"/>
      <c r="H47" s="483"/>
      <c r="I47" s="483"/>
      <c r="J47" s="484"/>
      <c r="K47" s="485"/>
      <c r="L47" s="485"/>
      <c r="M47" s="485"/>
      <c r="N47" s="484"/>
      <c r="O47" s="485"/>
      <c r="P47" s="485"/>
      <c r="Q47" s="485"/>
      <c r="R47" s="484"/>
      <c r="S47" s="485"/>
      <c r="T47" s="485"/>
      <c r="U47" s="485"/>
      <c r="V47" s="484"/>
      <c r="W47" s="485"/>
      <c r="X47" s="485"/>
      <c r="Y47" s="485"/>
      <c r="Z47" s="486"/>
      <c r="AA47" s="487"/>
      <c r="AB47" s="487"/>
      <c r="AC47" s="487"/>
      <c r="AD47" s="487"/>
      <c r="AE47" s="488"/>
      <c r="AF47" s="489"/>
      <c r="AG47" s="489"/>
      <c r="AH47" s="490"/>
      <c r="AI47" s="408"/>
      <c r="AJ47" s="408"/>
    </row>
    <row r="48" spans="1:36" s="409" customFormat="1" ht="114" x14ac:dyDescent="0.2">
      <c r="A48" s="740"/>
      <c r="B48" s="422" t="s">
        <v>348</v>
      </c>
      <c r="C48" s="513" t="s">
        <v>688</v>
      </c>
      <c r="D48" s="433" t="s">
        <v>689</v>
      </c>
      <c r="E48" s="432" t="s">
        <v>690</v>
      </c>
      <c r="F48" s="417">
        <v>45705</v>
      </c>
      <c r="G48" s="417">
        <v>45565</v>
      </c>
      <c r="H48" s="433">
        <f t="shared" si="0"/>
        <v>2</v>
      </c>
      <c r="I48" s="434" t="s">
        <v>71</v>
      </c>
      <c r="J48" s="420">
        <f t="shared" si="1"/>
        <v>0</v>
      </c>
      <c r="K48" s="433"/>
      <c r="L48" s="433"/>
      <c r="M48" s="433"/>
      <c r="N48" s="420">
        <f t="shared" si="2"/>
        <v>1</v>
      </c>
      <c r="O48" s="421"/>
      <c r="P48" s="421"/>
      <c r="Q48" s="421">
        <v>1</v>
      </c>
      <c r="R48" s="420">
        <f t="shared" si="3"/>
        <v>1</v>
      </c>
      <c r="S48" s="433"/>
      <c r="T48" s="433"/>
      <c r="U48" s="433">
        <v>1</v>
      </c>
      <c r="V48" s="420">
        <f t="shared" si="4"/>
        <v>0</v>
      </c>
      <c r="W48" s="433"/>
      <c r="X48" s="433"/>
      <c r="Y48" s="433"/>
      <c r="Z48" s="422" t="s">
        <v>83</v>
      </c>
      <c r="AA48" s="434" t="s">
        <v>691</v>
      </c>
      <c r="AB48" s="423" t="s">
        <v>564</v>
      </c>
      <c r="AC48" s="424" t="s">
        <v>692</v>
      </c>
      <c r="AD48" s="425" t="s">
        <v>537</v>
      </c>
      <c r="AE48" s="426" t="s">
        <v>538</v>
      </c>
      <c r="AF48" s="433" t="s">
        <v>693</v>
      </c>
      <c r="AG48" s="433" t="s">
        <v>694</v>
      </c>
      <c r="AH48" s="421" t="s">
        <v>544</v>
      </c>
      <c r="AI48" s="408"/>
      <c r="AJ48" s="408"/>
    </row>
    <row r="49" spans="1:36" s="409" customFormat="1" ht="128.25" x14ac:dyDescent="0.2">
      <c r="A49" s="740"/>
      <c r="B49" s="422" t="s">
        <v>362</v>
      </c>
      <c r="C49" s="513" t="s">
        <v>688</v>
      </c>
      <c r="D49" s="433" t="s">
        <v>695</v>
      </c>
      <c r="E49" s="432" t="s">
        <v>696</v>
      </c>
      <c r="F49" s="417">
        <v>45839</v>
      </c>
      <c r="G49" s="417">
        <v>46006</v>
      </c>
      <c r="H49" s="433">
        <f t="shared" si="0"/>
        <v>1</v>
      </c>
      <c r="I49" s="434" t="s">
        <v>71</v>
      </c>
      <c r="J49" s="420">
        <f t="shared" si="1"/>
        <v>0</v>
      </c>
      <c r="K49" s="433"/>
      <c r="L49" s="433"/>
      <c r="M49" s="433"/>
      <c r="N49" s="420">
        <f t="shared" si="2"/>
        <v>0</v>
      </c>
      <c r="O49" s="421"/>
      <c r="P49" s="421"/>
      <c r="Q49" s="421"/>
      <c r="R49" s="420">
        <f t="shared" si="3"/>
        <v>0</v>
      </c>
      <c r="S49" s="433"/>
      <c r="T49" s="433"/>
      <c r="U49" s="433"/>
      <c r="V49" s="420">
        <f t="shared" si="4"/>
        <v>1</v>
      </c>
      <c r="W49" s="433"/>
      <c r="X49" s="433"/>
      <c r="Y49" s="433">
        <v>1</v>
      </c>
      <c r="Z49" s="422" t="s">
        <v>83</v>
      </c>
      <c r="AA49" s="434" t="s">
        <v>691</v>
      </c>
      <c r="AB49" s="423" t="s">
        <v>564</v>
      </c>
      <c r="AC49" s="424" t="s">
        <v>692</v>
      </c>
      <c r="AD49" s="425" t="s">
        <v>537</v>
      </c>
      <c r="AE49" s="426" t="s">
        <v>538</v>
      </c>
      <c r="AF49" s="433" t="s">
        <v>693</v>
      </c>
      <c r="AG49" s="433" t="s">
        <v>694</v>
      </c>
      <c r="AH49" s="421" t="s">
        <v>544</v>
      </c>
      <c r="AI49" s="408"/>
      <c r="AJ49" s="408"/>
    </row>
    <row r="50" spans="1:36" s="409" customFormat="1" ht="114" x14ac:dyDescent="0.2">
      <c r="A50" s="413"/>
      <c r="B50" s="422" t="s">
        <v>369</v>
      </c>
      <c r="C50" s="513" t="s">
        <v>688</v>
      </c>
      <c r="D50" s="432" t="s">
        <v>697</v>
      </c>
      <c r="E50" s="432" t="s">
        <v>698</v>
      </c>
      <c r="F50" s="417">
        <v>45748</v>
      </c>
      <c r="G50" s="417">
        <v>46006</v>
      </c>
      <c r="H50" s="433">
        <f t="shared" si="0"/>
        <v>3</v>
      </c>
      <c r="I50" s="433" t="s">
        <v>103</v>
      </c>
      <c r="J50" s="420">
        <f t="shared" si="1"/>
        <v>0</v>
      </c>
      <c r="K50" s="433"/>
      <c r="L50" s="433"/>
      <c r="M50" s="433"/>
      <c r="N50" s="420">
        <f t="shared" si="2"/>
        <v>1</v>
      </c>
      <c r="O50" s="421"/>
      <c r="P50" s="421"/>
      <c r="Q50" s="421">
        <v>1</v>
      </c>
      <c r="R50" s="420">
        <f t="shared" si="3"/>
        <v>1</v>
      </c>
      <c r="S50" s="433"/>
      <c r="T50" s="433"/>
      <c r="U50" s="433">
        <v>1</v>
      </c>
      <c r="V50" s="420">
        <f t="shared" si="4"/>
        <v>1</v>
      </c>
      <c r="W50" s="433"/>
      <c r="X50" s="433"/>
      <c r="Y50" s="433">
        <v>1</v>
      </c>
      <c r="Z50" s="422" t="s">
        <v>83</v>
      </c>
      <c r="AA50" s="434" t="s">
        <v>691</v>
      </c>
      <c r="AB50" s="423" t="s">
        <v>564</v>
      </c>
      <c r="AC50" s="424" t="s">
        <v>692</v>
      </c>
      <c r="AD50" s="425" t="s">
        <v>537</v>
      </c>
      <c r="AE50" s="426" t="s">
        <v>538</v>
      </c>
      <c r="AF50" s="433" t="s">
        <v>693</v>
      </c>
      <c r="AG50" s="433" t="s">
        <v>694</v>
      </c>
      <c r="AH50" s="421" t="s">
        <v>544</v>
      </c>
      <c r="AI50" s="408"/>
      <c r="AJ50" s="408"/>
    </row>
    <row r="51" spans="1:36" s="409" customFormat="1" ht="69" customHeight="1" x14ac:dyDescent="0.2">
      <c r="A51" s="413"/>
      <c r="B51" s="422" t="s">
        <v>377</v>
      </c>
      <c r="C51" s="513" t="s">
        <v>688</v>
      </c>
      <c r="D51" s="432" t="s">
        <v>699</v>
      </c>
      <c r="E51" s="432" t="s">
        <v>700</v>
      </c>
      <c r="F51" s="417">
        <v>45703</v>
      </c>
      <c r="G51" s="417">
        <v>46006</v>
      </c>
      <c r="H51" s="433">
        <f t="shared" si="0"/>
        <v>4</v>
      </c>
      <c r="I51" s="434" t="s">
        <v>701</v>
      </c>
      <c r="J51" s="420">
        <f t="shared" si="1"/>
        <v>1</v>
      </c>
      <c r="K51" s="433"/>
      <c r="L51" s="433"/>
      <c r="M51" s="433">
        <v>1</v>
      </c>
      <c r="N51" s="420">
        <f t="shared" si="2"/>
        <v>1</v>
      </c>
      <c r="O51" s="421"/>
      <c r="P51" s="421"/>
      <c r="Q51" s="421">
        <v>1</v>
      </c>
      <c r="R51" s="420">
        <f t="shared" si="3"/>
        <v>1</v>
      </c>
      <c r="S51" s="433"/>
      <c r="T51" s="433"/>
      <c r="U51" s="433">
        <v>1</v>
      </c>
      <c r="V51" s="420">
        <f t="shared" si="4"/>
        <v>1</v>
      </c>
      <c r="W51" s="433"/>
      <c r="X51" s="433"/>
      <c r="Y51" s="433">
        <v>1</v>
      </c>
      <c r="Z51" s="422" t="s">
        <v>140</v>
      </c>
      <c r="AA51" s="434" t="s">
        <v>691</v>
      </c>
      <c r="AB51" s="423" t="s">
        <v>564</v>
      </c>
      <c r="AC51" s="424" t="s">
        <v>692</v>
      </c>
      <c r="AD51" s="425" t="s">
        <v>537</v>
      </c>
      <c r="AE51" s="426" t="s">
        <v>538</v>
      </c>
      <c r="AF51" s="433" t="s">
        <v>693</v>
      </c>
      <c r="AG51" s="433" t="s">
        <v>694</v>
      </c>
      <c r="AH51" s="421" t="s">
        <v>544</v>
      </c>
      <c r="AI51" s="408"/>
      <c r="AJ51" s="408"/>
    </row>
    <row r="52" spans="1:36" s="409" customFormat="1" ht="51.75" customHeight="1" x14ac:dyDescent="0.2">
      <c r="A52" s="413"/>
      <c r="B52" s="422" t="s">
        <v>384</v>
      </c>
      <c r="C52" s="422" t="s">
        <v>604</v>
      </c>
      <c r="D52" s="431" t="s">
        <v>702</v>
      </c>
      <c r="E52" s="432" t="s">
        <v>703</v>
      </c>
      <c r="F52" s="417">
        <v>45672</v>
      </c>
      <c r="G52" s="417">
        <v>46006</v>
      </c>
      <c r="H52" s="433">
        <f t="shared" si="0"/>
        <v>4</v>
      </c>
      <c r="I52" s="434" t="s">
        <v>701</v>
      </c>
      <c r="J52" s="420">
        <f t="shared" si="1"/>
        <v>1</v>
      </c>
      <c r="K52" s="433"/>
      <c r="L52" s="433"/>
      <c r="M52" s="433">
        <v>1</v>
      </c>
      <c r="N52" s="420">
        <f t="shared" si="2"/>
        <v>1</v>
      </c>
      <c r="O52" s="421"/>
      <c r="P52" s="421"/>
      <c r="Q52" s="421">
        <v>1</v>
      </c>
      <c r="R52" s="420">
        <f t="shared" si="3"/>
        <v>1</v>
      </c>
      <c r="S52" s="433"/>
      <c r="T52" s="433"/>
      <c r="U52" s="433">
        <v>1</v>
      </c>
      <c r="V52" s="420">
        <f t="shared" si="4"/>
        <v>1</v>
      </c>
      <c r="W52" s="433"/>
      <c r="X52" s="433"/>
      <c r="Y52" s="433">
        <v>1</v>
      </c>
      <c r="Z52" s="422" t="s">
        <v>106</v>
      </c>
      <c r="AA52" s="434" t="s">
        <v>691</v>
      </c>
      <c r="AB52" s="423" t="s">
        <v>564</v>
      </c>
      <c r="AC52" s="424" t="s">
        <v>692</v>
      </c>
      <c r="AD52" s="425" t="s">
        <v>537</v>
      </c>
      <c r="AE52" s="426" t="s">
        <v>538</v>
      </c>
      <c r="AF52" s="433" t="s">
        <v>693</v>
      </c>
      <c r="AG52" s="433" t="s">
        <v>694</v>
      </c>
      <c r="AH52" s="421" t="s">
        <v>544</v>
      </c>
      <c r="AI52" s="408"/>
      <c r="AJ52" s="408"/>
    </row>
    <row r="53" spans="1:36" s="409" customFormat="1" ht="65.45" customHeight="1" x14ac:dyDescent="0.2">
      <c r="A53" s="413"/>
      <c r="B53" s="422" t="s">
        <v>391</v>
      </c>
      <c r="C53" s="422" t="s">
        <v>704</v>
      </c>
      <c r="D53" s="431" t="s">
        <v>705</v>
      </c>
      <c r="E53" s="432" t="s">
        <v>706</v>
      </c>
      <c r="F53" s="417">
        <v>45672</v>
      </c>
      <c r="G53" s="417">
        <v>46006</v>
      </c>
      <c r="H53" s="433">
        <f t="shared" si="0"/>
        <v>4</v>
      </c>
      <c r="I53" s="434" t="s">
        <v>701</v>
      </c>
      <c r="J53" s="420">
        <f t="shared" si="1"/>
        <v>1</v>
      </c>
      <c r="K53" s="433"/>
      <c r="L53" s="433"/>
      <c r="M53" s="433">
        <v>1</v>
      </c>
      <c r="N53" s="420">
        <f t="shared" si="2"/>
        <v>1</v>
      </c>
      <c r="O53" s="421"/>
      <c r="P53" s="421"/>
      <c r="Q53" s="421">
        <v>1</v>
      </c>
      <c r="R53" s="420">
        <f t="shared" si="3"/>
        <v>1</v>
      </c>
      <c r="S53" s="433"/>
      <c r="T53" s="433"/>
      <c r="U53" s="433">
        <v>1</v>
      </c>
      <c r="V53" s="420">
        <f t="shared" si="4"/>
        <v>1</v>
      </c>
      <c r="W53" s="433"/>
      <c r="X53" s="433"/>
      <c r="Y53" s="433">
        <v>1</v>
      </c>
      <c r="Z53" s="422" t="s">
        <v>106</v>
      </c>
      <c r="AA53" s="434" t="s">
        <v>691</v>
      </c>
      <c r="AB53" s="423" t="s">
        <v>564</v>
      </c>
      <c r="AC53" s="424" t="s">
        <v>692</v>
      </c>
      <c r="AD53" s="425" t="s">
        <v>537</v>
      </c>
      <c r="AE53" s="426" t="s">
        <v>538</v>
      </c>
      <c r="AF53" s="433" t="s">
        <v>693</v>
      </c>
      <c r="AG53" s="433" t="s">
        <v>694</v>
      </c>
      <c r="AH53" s="421" t="s">
        <v>544</v>
      </c>
      <c r="AI53" s="408"/>
      <c r="AJ53" s="408"/>
    </row>
    <row r="54" spans="1:36" s="409" customFormat="1" ht="114" x14ac:dyDescent="0.2">
      <c r="A54" s="413"/>
      <c r="B54" s="422" t="s">
        <v>398</v>
      </c>
      <c r="C54" s="422" t="s">
        <v>704</v>
      </c>
      <c r="D54" s="431" t="s">
        <v>707</v>
      </c>
      <c r="E54" s="431" t="s">
        <v>708</v>
      </c>
      <c r="F54" s="417">
        <v>45672</v>
      </c>
      <c r="G54" s="417">
        <v>46006</v>
      </c>
      <c r="H54" s="433">
        <f t="shared" si="0"/>
        <v>4</v>
      </c>
      <c r="I54" s="434" t="s">
        <v>701</v>
      </c>
      <c r="J54" s="420">
        <f t="shared" si="1"/>
        <v>1</v>
      </c>
      <c r="K54" s="433"/>
      <c r="L54" s="433"/>
      <c r="M54" s="433">
        <v>1</v>
      </c>
      <c r="N54" s="420">
        <f t="shared" si="2"/>
        <v>1</v>
      </c>
      <c r="O54" s="433"/>
      <c r="P54" s="433"/>
      <c r="Q54" s="433">
        <v>1</v>
      </c>
      <c r="R54" s="420">
        <f t="shared" si="3"/>
        <v>1</v>
      </c>
      <c r="S54" s="433"/>
      <c r="T54" s="433"/>
      <c r="U54" s="433">
        <v>1</v>
      </c>
      <c r="V54" s="420">
        <f t="shared" si="4"/>
        <v>1</v>
      </c>
      <c r="W54" s="433"/>
      <c r="X54" s="433"/>
      <c r="Y54" s="433">
        <v>1</v>
      </c>
      <c r="Z54" s="422" t="s">
        <v>106</v>
      </c>
      <c r="AA54" s="434" t="s">
        <v>691</v>
      </c>
      <c r="AB54" s="423" t="s">
        <v>564</v>
      </c>
      <c r="AC54" s="424" t="s">
        <v>692</v>
      </c>
      <c r="AD54" s="425" t="s">
        <v>537</v>
      </c>
      <c r="AE54" s="426" t="s">
        <v>538</v>
      </c>
      <c r="AF54" s="433" t="s">
        <v>693</v>
      </c>
      <c r="AG54" s="433" t="s">
        <v>694</v>
      </c>
      <c r="AH54" s="421" t="s">
        <v>544</v>
      </c>
      <c r="AI54" s="408"/>
      <c r="AJ54" s="408"/>
    </row>
    <row r="55" spans="1:36" x14ac:dyDescent="0.25">
      <c r="A55" s="491"/>
      <c r="B55" s="492"/>
      <c r="C55" s="492"/>
      <c r="D55" s="492"/>
      <c r="E55" s="492"/>
      <c r="F55" s="492"/>
      <c r="G55" s="492"/>
      <c r="H55" s="492"/>
      <c r="I55" s="492"/>
      <c r="J55" s="492"/>
      <c r="K55" s="492"/>
      <c r="L55" s="492"/>
      <c r="M55" s="492"/>
      <c r="N55" s="492"/>
      <c r="O55" s="492"/>
      <c r="P55" s="492"/>
      <c r="Q55" s="492"/>
      <c r="R55" s="492"/>
      <c r="S55" s="492"/>
      <c r="T55" s="492"/>
      <c r="U55" s="492"/>
      <c r="V55" s="492"/>
      <c r="W55" s="492"/>
      <c r="X55" s="492"/>
      <c r="Y55" s="493"/>
      <c r="Z55" s="494"/>
      <c r="AA55" s="494"/>
      <c r="AB55" s="494"/>
      <c r="AC55" s="495"/>
      <c r="AD55" s="495"/>
      <c r="AE55" s="494"/>
      <c r="AF55" s="496"/>
      <c r="AG55" s="496"/>
      <c r="AH55" s="496"/>
    </row>
  </sheetData>
  <mergeCells count="12">
    <mergeCell ref="A4:A6"/>
    <mergeCell ref="A13:A15"/>
    <mergeCell ref="A24:A25"/>
    <mergeCell ref="A31:A32"/>
    <mergeCell ref="A46:A49"/>
    <mergeCell ref="A1:AG1"/>
    <mergeCell ref="A2:A3"/>
    <mergeCell ref="B2:E2"/>
    <mergeCell ref="F2:G2"/>
    <mergeCell ref="H2:Y2"/>
    <mergeCell ref="Z2:Z3"/>
    <mergeCell ref="AF2:AG2"/>
  </mergeCells>
  <dataValidations count="1">
    <dataValidation type="list" allowBlank="1" showInputMessage="1" showErrorMessage="1" sqref="Z86:Z90" xr:uid="{5A02B1C3-0132-47D8-A183-F57C5E166D3B}">
      <formula1>Planes_ins</formula1>
    </dataValidation>
  </dataValidations>
  <pageMargins left="0.31496062992125984" right="0.31496062992125984" top="0.55118110236220474" bottom="0.55118110236220474" header="0" footer="0"/>
  <pageSetup scale="29" fitToHeight="0" orientation="landscape" r:id="rId1"/>
  <headerFooter>
    <oddHeader>&amp;L&amp;G&amp;C&amp;"Verdana,Negrita"&amp;14PLAN DE ACCIÓN INSTITUCIONAL - PAI 2025 DE LA AGENCIA NACIONAL DE CONTRATACIÓN PÚBLICA 
- COLOMBIA COMPRA EFICIENTE</oddHeader>
    <oddFooter>&amp;L&amp;"Verdana,Normal"&amp;12Agencia Nacional de Contratación Pública
Colombia Compra Eficiente
Dirección: Carrera 7 # 26-20- Bogotá, Colombia
Atención al ciudadano:(+57) 601 7956600&amp;R&amp;"Verdana,Normal"&amp;12CÓDIGO:CCE-DES-FM-15 VERISÓN:05 
FECHA:29/01/2025</oddFooter>
  </headerFooter>
  <rowBreaks count="2" manualBreakCount="2">
    <brk id="19" max="32" man="1"/>
    <brk id="38" max="32" man="1"/>
  </rowBreaks>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85985-74B0-4B83-8D20-9A392093C972}">
  <sheetPr>
    <tabColor rgb="FF00B0F0"/>
    <pageSetUpPr fitToPage="1"/>
  </sheetPr>
  <dimension ref="A1:AB111"/>
  <sheetViews>
    <sheetView workbookViewId="0"/>
  </sheetViews>
  <sheetFormatPr baseColWidth="10" defaultColWidth="14.42578125" defaultRowHeight="15" customHeight="1" x14ac:dyDescent="0.25"/>
  <cols>
    <col min="1" max="1" width="24.42578125" style="219" customWidth="1"/>
    <col min="2" max="2" width="11.42578125" style="219" customWidth="1"/>
    <col min="3" max="3" width="35.85546875" style="219" customWidth="1"/>
    <col min="4" max="4" width="34.42578125" style="219" customWidth="1"/>
    <col min="5" max="6" width="17.28515625" style="219" bestFit="1" customWidth="1"/>
    <col min="7" max="7" width="15.42578125" style="219" customWidth="1"/>
    <col min="8" max="8" width="15.7109375" style="219" customWidth="1"/>
    <col min="9" max="9" width="15.28515625" style="219" customWidth="1"/>
    <col min="10" max="10" width="18.28515625" style="219" customWidth="1"/>
    <col min="11" max="11" width="16.85546875" style="219" customWidth="1"/>
    <col min="12" max="12" width="15.85546875" style="219" bestFit="1" customWidth="1"/>
    <col min="13" max="13" width="12.85546875" style="219" customWidth="1"/>
    <col min="14" max="14" width="16.85546875" style="219" customWidth="1"/>
    <col min="15" max="15" width="16.42578125" style="232" customWidth="1"/>
    <col min="16" max="16" width="14.42578125" style="232" customWidth="1"/>
    <col min="17" max="17" width="18.42578125" style="232" customWidth="1"/>
    <col min="18" max="18" width="15.42578125" style="232" customWidth="1"/>
    <col min="19" max="19" width="17.85546875" style="232" customWidth="1"/>
    <col min="20" max="20" width="19.28515625" style="232" customWidth="1"/>
    <col min="21" max="21" width="27.28515625" style="232" customWidth="1"/>
    <col min="22" max="22" width="18.42578125" style="232" customWidth="1"/>
    <col min="23" max="23" width="37.28515625" style="232" customWidth="1"/>
    <col min="24" max="24" width="31.42578125" style="232" customWidth="1"/>
    <col min="25" max="25" width="54" style="232" customWidth="1"/>
    <col min="26" max="16384" width="14.42578125" style="219"/>
  </cols>
  <sheetData>
    <row r="1" spans="1:27" s="202" customFormat="1" ht="14.25" customHeight="1" thickBot="1" x14ac:dyDescent="0.3">
      <c r="A1" s="327" t="s">
        <v>709</v>
      </c>
      <c r="B1" s="275"/>
      <c r="C1" s="275"/>
      <c r="D1" s="275"/>
      <c r="E1" s="275"/>
      <c r="F1" s="275"/>
      <c r="G1" s="275"/>
      <c r="H1" s="275"/>
      <c r="I1" s="275"/>
      <c r="J1" s="275"/>
      <c r="K1" s="275"/>
      <c r="L1" s="275"/>
      <c r="M1" s="275"/>
      <c r="N1" s="276"/>
      <c r="O1" s="746"/>
      <c r="P1" s="747"/>
      <c r="Q1" s="747"/>
      <c r="R1" s="747"/>
      <c r="S1" s="747"/>
      <c r="T1" s="747"/>
      <c r="U1" s="747"/>
      <c r="V1" s="747"/>
      <c r="W1" s="747"/>
      <c r="X1" s="747"/>
      <c r="Y1" s="747"/>
      <c r="Z1" s="747"/>
      <c r="AA1" s="747"/>
    </row>
    <row r="2" spans="1:27" s="202" customFormat="1" ht="129" customHeight="1" x14ac:dyDescent="0.25">
      <c r="A2" s="203" t="s">
        <v>710</v>
      </c>
      <c r="B2" s="309" t="s">
        <v>711</v>
      </c>
      <c r="C2" s="343" t="s">
        <v>712</v>
      </c>
      <c r="D2" s="268" t="s">
        <v>713</v>
      </c>
      <c r="E2" s="343" t="s">
        <v>714</v>
      </c>
      <c r="F2" s="204" t="s">
        <v>715</v>
      </c>
      <c r="G2" s="268" t="s">
        <v>716</v>
      </c>
      <c r="H2" s="343" t="s">
        <v>717</v>
      </c>
      <c r="I2" s="204" t="s">
        <v>718</v>
      </c>
      <c r="J2" s="268" t="s">
        <v>719</v>
      </c>
      <c r="K2" s="342" t="s">
        <v>720</v>
      </c>
      <c r="L2" s="204" t="s">
        <v>721</v>
      </c>
      <c r="M2" s="204" t="s">
        <v>722</v>
      </c>
      <c r="N2" s="268" t="s">
        <v>723</v>
      </c>
      <c r="O2" s="205"/>
      <c r="P2" s="205"/>
      <c r="Q2" s="205"/>
      <c r="R2" s="205"/>
      <c r="S2" s="205"/>
      <c r="T2" s="205"/>
      <c r="U2" s="205"/>
      <c r="V2" s="205"/>
      <c r="W2" s="205"/>
      <c r="X2" s="205"/>
    </row>
    <row r="3" spans="1:27" s="202" customFormat="1" ht="30" customHeight="1" x14ac:dyDescent="0.25">
      <c r="A3" s="206" t="s">
        <v>62</v>
      </c>
      <c r="B3" s="310">
        <v>8</v>
      </c>
      <c r="C3" s="359" t="e">
        <f>+K48</f>
        <v>#REF!</v>
      </c>
      <c r="D3" s="360" t="e">
        <f>+S48</f>
        <v>#REF!</v>
      </c>
      <c r="E3" s="361" t="e">
        <f>+L48</f>
        <v>#REF!</v>
      </c>
      <c r="F3" s="362" t="e">
        <f>+T48</f>
        <v>#REF!</v>
      </c>
      <c r="G3" s="360" t="e">
        <f t="shared" ref="G3:G8" si="0">+D3+F3</f>
        <v>#REF!</v>
      </c>
      <c r="H3" s="361" t="e">
        <f>+M48</f>
        <v>#REF!</v>
      </c>
      <c r="I3" s="362" t="e">
        <f>+U48</f>
        <v>#REF!</v>
      </c>
      <c r="J3" s="360" t="e">
        <f>+I3+G3</f>
        <v>#REF!</v>
      </c>
      <c r="K3" s="363" t="e">
        <f>+N48</f>
        <v>#REF!</v>
      </c>
      <c r="L3" s="362" t="e">
        <f>+V48</f>
        <v>#REF!</v>
      </c>
      <c r="M3" s="364" t="e">
        <f>+L3+J3</f>
        <v>#REF!</v>
      </c>
      <c r="N3" s="360" t="e">
        <f>+M3</f>
        <v>#REF!</v>
      </c>
      <c r="O3" s="620"/>
      <c r="P3" s="205"/>
      <c r="Q3" s="205"/>
      <c r="R3" s="205"/>
      <c r="S3" s="205"/>
      <c r="T3" s="205"/>
      <c r="U3" s="205"/>
      <c r="V3" s="205"/>
      <c r="W3" s="205"/>
      <c r="X3" s="205"/>
    </row>
    <row r="4" spans="1:27" s="202" customFormat="1" ht="41.25" customHeight="1" x14ac:dyDescent="0.25">
      <c r="A4" s="206" t="s">
        <v>724</v>
      </c>
      <c r="B4" s="310">
        <v>9</v>
      </c>
      <c r="C4" s="359" t="e">
        <f>+K58</f>
        <v>#DIV/0!</v>
      </c>
      <c r="D4" s="360" t="e">
        <f>+S58</f>
        <v>#DIV/0!</v>
      </c>
      <c r="E4" s="361" t="e">
        <f>+L58</f>
        <v>#DIV/0!</v>
      </c>
      <c r="F4" s="362" t="e">
        <f>+T58</f>
        <v>#DIV/0!</v>
      </c>
      <c r="G4" s="360" t="e">
        <f t="shared" si="0"/>
        <v>#DIV/0!</v>
      </c>
      <c r="H4" s="361" t="e">
        <f>+M58</f>
        <v>#DIV/0!</v>
      </c>
      <c r="I4" s="362" t="e">
        <f>+U58</f>
        <v>#DIV/0!</v>
      </c>
      <c r="J4" s="360" t="e">
        <f t="shared" ref="J4:J8" si="1">+I4+G4</f>
        <v>#DIV/0!</v>
      </c>
      <c r="K4" s="363" t="e">
        <f>+N58</f>
        <v>#DIV/0!</v>
      </c>
      <c r="L4" s="362" t="e">
        <f>+V58</f>
        <v>#DIV/0!</v>
      </c>
      <c r="M4" s="364" t="e">
        <f t="shared" ref="M4:M8" si="2">+L4+J4</f>
        <v>#DIV/0!</v>
      </c>
      <c r="N4" s="360" t="e">
        <f t="shared" ref="N4:N8" si="3">+M4</f>
        <v>#DIV/0!</v>
      </c>
      <c r="O4" s="341"/>
      <c r="P4" s="205"/>
      <c r="Q4" s="205"/>
      <c r="R4" s="205"/>
      <c r="S4" s="205"/>
      <c r="T4" s="205"/>
      <c r="U4" s="205"/>
      <c r="V4" s="205"/>
      <c r="W4" s="205"/>
      <c r="X4" s="205"/>
    </row>
    <row r="5" spans="1:27" s="202" customFormat="1" ht="30" customHeight="1" x14ac:dyDescent="0.25">
      <c r="A5" s="206" t="s">
        <v>725</v>
      </c>
      <c r="B5" s="310">
        <v>6</v>
      </c>
      <c r="C5" s="359" t="e">
        <f>+K65</f>
        <v>#DIV/0!</v>
      </c>
      <c r="D5" s="360" t="e">
        <f>+S65</f>
        <v>#DIV/0!</v>
      </c>
      <c r="E5" s="361" t="e">
        <f>+L65</f>
        <v>#DIV/0!</v>
      </c>
      <c r="F5" s="362" t="e">
        <f>+T65</f>
        <v>#DIV/0!</v>
      </c>
      <c r="G5" s="360" t="e">
        <f t="shared" si="0"/>
        <v>#DIV/0!</v>
      </c>
      <c r="H5" s="361" t="e">
        <f>+M65</f>
        <v>#DIV/0!</v>
      </c>
      <c r="I5" s="362" t="e">
        <f>+U65</f>
        <v>#DIV/0!</v>
      </c>
      <c r="J5" s="360" t="e">
        <f t="shared" si="1"/>
        <v>#DIV/0!</v>
      </c>
      <c r="K5" s="363" t="e">
        <f>+N65</f>
        <v>#DIV/0!</v>
      </c>
      <c r="L5" s="362" t="e">
        <f>+V65</f>
        <v>#DIV/0!</v>
      </c>
      <c r="M5" s="364" t="e">
        <f t="shared" si="2"/>
        <v>#DIV/0!</v>
      </c>
      <c r="N5" s="360" t="e">
        <f t="shared" si="3"/>
        <v>#DIV/0!</v>
      </c>
      <c r="O5" s="341"/>
      <c r="P5" s="205"/>
      <c r="Q5" s="205"/>
      <c r="R5" s="205"/>
      <c r="S5" s="205"/>
      <c r="T5" s="205"/>
      <c r="U5" s="205"/>
      <c r="V5" s="205"/>
      <c r="W5" s="205"/>
      <c r="X5" s="205"/>
    </row>
    <row r="6" spans="1:27" s="202" customFormat="1" ht="30" customHeight="1" x14ac:dyDescent="0.25">
      <c r="A6" s="206" t="s">
        <v>726</v>
      </c>
      <c r="B6" s="310">
        <v>4</v>
      </c>
      <c r="C6" s="359" t="e">
        <f>+K70</f>
        <v>#DIV/0!</v>
      </c>
      <c r="D6" s="360" t="e">
        <f>+S70</f>
        <v>#DIV/0!</v>
      </c>
      <c r="E6" s="361" t="e">
        <f>+L70</f>
        <v>#DIV/0!</v>
      </c>
      <c r="F6" s="362" t="e">
        <f>+T70</f>
        <v>#DIV/0!</v>
      </c>
      <c r="G6" s="360" t="e">
        <f t="shared" si="0"/>
        <v>#DIV/0!</v>
      </c>
      <c r="H6" s="361" t="e">
        <f>+M70</f>
        <v>#DIV/0!</v>
      </c>
      <c r="I6" s="362" t="e">
        <f>+U70</f>
        <v>#DIV/0!</v>
      </c>
      <c r="J6" s="360" t="e">
        <f t="shared" si="1"/>
        <v>#DIV/0!</v>
      </c>
      <c r="K6" s="363" t="e">
        <f>+N70</f>
        <v>#DIV/0!</v>
      </c>
      <c r="L6" s="362" t="e">
        <f>+V70</f>
        <v>#DIV/0!</v>
      </c>
      <c r="M6" s="364" t="e">
        <f t="shared" si="2"/>
        <v>#DIV/0!</v>
      </c>
      <c r="N6" s="360" t="e">
        <f t="shared" si="3"/>
        <v>#DIV/0!</v>
      </c>
      <c r="O6" s="341"/>
      <c r="P6" s="205"/>
      <c r="Q6" s="205"/>
      <c r="R6" s="205"/>
      <c r="S6" s="205"/>
      <c r="T6" s="205"/>
      <c r="U6" s="205"/>
      <c r="V6" s="205"/>
      <c r="W6" s="205"/>
      <c r="X6" s="205"/>
    </row>
    <row r="7" spans="1:27" s="202" customFormat="1" ht="30" customHeight="1" x14ac:dyDescent="0.25">
      <c r="A7" s="206" t="s">
        <v>727</v>
      </c>
      <c r="B7" s="310">
        <v>7</v>
      </c>
      <c r="C7" s="359" t="e">
        <f>+K90</f>
        <v>#DIV/0!</v>
      </c>
      <c r="D7" s="360" t="e">
        <f>+S90</f>
        <v>#DIV/0!</v>
      </c>
      <c r="E7" s="361" t="e">
        <f>+L90</f>
        <v>#DIV/0!</v>
      </c>
      <c r="F7" s="362" t="e">
        <f>+T90</f>
        <v>#DIV/0!</v>
      </c>
      <c r="G7" s="360" t="e">
        <f t="shared" si="0"/>
        <v>#DIV/0!</v>
      </c>
      <c r="H7" s="361" t="e">
        <f>+M90</f>
        <v>#DIV/0!</v>
      </c>
      <c r="I7" s="362" t="e">
        <f>+U90</f>
        <v>#DIV/0!</v>
      </c>
      <c r="J7" s="360" t="e">
        <f t="shared" si="1"/>
        <v>#DIV/0!</v>
      </c>
      <c r="K7" s="363" t="e">
        <f>+N90</f>
        <v>#DIV/0!</v>
      </c>
      <c r="L7" s="362" t="e">
        <f>+V90</f>
        <v>#DIV/0!</v>
      </c>
      <c r="M7" s="364" t="e">
        <f t="shared" si="2"/>
        <v>#DIV/0!</v>
      </c>
      <c r="N7" s="360" t="e">
        <f t="shared" si="3"/>
        <v>#DIV/0!</v>
      </c>
      <c r="O7" s="341"/>
      <c r="P7" s="205"/>
      <c r="Q7" s="205"/>
      <c r="R7" s="205"/>
      <c r="S7" s="205"/>
      <c r="T7" s="205"/>
      <c r="U7" s="205"/>
      <c r="V7" s="205"/>
      <c r="W7" s="205"/>
      <c r="X7" s="205"/>
    </row>
    <row r="8" spans="1:27" s="202" customFormat="1" ht="30" customHeight="1" x14ac:dyDescent="0.25">
      <c r="A8" s="206" t="s">
        <v>728</v>
      </c>
      <c r="B8" s="310">
        <v>11</v>
      </c>
      <c r="C8" s="359" t="e">
        <f>+K82</f>
        <v>#DIV/0!</v>
      </c>
      <c r="D8" s="360" t="e">
        <f>+S82</f>
        <v>#DIV/0!</v>
      </c>
      <c r="E8" s="361" t="e">
        <f>L82</f>
        <v>#DIV/0!</v>
      </c>
      <c r="F8" s="362" t="e">
        <f>+T82</f>
        <v>#DIV/0!</v>
      </c>
      <c r="G8" s="360" t="e">
        <f t="shared" si="0"/>
        <v>#DIV/0!</v>
      </c>
      <c r="H8" s="361" t="e">
        <f>M82</f>
        <v>#DIV/0!</v>
      </c>
      <c r="I8" s="362" t="e">
        <f>+U82</f>
        <v>#DIV/0!</v>
      </c>
      <c r="J8" s="360" t="e">
        <f t="shared" si="1"/>
        <v>#DIV/0!</v>
      </c>
      <c r="K8" s="363" t="e">
        <f>N82</f>
        <v>#DIV/0!</v>
      </c>
      <c r="L8" s="362" t="e">
        <f>+V82</f>
        <v>#DIV/0!</v>
      </c>
      <c r="M8" s="364" t="e">
        <f t="shared" si="2"/>
        <v>#DIV/0!</v>
      </c>
      <c r="N8" s="360" t="e">
        <f t="shared" si="3"/>
        <v>#DIV/0!</v>
      </c>
      <c r="O8" s="341"/>
      <c r="P8" s="205"/>
      <c r="Q8" s="205"/>
      <c r="R8" s="205"/>
      <c r="S8" s="205"/>
      <c r="T8" s="205"/>
      <c r="U8" s="205"/>
      <c r="V8" s="205"/>
      <c r="W8" s="205"/>
      <c r="X8" s="205"/>
    </row>
    <row r="9" spans="1:27" s="202" customFormat="1" ht="68.25" customHeight="1" thickBot="1" x14ac:dyDescent="0.3">
      <c r="A9" s="207" t="s">
        <v>729</v>
      </c>
      <c r="B9" s="208">
        <f>+SUM(B3:B8)</f>
        <v>45</v>
      </c>
      <c r="C9" s="365" t="e">
        <f>+SUM(G40:G89)/SUM($F$40:$F$89)</f>
        <v>#DIV/0!</v>
      </c>
      <c r="D9" s="366" t="e">
        <f>+SUM(O40:O89)/SUM($F$40:$F$89)</f>
        <v>#DIV/0!</v>
      </c>
      <c r="E9" s="365" t="e">
        <f>+SUM(H40:H89)/SUM($F$40:$F$89)</f>
        <v>#DIV/0!</v>
      </c>
      <c r="F9" s="366" t="e">
        <f>+SUM(P40:P89)/SUM($F$40:$F$89)</f>
        <v>#DIV/0!</v>
      </c>
      <c r="G9" s="366" t="e">
        <f>+IF(SUM(O40:P89)/SUM($F$40:$F$89)=(D9+F9),D9+F9,"ERROR")</f>
        <v>#DIV/0!</v>
      </c>
      <c r="H9" s="365" t="e">
        <f>SUM(I40:I89)/SUM($F$40:$F$89)</f>
        <v>#DIV/0!</v>
      </c>
      <c r="I9" s="367" t="e">
        <f>+SUM(Q40:Q89)/SUM($F$40:$F$89)</f>
        <v>#DIV/0!</v>
      </c>
      <c r="J9" s="366" t="e">
        <f>+IF(SUM(O40:Q89)/SUM($F$40:$F$89)=(G9+I9),G9+I9,"ERROR")</f>
        <v>#DIV/0!</v>
      </c>
      <c r="K9" s="365" t="e">
        <f>SUM(J40:J89)/SUM($F$40:$F$89)</f>
        <v>#DIV/0!</v>
      </c>
      <c r="L9" s="367" t="e">
        <f>+SUM(R40:R89)/SUM($F$40:$F$89)</f>
        <v>#DIV/0!</v>
      </c>
      <c r="M9" s="366" t="e">
        <f>+IF(SUM(O40:R89)/SUM($F$40:$F$89)=(J9+L9),J9+L9,"ERROR")</f>
        <v>#DIV/0!</v>
      </c>
      <c r="N9" s="366"/>
      <c r="O9" s="205"/>
      <c r="P9" s="205"/>
      <c r="Q9" s="205"/>
      <c r="R9" s="205"/>
      <c r="S9" s="205"/>
      <c r="T9" s="205"/>
      <c r="U9" s="205"/>
      <c r="V9" s="205"/>
      <c r="W9" s="205"/>
      <c r="X9" s="205"/>
    </row>
    <row r="10" spans="1:27" s="202" customFormat="1" ht="14.25" customHeight="1" thickBot="1" x14ac:dyDescent="0.3">
      <c r="A10" s="328"/>
      <c r="B10" s="209"/>
      <c r="C10" s="209"/>
      <c r="D10" s="209"/>
      <c r="E10" s="209"/>
      <c r="F10" s="209"/>
      <c r="G10" s="209"/>
      <c r="H10" s="210"/>
      <c r="I10" s="210"/>
      <c r="J10" s="209"/>
      <c r="K10" s="209"/>
      <c r="L10" s="209"/>
      <c r="M10" s="209"/>
      <c r="N10" s="329"/>
      <c r="O10" s="200"/>
      <c r="P10" s="205"/>
      <c r="Q10" s="200"/>
      <c r="R10" s="200"/>
      <c r="S10" s="200"/>
      <c r="T10" s="200"/>
      <c r="U10" s="200"/>
      <c r="V10" s="200"/>
      <c r="W10" s="200"/>
      <c r="X10" s="200"/>
      <c r="Y10" s="209"/>
      <c r="Z10" s="209"/>
      <c r="AA10" s="209"/>
    </row>
    <row r="11" spans="1:27" s="202" customFormat="1" ht="15" customHeight="1" thickBot="1" x14ac:dyDescent="0.3">
      <c r="A11" s="330" t="s">
        <v>730</v>
      </c>
      <c r="B11" s="277"/>
      <c r="C11" s="277"/>
      <c r="D11" s="277"/>
      <c r="E11" s="277"/>
      <c r="F11" s="277"/>
      <c r="G11" s="277"/>
      <c r="H11" s="277"/>
      <c r="I11" s="277"/>
      <c r="J11" s="277"/>
      <c r="K11" s="277"/>
      <c r="L11" s="277"/>
      <c r="M11" s="277"/>
      <c r="N11" s="331"/>
      <c r="O11" s="211"/>
      <c r="P11" s="205"/>
      <c r="Q11" s="212"/>
      <c r="R11" s="212"/>
      <c r="S11" s="212"/>
      <c r="T11" s="212"/>
      <c r="U11" s="212"/>
      <c r="V11" s="212"/>
      <c r="W11" s="212"/>
      <c r="X11" s="212"/>
      <c r="Y11" s="201"/>
      <c r="Z11" s="201"/>
      <c r="AA11" s="201"/>
    </row>
    <row r="12" spans="1:27" s="202" customFormat="1" ht="14.25" customHeight="1" x14ac:dyDescent="0.25">
      <c r="A12" s="332"/>
      <c r="B12" s="274"/>
      <c r="C12" s="274"/>
      <c r="D12" s="274"/>
      <c r="E12" s="274"/>
      <c r="F12" s="274"/>
      <c r="G12" s="274"/>
      <c r="H12" s="274"/>
      <c r="I12" s="274"/>
      <c r="J12" s="274"/>
      <c r="K12" s="274"/>
      <c r="L12" s="274"/>
      <c r="M12" s="274"/>
      <c r="N12" s="333"/>
      <c r="O12" s="213"/>
      <c r="P12" s="205"/>
      <c r="Q12" s="212"/>
      <c r="R12" s="212"/>
      <c r="S12" s="212"/>
      <c r="T12" s="212"/>
      <c r="U12" s="212"/>
      <c r="V12" s="212"/>
      <c r="W12" s="212"/>
      <c r="X12" s="212"/>
      <c r="Y12" s="201"/>
      <c r="Z12" s="201"/>
      <c r="AA12" s="201"/>
    </row>
    <row r="13" spans="1:27" s="202" customFormat="1" ht="14.25" customHeight="1" x14ac:dyDescent="0.25">
      <c r="A13" s="334"/>
      <c r="B13" s="214"/>
      <c r="C13" s="214"/>
      <c r="D13" s="214"/>
      <c r="E13" s="214"/>
      <c r="F13" s="214"/>
      <c r="G13" s="214"/>
      <c r="H13" s="214"/>
      <c r="I13" s="214"/>
      <c r="J13" s="214"/>
      <c r="K13" s="214"/>
      <c r="L13" s="214"/>
      <c r="M13" s="214"/>
      <c r="N13" s="335"/>
      <c r="O13" s="212"/>
      <c r="P13" s="205"/>
      <c r="Q13" s="215"/>
      <c r="R13" s="215"/>
      <c r="S13" s="215"/>
      <c r="T13" s="215"/>
      <c r="U13" s="215"/>
      <c r="V13" s="215"/>
      <c r="W13" s="215"/>
      <c r="X13" s="215"/>
      <c r="Y13" s="214"/>
      <c r="Z13" s="214"/>
      <c r="AA13" s="201"/>
    </row>
    <row r="14" spans="1:27" s="202" customFormat="1" ht="14.25" customHeight="1" x14ac:dyDescent="0.25">
      <c r="A14" s="334"/>
      <c r="B14" s="214"/>
      <c r="C14" s="214"/>
      <c r="D14" s="214"/>
      <c r="E14" s="214"/>
      <c r="F14" s="214"/>
      <c r="G14" s="214"/>
      <c r="H14" s="214"/>
      <c r="I14" s="214"/>
      <c r="J14" s="214"/>
      <c r="K14" s="214"/>
      <c r="L14" s="214"/>
      <c r="M14" s="214"/>
      <c r="N14" s="335"/>
      <c r="O14" s="212"/>
      <c r="P14" s="205"/>
      <c r="Q14" s="215"/>
      <c r="R14" s="215"/>
      <c r="S14" s="215"/>
      <c r="T14" s="215"/>
      <c r="U14" s="215"/>
      <c r="V14" s="215"/>
      <c r="W14" s="215"/>
      <c r="X14" s="215"/>
      <c r="Y14" s="214"/>
      <c r="Z14" s="214"/>
      <c r="AA14" s="201"/>
    </row>
    <row r="15" spans="1:27" s="202" customFormat="1" ht="14.25" customHeight="1" x14ac:dyDescent="0.25">
      <c r="A15" s="334"/>
      <c r="B15" s="214"/>
      <c r="C15" s="214"/>
      <c r="D15" s="214"/>
      <c r="E15" s="214"/>
      <c r="F15" s="214"/>
      <c r="G15" s="214"/>
      <c r="H15" s="214"/>
      <c r="I15" s="214"/>
      <c r="J15" s="214"/>
      <c r="K15" s="214"/>
      <c r="L15" s="214"/>
      <c r="M15" s="214"/>
      <c r="N15" s="335"/>
      <c r="O15" s="212"/>
      <c r="P15" s="205"/>
      <c r="Q15" s="215"/>
      <c r="R15" s="215"/>
      <c r="S15" s="215"/>
      <c r="T15" s="215"/>
      <c r="U15" s="215"/>
      <c r="V15" s="215"/>
      <c r="W15" s="215"/>
      <c r="X15" s="215"/>
      <c r="Y15" s="214"/>
      <c r="Z15" s="214"/>
      <c r="AA15" s="201"/>
    </row>
    <row r="16" spans="1:27" s="202" customFormat="1" ht="14.25" customHeight="1" x14ac:dyDescent="0.25">
      <c r="A16" s="334"/>
      <c r="B16" s="214"/>
      <c r="C16" s="214"/>
      <c r="D16" s="214"/>
      <c r="E16" s="214"/>
      <c r="F16" s="214"/>
      <c r="G16" s="214"/>
      <c r="H16" s="214"/>
      <c r="I16" s="214"/>
      <c r="J16" s="214"/>
      <c r="K16" s="214"/>
      <c r="L16" s="214"/>
      <c r="M16" s="214"/>
      <c r="N16" s="335"/>
      <c r="O16" s="212"/>
      <c r="P16" s="205"/>
      <c r="Q16" s="215"/>
      <c r="R16" s="215"/>
      <c r="S16" s="215"/>
      <c r="T16" s="215"/>
      <c r="U16" s="215"/>
      <c r="V16" s="215"/>
      <c r="W16" s="215"/>
      <c r="X16" s="215"/>
      <c r="Y16" s="214"/>
      <c r="Z16" s="214"/>
      <c r="AA16" s="201"/>
    </row>
    <row r="17" spans="1:27" s="202" customFormat="1" ht="14.25" customHeight="1" x14ac:dyDescent="0.25">
      <c r="A17" s="334"/>
      <c r="B17" s="214"/>
      <c r="C17" s="214"/>
      <c r="D17" s="214"/>
      <c r="E17" s="214"/>
      <c r="F17" s="214"/>
      <c r="G17" s="214"/>
      <c r="H17" s="214"/>
      <c r="I17" s="214"/>
      <c r="J17" s="214"/>
      <c r="K17" s="214"/>
      <c r="L17" s="214"/>
      <c r="M17" s="214"/>
      <c r="N17" s="335"/>
      <c r="O17" s="212"/>
      <c r="P17" s="205"/>
      <c r="Q17" s="215"/>
      <c r="R17" s="215"/>
      <c r="S17" s="215"/>
      <c r="T17" s="215"/>
      <c r="U17" s="215"/>
      <c r="V17" s="215"/>
      <c r="W17" s="215"/>
      <c r="X17" s="215"/>
      <c r="Y17" s="214"/>
      <c r="Z17" s="214"/>
      <c r="AA17" s="201"/>
    </row>
    <row r="18" spans="1:27" s="202" customFormat="1" ht="14.25" customHeight="1" x14ac:dyDescent="0.25">
      <c r="A18" s="334"/>
      <c r="B18" s="214"/>
      <c r="C18" s="214"/>
      <c r="D18" s="214"/>
      <c r="E18" s="214"/>
      <c r="F18" s="214"/>
      <c r="G18" s="214"/>
      <c r="H18" s="214"/>
      <c r="I18" s="214"/>
      <c r="J18" s="214"/>
      <c r="K18" s="214"/>
      <c r="L18" s="214"/>
      <c r="M18" s="214"/>
      <c r="N18" s="335"/>
      <c r="O18" s="212"/>
      <c r="P18" s="215"/>
      <c r="Q18" s="215"/>
      <c r="R18" s="215"/>
      <c r="S18" s="215"/>
      <c r="T18" s="215"/>
      <c r="U18" s="215"/>
      <c r="V18" s="215"/>
      <c r="W18" s="215"/>
      <c r="X18" s="215"/>
      <c r="Y18" s="214"/>
      <c r="Z18" s="214"/>
      <c r="AA18" s="201"/>
    </row>
    <row r="19" spans="1:27" s="202" customFormat="1" ht="14.25" customHeight="1" x14ac:dyDescent="0.25">
      <c r="A19" s="334"/>
      <c r="B19" s="214"/>
      <c r="C19" s="214"/>
      <c r="D19" s="214"/>
      <c r="E19" s="214"/>
      <c r="F19" s="214"/>
      <c r="G19" s="214"/>
      <c r="H19" s="214"/>
      <c r="I19" s="214"/>
      <c r="J19" s="214"/>
      <c r="K19" s="214"/>
      <c r="L19" s="214"/>
      <c r="M19" s="214"/>
      <c r="N19" s="335"/>
      <c r="O19" s="212"/>
      <c r="P19" s="215"/>
      <c r="Q19" s="215"/>
      <c r="R19" s="215"/>
      <c r="S19" s="215"/>
      <c r="T19" s="215"/>
      <c r="U19" s="215"/>
      <c r="V19" s="215"/>
      <c r="W19" s="215"/>
      <c r="X19" s="215"/>
      <c r="Y19" s="214"/>
      <c r="Z19" s="214"/>
      <c r="AA19" s="201"/>
    </row>
    <row r="20" spans="1:27" s="202" customFormat="1" ht="14.25" customHeight="1" x14ac:dyDescent="0.25">
      <c r="A20" s="334"/>
      <c r="B20" s="214"/>
      <c r="C20" s="214"/>
      <c r="D20" s="214"/>
      <c r="E20" s="214"/>
      <c r="F20" s="214"/>
      <c r="G20" s="214"/>
      <c r="H20" s="214"/>
      <c r="I20" s="214"/>
      <c r="J20" s="214"/>
      <c r="K20" s="214"/>
      <c r="L20" s="214"/>
      <c r="M20" s="214"/>
      <c r="N20" s="335"/>
      <c r="O20" s="212"/>
      <c r="P20" s="215"/>
      <c r="Q20" s="215"/>
      <c r="R20" s="215"/>
      <c r="S20" s="215"/>
      <c r="T20" s="215"/>
      <c r="U20" s="215"/>
      <c r="V20" s="215"/>
      <c r="W20" s="215"/>
      <c r="X20" s="215"/>
      <c r="Y20" s="214"/>
      <c r="Z20" s="214"/>
      <c r="AA20" s="201"/>
    </row>
    <row r="21" spans="1:27" s="202" customFormat="1" ht="14.25" customHeight="1" x14ac:dyDescent="0.25">
      <c r="A21" s="334"/>
      <c r="B21" s="214"/>
      <c r="C21" s="214"/>
      <c r="D21" s="214"/>
      <c r="E21" s="214"/>
      <c r="F21" s="214"/>
      <c r="G21" s="214"/>
      <c r="H21" s="214"/>
      <c r="I21" s="214"/>
      <c r="J21" s="214"/>
      <c r="K21" s="214"/>
      <c r="L21" s="214"/>
      <c r="M21" s="214"/>
      <c r="N21" s="335"/>
      <c r="O21" s="212"/>
      <c r="P21" s="215"/>
      <c r="Q21" s="215"/>
      <c r="R21" s="215"/>
      <c r="S21" s="215"/>
      <c r="T21" s="215"/>
      <c r="U21" s="215"/>
      <c r="V21" s="215"/>
      <c r="W21" s="215"/>
      <c r="X21" s="215"/>
      <c r="Y21" s="214"/>
      <c r="Z21" s="214"/>
      <c r="AA21" s="201"/>
    </row>
    <row r="22" spans="1:27" s="202" customFormat="1" ht="14.25" customHeight="1" x14ac:dyDescent="0.25">
      <c r="A22" s="334"/>
      <c r="B22" s="214"/>
      <c r="C22" s="214"/>
      <c r="D22" s="214"/>
      <c r="E22" s="214"/>
      <c r="F22" s="214"/>
      <c r="G22" s="214"/>
      <c r="H22" s="214"/>
      <c r="I22" s="214"/>
      <c r="J22" s="214"/>
      <c r="K22" s="214"/>
      <c r="L22" s="214"/>
      <c r="M22" s="214"/>
      <c r="N22" s="335"/>
      <c r="O22" s="212"/>
      <c r="P22" s="215"/>
      <c r="Q22" s="215"/>
      <c r="R22" s="215"/>
      <c r="S22" s="215"/>
      <c r="T22" s="215"/>
      <c r="U22" s="215"/>
      <c r="V22" s="215"/>
      <c r="W22" s="215"/>
      <c r="X22" s="215"/>
      <c r="Y22" s="214"/>
      <c r="Z22" s="214"/>
      <c r="AA22" s="201"/>
    </row>
    <row r="23" spans="1:27" s="202" customFormat="1" ht="14.25" customHeight="1" x14ac:dyDescent="0.25">
      <c r="A23" s="334"/>
      <c r="B23" s="214"/>
      <c r="C23" s="214"/>
      <c r="D23" s="214"/>
      <c r="E23" s="214"/>
      <c r="F23" s="214"/>
      <c r="G23" s="214"/>
      <c r="H23" s="214"/>
      <c r="I23" s="214"/>
      <c r="J23" s="214"/>
      <c r="K23" s="214"/>
      <c r="L23" s="214"/>
      <c r="M23" s="214"/>
      <c r="N23" s="335"/>
      <c r="O23" s="212"/>
      <c r="P23" s="215"/>
      <c r="Q23" s="215"/>
      <c r="R23" s="215"/>
      <c r="S23" s="215"/>
      <c r="T23" s="215"/>
      <c r="U23" s="215"/>
      <c r="V23" s="215"/>
      <c r="W23" s="215"/>
      <c r="X23" s="215"/>
      <c r="Y23" s="214"/>
      <c r="Z23" s="214"/>
      <c r="AA23" s="201"/>
    </row>
    <row r="24" spans="1:27" s="202" customFormat="1" ht="14.25" customHeight="1" x14ac:dyDescent="0.25">
      <c r="A24" s="334"/>
      <c r="B24" s="214"/>
      <c r="C24" s="214"/>
      <c r="D24" s="214"/>
      <c r="E24" s="214"/>
      <c r="F24" s="214"/>
      <c r="G24" s="214"/>
      <c r="H24" s="214"/>
      <c r="I24" s="214"/>
      <c r="J24" s="214"/>
      <c r="K24" s="214"/>
      <c r="L24" s="214"/>
      <c r="M24" s="214"/>
      <c r="N24" s="335"/>
      <c r="O24" s="212"/>
      <c r="P24" s="215"/>
      <c r="Q24" s="215"/>
      <c r="R24" s="215"/>
      <c r="S24" s="215"/>
      <c r="T24" s="215"/>
      <c r="U24" s="215"/>
      <c r="V24" s="215"/>
      <c r="W24" s="215"/>
      <c r="X24" s="215"/>
      <c r="Y24" s="214"/>
      <c r="Z24" s="214"/>
      <c r="AA24" s="201"/>
    </row>
    <row r="25" spans="1:27" s="202" customFormat="1" ht="14.25" customHeight="1" x14ac:dyDescent="0.25">
      <c r="A25" s="334"/>
      <c r="B25" s="214"/>
      <c r="C25" s="214"/>
      <c r="D25" s="214"/>
      <c r="E25" s="214"/>
      <c r="F25" s="214"/>
      <c r="G25" s="214"/>
      <c r="H25" s="214"/>
      <c r="I25" s="214"/>
      <c r="J25" s="214"/>
      <c r="K25" s="214"/>
      <c r="L25" s="214"/>
      <c r="M25" s="214"/>
      <c r="N25" s="335"/>
      <c r="O25" s="212"/>
      <c r="P25" s="215"/>
      <c r="Q25" s="215"/>
      <c r="R25" s="215"/>
      <c r="S25" s="215"/>
      <c r="T25" s="215"/>
      <c r="U25" s="215"/>
      <c r="V25" s="215"/>
      <c r="W25" s="215"/>
      <c r="X25" s="215"/>
      <c r="Y25" s="214"/>
      <c r="Z25" s="214"/>
      <c r="AA25" s="201"/>
    </row>
    <row r="26" spans="1:27" s="202" customFormat="1" ht="14.25" customHeight="1" x14ac:dyDescent="0.25">
      <c r="A26" s="334"/>
      <c r="B26" s="214"/>
      <c r="C26" s="214"/>
      <c r="D26" s="214"/>
      <c r="E26" s="214"/>
      <c r="F26" s="214"/>
      <c r="G26" s="214"/>
      <c r="H26" s="214"/>
      <c r="I26" s="214"/>
      <c r="J26" s="214"/>
      <c r="K26" s="214"/>
      <c r="L26" s="214"/>
      <c r="M26" s="214"/>
      <c r="N26" s="335"/>
      <c r="O26" s="212"/>
      <c r="P26" s="215"/>
      <c r="Q26" s="215"/>
      <c r="R26" s="215"/>
      <c r="S26" s="215"/>
      <c r="T26" s="215"/>
      <c r="U26" s="215"/>
      <c r="V26" s="215"/>
      <c r="W26" s="215"/>
      <c r="X26" s="215"/>
      <c r="Y26" s="214"/>
      <c r="Z26" s="214"/>
      <c r="AA26" s="201"/>
    </row>
    <row r="27" spans="1:27" s="202" customFormat="1" ht="14.25" customHeight="1" x14ac:dyDescent="0.25">
      <c r="A27" s="334"/>
      <c r="B27" s="214"/>
      <c r="C27" s="214"/>
      <c r="D27" s="214"/>
      <c r="E27" s="214"/>
      <c r="F27" s="214"/>
      <c r="G27" s="214"/>
      <c r="H27" s="214"/>
      <c r="I27" s="214"/>
      <c r="J27" s="214"/>
      <c r="K27" s="214"/>
      <c r="L27" s="214"/>
      <c r="M27" s="214"/>
      <c r="N27" s="335"/>
      <c r="O27" s="212"/>
      <c r="P27" s="215"/>
      <c r="Q27" s="215"/>
      <c r="R27" s="215"/>
      <c r="S27" s="215"/>
      <c r="T27" s="215"/>
      <c r="U27" s="215"/>
      <c r="V27" s="215"/>
      <c r="W27" s="215"/>
      <c r="X27" s="215"/>
      <c r="Y27" s="214"/>
      <c r="Z27" s="214"/>
      <c r="AA27" s="201"/>
    </row>
    <row r="28" spans="1:27" s="202" customFormat="1" ht="14.25" customHeight="1" x14ac:dyDescent="0.25">
      <c r="A28" s="334"/>
      <c r="B28" s="214"/>
      <c r="C28" s="214"/>
      <c r="D28" s="214"/>
      <c r="E28" s="214"/>
      <c r="F28" s="214"/>
      <c r="G28" s="214"/>
      <c r="H28" s="214"/>
      <c r="I28" s="214"/>
      <c r="J28" s="214"/>
      <c r="K28" s="214"/>
      <c r="L28" s="214"/>
      <c r="M28" s="214"/>
      <c r="N28" s="335"/>
      <c r="O28" s="212"/>
      <c r="P28" s="215"/>
      <c r="Q28" s="215"/>
      <c r="R28" s="215"/>
      <c r="S28" s="215"/>
      <c r="T28" s="215"/>
      <c r="U28" s="215"/>
      <c r="V28" s="215"/>
      <c r="W28" s="215"/>
      <c r="X28" s="215"/>
      <c r="Y28" s="214"/>
      <c r="Z28" s="214"/>
      <c r="AA28" s="201"/>
    </row>
    <row r="29" spans="1:27" s="202" customFormat="1" ht="14.25" customHeight="1" x14ac:dyDescent="0.25">
      <c r="A29" s="334"/>
      <c r="B29" s="214"/>
      <c r="C29" s="214"/>
      <c r="D29" s="214"/>
      <c r="E29" s="214"/>
      <c r="F29" s="214"/>
      <c r="G29" s="214"/>
      <c r="H29" s="214"/>
      <c r="I29" s="214"/>
      <c r="J29" s="214"/>
      <c r="K29" s="214"/>
      <c r="L29" s="214"/>
      <c r="M29" s="214"/>
      <c r="N29" s="335"/>
      <c r="O29" s="212"/>
      <c r="P29" s="215"/>
      <c r="Q29" s="215"/>
      <c r="R29" s="215"/>
      <c r="S29" s="215"/>
      <c r="T29" s="215"/>
      <c r="U29" s="215"/>
      <c r="V29" s="215"/>
      <c r="W29" s="215"/>
      <c r="X29" s="215"/>
      <c r="Y29" s="214"/>
      <c r="Z29" s="214"/>
      <c r="AA29" s="201"/>
    </row>
    <row r="30" spans="1:27" s="202" customFormat="1" ht="14.25" customHeight="1" x14ac:dyDescent="0.25">
      <c r="A30" s="334"/>
      <c r="B30" s="214"/>
      <c r="C30" s="214"/>
      <c r="D30" s="214"/>
      <c r="E30" s="214"/>
      <c r="F30" s="214"/>
      <c r="G30" s="214"/>
      <c r="H30" s="214"/>
      <c r="I30" s="214"/>
      <c r="J30" s="214"/>
      <c r="K30" s="214"/>
      <c r="L30" s="214"/>
      <c r="M30" s="214"/>
      <c r="N30" s="335"/>
      <c r="O30" s="212"/>
      <c r="P30" s="215"/>
      <c r="Q30" s="215"/>
      <c r="R30" s="215"/>
      <c r="S30" s="215"/>
      <c r="T30" s="215"/>
      <c r="U30" s="215"/>
      <c r="V30" s="215"/>
      <c r="W30" s="215"/>
      <c r="X30" s="215"/>
      <c r="Y30" s="214"/>
      <c r="Z30" s="214"/>
      <c r="AA30" s="201"/>
    </row>
    <row r="31" spans="1:27" s="202" customFormat="1" ht="14.25" customHeight="1" x14ac:dyDescent="0.25">
      <c r="A31" s="334"/>
      <c r="B31" s="214"/>
      <c r="C31" s="214"/>
      <c r="D31" s="214"/>
      <c r="E31" s="214"/>
      <c r="F31" s="214"/>
      <c r="G31" s="214"/>
      <c r="H31" s="214"/>
      <c r="I31" s="214"/>
      <c r="J31" s="214"/>
      <c r="K31" s="214"/>
      <c r="L31" s="214"/>
      <c r="M31" s="214"/>
      <c r="N31" s="335"/>
      <c r="O31" s="212"/>
      <c r="P31" s="215"/>
      <c r="Q31" s="215"/>
      <c r="R31" s="215"/>
      <c r="S31" s="215"/>
      <c r="T31" s="215"/>
      <c r="U31" s="215"/>
      <c r="V31" s="215"/>
      <c r="W31" s="215"/>
      <c r="X31" s="215"/>
      <c r="Y31" s="214"/>
      <c r="Z31" s="214"/>
      <c r="AA31" s="201"/>
    </row>
    <row r="32" spans="1:27" s="202" customFormat="1" ht="14.25" customHeight="1" x14ac:dyDescent="0.25">
      <c r="A32" s="334"/>
      <c r="B32" s="214"/>
      <c r="C32" s="214"/>
      <c r="D32" s="214"/>
      <c r="E32" s="214"/>
      <c r="F32" s="214"/>
      <c r="G32" s="214"/>
      <c r="H32" s="214"/>
      <c r="I32" s="214"/>
      <c r="J32" s="214"/>
      <c r="K32" s="214"/>
      <c r="L32" s="214"/>
      <c r="M32" s="214"/>
      <c r="N32" s="335"/>
      <c r="O32" s="212"/>
      <c r="P32" s="215"/>
      <c r="Q32" s="215"/>
      <c r="R32" s="215"/>
      <c r="S32" s="215"/>
      <c r="T32" s="215"/>
      <c r="U32" s="215"/>
      <c r="V32" s="215"/>
      <c r="W32" s="215"/>
      <c r="X32" s="215"/>
      <c r="Y32" s="214"/>
      <c r="Z32" s="214"/>
      <c r="AA32" s="201"/>
    </row>
    <row r="33" spans="1:27" s="202" customFormat="1" ht="14.25" customHeight="1" x14ac:dyDescent="0.25">
      <c r="A33" s="334"/>
      <c r="B33" s="214"/>
      <c r="C33" s="214"/>
      <c r="D33" s="214"/>
      <c r="E33" s="214"/>
      <c r="F33" s="214"/>
      <c r="G33" s="214"/>
      <c r="H33" s="214"/>
      <c r="I33" s="214"/>
      <c r="J33" s="214"/>
      <c r="K33" s="214"/>
      <c r="L33" s="214"/>
      <c r="M33" s="214"/>
      <c r="N33" s="335"/>
      <c r="O33" s="212"/>
      <c r="P33" s="215"/>
      <c r="Q33" s="215"/>
      <c r="R33" s="215"/>
      <c r="S33" s="215"/>
      <c r="T33" s="215"/>
      <c r="U33" s="215"/>
      <c r="V33" s="215"/>
      <c r="W33" s="215"/>
      <c r="X33" s="215"/>
      <c r="Y33" s="214"/>
      <c r="Z33" s="214"/>
      <c r="AA33" s="201"/>
    </row>
    <row r="34" spans="1:27" s="202" customFormat="1" ht="14.25" customHeight="1" thickBot="1" x14ac:dyDescent="0.3">
      <c r="A34" s="336"/>
      <c r="B34" s="278"/>
      <c r="C34" s="278"/>
      <c r="D34" s="278"/>
      <c r="E34" s="278"/>
      <c r="F34" s="278"/>
      <c r="G34" s="278"/>
      <c r="H34" s="278"/>
      <c r="I34" s="278"/>
      <c r="J34" s="278"/>
      <c r="K34" s="278"/>
      <c r="L34" s="278"/>
      <c r="M34" s="278"/>
      <c r="N34" s="337"/>
      <c r="O34" s="212"/>
      <c r="P34" s="212"/>
      <c r="Q34" s="212"/>
      <c r="R34" s="212"/>
      <c r="S34" s="212"/>
      <c r="T34" s="212"/>
      <c r="U34" s="212"/>
      <c r="V34" s="212"/>
      <c r="W34" s="212"/>
      <c r="X34" s="212"/>
      <c r="Y34" s="201"/>
      <c r="Z34" s="201"/>
      <c r="AA34" s="201"/>
    </row>
    <row r="35" spans="1:27" s="202" customFormat="1" ht="14.25" customHeight="1" thickBot="1" x14ac:dyDescent="0.3">
      <c r="A35" s="328"/>
      <c r="B35" s="209"/>
      <c r="C35" s="209"/>
      <c r="D35" s="209"/>
      <c r="E35" s="209"/>
      <c r="F35" s="209"/>
      <c r="G35" s="209"/>
      <c r="H35" s="209"/>
      <c r="I35" s="209"/>
      <c r="J35" s="209"/>
      <c r="K35" s="209"/>
      <c r="L35" s="209"/>
      <c r="M35" s="209"/>
      <c r="N35" s="329"/>
      <c r="O35" s="200"/>
      <c r="P35" s="200"/>
      <c r="Q35" s="200"/>
      <c r="R35" s="200"/>
      <c r="S35" s="200"/>
      <c r="T35" s="200"/>
      <c r="U35" s="200"/>
      <c r="V35" s="200"/>
      <c r="W35" s="200"/>
      <c r="X35" s="200"/>
      <c r="Y35" s="209"/>
      <c r="Z35" s="209"/>
      <c r="AA35" s="209"/>
    </row>
    <row r="36" spans="1:27" s="202" customFormat="1" ht="14.25" customHeight="1" thickBot="1" x14ac:dyDescent="0.3">
      <c r="A36" s="330" t="s">
        <v>731</v>
      </c>
      <c r="B36" s="277"/>
      <c r="C36" s="277"/>
      <c r="D36" s="277"/>
      <c r="E36" s="277"/>
      <c r="F36" s="277"/>
      <c r="G36" s="277"/>
      <c r="H36" s="277"/>
      <c r="I36" s="277"/>
      <c r="J36" s="277"/>
      <c r="K36" s="277"/>
      <c r="L36" s="277"/>
      <c r="M36" s="277"/>
      <c r="N36" s="331"/>
      <c r="O36" s="211"/>
      <c r="P36" s="212"/>
      <c r="Q36" s="212"/>
      <c r="R36" s="212"/>
      <c r="S36" s="212"/>
      <c r="T36" s="212"/>
      <c r="U36" s="212"/>
      <c r="V36" s="212"/>
      <c r="W36" s="212"/>
      <c r="X36" s="212"/>
      <c r="Y36" s="201"/>
      <c r="Z36" s="201"/>
      <c r="AA36" s="201"/>
    </row>
    <row r="37" spans="1:27" s="202" customFormat="1" ht="243" customHeight="1" thickBot="1" x14ac:dyDescent="0.3">
      <c r="A37" s="338"/>
      <c r="B37" s="339"/>
      <c r="C37" s="339"/>
      <c r="D37" s="339"/>
      <c r="E37" s="339"/>
      <c r="F37" s="339"/>
      <c r="G37" s="339"/>
      <c r="H37" s="339"/>
      <c r="I37" s="339"/>
      <c r="J37" s="339"/>
      <c r="K37" s="339"/>
      <c r="L37" s="339"/>
      <c r="M37" s="339"/>
      <c r="N37" s="340"/>
      <c r="O37" s="216"/>
      <c r="P37" s="212"/>
      <c r="Q37" s="212"/>
      <c r="R37" s="212"/>
      <c r="S37" s="212"/>
      <c r="T37" s="212"/>
      <c r="U37" s="212"/>
      <c r="V37" s="212"/>
      <c r="W37" s="212"/>
      <c r="X37" s="212"/>
      <c r="Y37" s="201"/>
      <c r="Z37" s="201"/>
      <c r="AA37" s="201"/>
    </row>
    <row r="38" spans="1:27" ht="14.25" customHeight="1" x14ac:dyDescent="0.25">
      <c r="A38" s="748" t="s">
        <v>2</v>
      </c>
      <c r="B38" s="750" t="s">
        <v>732</v>
      </c>
      <c r="C38" s="751"/>
      <c r="D38" s="751"/>
      <c r="E38" s="750"/>
      <c r="F38" s="751" t="s">
        <v>518</v>
      </c>
      <c r="G38" s="750"/>
      <c r="H38" s="751"/>
      <c r="I38" s="751"/>
      <c r="J38" s="751"/>
      <c r="K38" s="751"/>
      <c r="L38" s="751"/>
      <c r="M38" s="217"/>
      <c r="N38" s="217"/>
      <c r="O38" s="752" t="s">
        <v>733</v>
      </c>
      <c r="P38" s="753"/>
      <c r="Q38" s="753"/>
      <c r="R38" s="753"/>
      <c r="S38" s="753"/>
      <c r="T38" s="753"/>
      <c r="U38" s="753"/>
      <c r="V38" s="753"/>
      <c r="W38" s="754"/>
      <c r="X38" s="755"/>
      <c r="Y38" s="218"/>
    </row>
    <row r="39" spans="1:27" ht="78" customHeight="1" x14ac:dyDescent="0.25">
      <c r="A39" s="749"/>
      <c r="B39" s="220" t="s">
        <v>3</v>
      </c>
      <c r="C39" s="220" t="s">
        <v>734</v>
      </c>
      <c r="D39" s="220" t="s">
        <v>523</v>
      </c>
      <c r="E39" s="220" t="s">
        <v>735</v>
      </c>
      <c r="F39" s="220" t="s">
        <v>736</v>
      </c>
      <c r="G39" s="220" t="s">
        <v>16</v>
      </c>
      <c r="H39" s="220" t="s">
        <v>20</v>
      </c>
      <c r="I39" s="220" t="s">
        <v>24</v>
      </c>
      <c r="J39" s="220" t="s">
        <v>28</v>
      </c>
      <c r="K39" s="220" t="s">
        <v>737</v>
      </c>
      <c r="L39" s="221" t="s">
        <v>738</v>
      </c>
      <c r="M39" s="221" t="s">
        <v>739</v>
      </c>
      <c r="N39" s="221" t="s">
        <v>740</v>
      </c>
      <c r="O39" s="221" t="s">
        <v>741</v>
      </c>
      <c r="P39" s="222" t="s">
        <v>742</v>
      </c>
      <c r="Q39" s="222" t="s">
        <v>743</v>
      </c>
      <c r="R39" s="222" t="s">
        <v>744</v>
      </c>
      <c r="S39" s="220" t="s">
        <v>745</v>
      </c>
      <c r="T39" s="220" t="s">
        <v>746</v>
      </c>
      <c r="U39" s="220" t="s">
        <v>747</v>
      </c>
      <c r="V39" s="220" t="s">
        <v>748</v>
      </c>
      <c r="W39" s="222" t="s">
        <v>749</v>
      </c>
      <c r="X39" s="223" t="s">
        <v>750</v>
      </c>
      <c r="Y39" s="224"/>
    </row>
    <row r="40" spans="1:27" s="232" customFormat="1" ht="60" x14ac:dyDescent="0.25">
      <c r="A40" s="225">
        <v>1</v>
      </c>
      <c r="B40" s="226" t="s">
        <v>63</v>
      </c>
      <c r="C40" s="227"/>
      <c r="D40" s="227"/>
      <c r="E40" s="228"/>
      <c r="F40" s="314"/>
      <c r="G40" s="227"/>
      <c r="H40" s="229"/>
      <c r="I40" s="230"/>
      <c r="J40" s="227"/>
      <c r="K40" s="231" t="e">
        <f>+G40/$F$40</f>
        <v>#DIV/0!</v>
      </c>
      <c r="L40" s="231" t="e">
        <f>+H40/$F$40</f>
        <v>#DIV/0!</v>
      </c>
      <c r="M40" s="231" t="e">
        <f>+I40/$F$40</f>
        <v>#DIV/0!</v>
      </c>
      <c r="N40" s="231" t="e">
        <f t="shared" ref="N40" si="4">+J40/$F$40</f>
        <v>#DIV/0!</v>
      </c>
      <c r="O40" s="279">
        <v>2</v>
      </c>
      <c r="P40" s="279"/>
      <c r="Q40" s="280"/>
      <c r="R40" s="281"/>
      <c r="S40" s="282" t="e">
        <f>+O40/F40</f>
        <v>#DIV/0!</v>
      </c>
      <c r="T40" s="282"/>
      <c r="U40" s="282"/>
      <c r="V40" s="282"/>
      <c r="W40" s="283" t="s">
        <v>751</v>
      </c>
      <c r="X40" s="284" t="s">
        <v>752</v>
      </c>
    </row>
    <row r="41" spans="1:27" s="232" customFormat="1" ht="71.25" x14ac:dyDescent="0.25">
      <c r="A41" s="225">
        <v>2</v>
      </c>
      <c r="B41" s="226" t="s">
        <v>77</v>
      </c>
      <c r="C41" s="227"/>
      <c r="D41" s="227"/>
      <c r="E41" s="228"/>
      <c r="F41" s="314"/>
      <c r="G41" s="227"/>
      <c r="H41" s="229"/>
      <c r="I41" s="230"/>
      <c r="J41" s="227"/>
      <c r="K41" s="231" t="e">
        <f>+G41/$F$41</f>
        <v>#DIV/0!</v>
      </c>
      <c r="L41" s="231" t="e">
        <f>+H41/$F$41</f>
        <v>#DIV/0!</v>
      </c>
      <c r="M41" s="231" t="e">
        <f>+I41/$F$41</f>
        <v>#DIV/0!</v>
      </c>
      <c r="N41" s="231" t="e">
        <f>+J41/$F$41</f>
        <v>#DIV/0!</v>
      </c>
      <c r="O41" s="279">
        <v>2</v>
      </c>
      <c r="P41" s="279"/>
      <c r="Q41" s="280"/>
      <c r="R41" s="281"/>
      <c r="S41" s="282" t="e">
        <f t="shared" ref="S41:S47" si="5">+O41/F41</f>
        <v>#DIV/0!</v>
      </c>
      <c r="T41" s="282"/>
      <c r="U41" s="282"/>
      <c r="V41" s="282"/>
      <c r="W41" s="283" t="s">
        <v>753</v>
      </c>
      <c r="X41" s="284" t="s">
        <v>752</v>
      </c>
    </row>
    <row r="42" spans="1:27" s="232" customFormat="1" ht="14.25" x14ac:dyDescent="0.25">
      <c r="A42" s="225">
        <v>3</v>
      </c>
      <c r="B42" s="226" t="s">
        <v>82</v>
      </c>
      <c r="C42" s="227"/>
      <c r="D42" s="227"/>
      <c r="E42" s="228"/>
      <c r="F42" s="314"/>
      <c r="G42" s="227"/>
      <c r="H42" s="229"/>
      <c r="I42" s="230"/>
      <c r="J42" s="227"/>
      <c r="K42" s="231" t="e">
        <f>+G42/$F$42</f>
        <v>#DIV/0!</v>
      </c>
      <c r="L42" s="231" t="e">
        <f>+H42/$F$42</f>
        <v>#DIV/0!</v>
      </c>
      <c r="M42" s="231" t="e">
        <f>+I42/$F$42</f>
        <v>#DIV/0!</v>
      </c>
      <c r="N42" s="231" t="e">
        <f>+J42/$F$42</f>
        <v>#DIV/0!</v>
      </c>
      <c r="O42" s="279"/>
      <c r="P42" s="279"/>
      <c r="Q42" s="280"/>
      <c r="R42" s="281"/>
      <c r="S42" s="282" t="e">
        <f t="shared" si="5"/>
        <v>#DIV/0!</v>
      </c>
      <c r="T42" s="282"/>
      <c r="U42" s="282"/>
      <c r="V42" s="282"/>
      <c r="W42" s="285"/>
      <c r="X42" s="286"/>
    </row>
    <row r="43" spans="1:27" s="232" customFormat="1" ht="60" x14ac:dyDescent="0.25">
      <c r="A43" s="225">
        <v>4</v>
      </c>
      <c r="B43" s="226" t="s">
        <v>88</v>
      </c>
      <c r="C43" s="227"/>
      <c r="D43" s="227"/>
      <c r="E43" s="228"/>
      <c r="F43" s="314"/>
      <c r="G43" s="227"/>
      <c r="H43" s="229"/>
      <c r="I43" s="230"/>
      <c r="J43" s="227"/>
      <c r="K43" s="231" t="e">
        <f>+G43/$F$43</f>
        <v>#DIV/0!</v>
      </c>
      <c r="L43" s="231" t="e">
        <f>+H43/$F$43</f>
        <v>#DIV/0!</v>
      </c>
      <c r="M43" s="231" t="e">
        <f>+I43/$F$43</f>
        <v>#DIV/0!</v>
      </c>
      <c r="N43" s="231" t="e">
        <f>+J43/$F$43</f>
        <v>#DIV/0!</v>
      </c>
      <c r="O43" s="279">
        <v>1</v>
      </c>
      <c r="P43" s="279"/>
      <c r="Q43" s="280"/>
      <c r="R43" s="281"/>
      <c r="S43" s="282" t="e">
        <f t="shared" si="5"/>
        <v>#DIV/0!</v>
      </c>
      <c r="T43" s="282"/>
      <c r="U43" s="282"/>
      <c r="V43" s="282"/>
      <c r="W43" s="283" t="s">
        <v>754</v>
      </c>
      <c r="X43" s="284" t="s">
        <v>752</v>
      </c>
    </row>
    <row r="44" spans="1:27" s="232" customFormat="1" ht="14.25" x14ac:dyDescent="0.25">
      <c r="A44" s="225">
        <v>5</v>
      </c>
      <c r="B44" s="226" t="s">
        <v>98</v>
      </c>
      <c r="C44" s="227"/>
      <c r="D44" s="227"/>
      <c r="E44" s="228"/>
      <c r="F44" s="314"/>
      <c r="G44" s="227"/>
      <c r="H44" s="229"/>
      <c r="I44" s="230"/>
      <c r="J44" s="227"/>
      <c r="K44" s="231" t="e">
        <f>+G44/$F$44</f>
        <v>#DIV/0!</v>
      </c>
      <c r="L44" s="231" t="e">
        <f>+H44/$F$44</f>
        <v>#DIV/0!</v>
      </c>
      <c r="M44" s="231" t="e">
        <f>+I44/$F$44</f>
        <v>#DIV/0!</v>
      </c>
      <c r="N44" s="231" t="e">
        <f>+J44/$F$44</f>
        <v>#DIV/0!</v>
      </c>
      <c r="O44" s="280"/>
      <c r="P44" s="280"/>
      <c r="Q44" s="287"/>
      <c r="R44" s="281"/>
      <c r="S44" s="282" t="e">
        <f t="shared" si="5"/>
        <v>#DIV/0!</v>
      </c>
      <c r="T44" s="282"/>
      <c r="U44" s="282"/>
      <c r="V44" s="282"/>
      <c r="W44" s="283"/>
      <c r="X44" s="288"/>
    </row>
    <row r="45" spans="1:27" s="232" customFormat="1" ht="14.25" x14ac:dyDescent="0.25">
      <c r="A45" s="225">
        <v>6</v>
      </c>
      <c r="B45" s="226" t="s">
        <v>105</v>
      </c>
      <c r="C45" s="227"/>
      <c r="D45" s="227"/>
      <c r="E45" s="228"/>
      <c r="F45" s="314"/>
      <c r="G45" s="227"/>
      <c r="H45" s="229"/>
      <c r="I45" s="230"/>
      <c r="J45" s="227"/>
      <c r="K45" s="231" t="e">
        <f>+G45/$F$45</f>
        <v>#DIV/0!</v>
      </c>
      <c r="L45" s="231" t="e">
        <f>+H45/$F$45</f>
        <v>#DIV/0!</v>
      </c>
      <c r="M45" s="231" t="e">
        <f>+I45/$F$45</f>
        <v>#DIV/0!</v>
      </c>
      <c r="N45" s="231" t="e">
        <f>+J45/$F$45</f>
        <v>#DIV/0!</v>
      </c>
      <c r="O45" s="280"/>
      <c r="P45" s="280"/>
      <c r="Q45" s="287"/>
      <c r="R45" s="281"/>
      <c r="S45" s="282" t="e">
        <f t="shared" si="5"/>
        <v>#DIV/0!</v>
      </c>
      <c r="T45" s="282"/>
      <c r="U45" s="282"/>
      <c r="V45" s="282"/>
      <c r="W45" s="285"/>
      <c r="X45" s="286"/>
    </row>
    <row r="46" spans="1:27" s="232" customFormat="1" x14ac:dyDescent="0.25">
      <c r="A46" s="225">
        <v>7</v>
      </c>
      <c r="B46" s="226" t="s">
        <v>109</v>
      </c>
      <c r="C46" s="227"/>
      <c r="D46" s="227"/>
      <c r="E46" s="228"/>
      <c r="F46" s="314"/>
      <c r="G46" s="227"/>
      <c r="H46" s="229"/>
      <c r="I46" s="230"/>
      <c r="J46" s="227"/>
      <c r="K46" s="231" t="e">
        <f>+G46/$F$46</f>
        <v>#DIV/0!</v>
      </c>
      <c r="L46" s="231" t="e">
        <f>+H46/$F$46</f>
        <v>#DIV/0!</v>
      </c>
      <c r="M46" s="231" t="e">
        <f>+I46/$F$46</f>
        <v>#DIV/0!</v>
      </c>
      <c r="N46" s="231" t="e">
        <f>+J46/$F$46</f>
        <v>#DIV/0!</v>
      </c>
      <c r="O46" s="279"/>
      <c r="P46" s="279"/>
      <c r="Q46" s="287"/>
      <c r="R46" s="281"/>
      <c r="S46" s="282" t="e">
        <f t="shared" si="5"/>
        <v>#DIV/0!</v>
      </c>
      <c r="T46" s="289"/>
      <c r="U46" s="282"/>
      <c r="V46" s="282"/>
      <c r="W46" s="285"/>
      <c r="X46" s="290"/>
    </row>
    <row r="47" spans="1:27" s="232" customFormat="1" ht="71.25" x14ac:dyDescent="0.25">
      <c r="A47" s="225">
        <v>8</v>
      </c>
      <c r="B47" s="226" t="s">
        <v>113</v>
      </c>
      <c r="C47" s="227"/>
      <c r="D47" s="227"/>
      <c r="E47" s="228"/>
      <c r="F47" s="314"/>
      <c r="G47" s="227"/>
      <c r="H47" s="229"/>
      <c r="I47" s="230"/>
      <c r="J47" s="227"/>
      <c r="K47" s="231" t="e">
        <f>+G47/$F$47</f>
        <v>#DIV/0!</v>
      </c>
      <c r="L47" s="231" t="e">
        <f>+H47/$F$47</f>
        <v>#DIV/0!</v>
      </c>
      <c r="M47" s="231" t="e">
        <f>+I47/$F$47</f>
        <v>#DIV/0!</v>
      </c>
      <c r="N47" s="231" t="e">
        <f>+J47/$F$47</f>
        <v>#DIV/0!</v>
      </c>
      <c r="O47" s="279">
        <v>3</v>
      </c>
      <c r="P47" s="279"/>
      <c r="Q47" s="280"/>
      <c r="R47" s="281"/>
      <c r="S47" s="282" t="e">
        <f t="shared" si="5"/>
        <v>#DIV/0!</v>
      </c>
      <c r="T47" s="289"/>
      <c r="U47" s="282"/>
      <c r="V47" s="282"/>
      <c r="W47" s="285" t="s">
        <v>755</v>
      </c>
      <c r="X47" s="284" t="s">
        <v>752</v>
      </c>
    </row>
    <row r="48" spans="1:27" ht="32.25" customHeight="1" x14ac:dyDescent="0.25">
      <c r="A48" s="233"/>
      <c r="B48" s="234"/>
      <c r="C48" s="234"/>
      <c r="D48" s="235"/>
      <c r="E48" s="236"/>
      <c r="F48" s="315"/>
      <c r="G48" s="237"/>
      <c r="H48" s="237"/>
      <c r="I48" s="237"/>
      <c r="J48" s="237"/>
      <c r="K48" s="320" t="e">
        <f>+SUM(G40:G47)/SUM(_xlfn.ANCHORARRAY($F$40))</f>
        <v>#REF!</v>
      </c>
      <c r="L48" s="320" t="e">
        <f>+SUM(H40:H47)/SUM(_xlfn.ANCHORARRAY($F$40))</f>
        <v>#REF!</v>
      </c>
      <c r="M48" s="320" t="e">
        <f>+SUM(I40:I47)/SUM(_xlfn.ANCHORARRAY($F$40))</f>
        <v>#REF!</v>
      </c>
      <c r="N48" s="320" t="e">
        <f>+SUM(J40:J47)/SUM(_xlfn.ANCHORARRAY($F$40))</f>
        <v>#REF!</v>
      </c>
      <c r="O48" s="320"/>
      <c r="P48" s="320"/>
      <c r="Q48" s="238"/>
      <c r="R48" s="238"/>
      <c r="S48" s="320" t="e">
        <f>+SUM(O40:O47)/SUM(_xlfn.ANCHORARRAY($F$40))</f>
        <v>#REF!</v>
      </c>
      <c r="T48" s="320" t="e">
        <f>+SUM(P40:P47)/SUM(_xlfn.ANCHORARRAY($F$40))</f>
        <v>#REF!</v>
      </c>
      <c r="U48" s="320" t="e">
        <f>+SUM(Q40:Q47)/SUM(_xlfn.ANCHORARRAY($F$40))</f>
        <v>#REF!</v>
      </c>
      <c r="V48" s="320" t="e">
        <f>+SUM(R40:R47)/SUM(_xlfn.ANCHORARRAY($F$40))</f>
        <v>#REF!</v>
      </c>
      <c r="W48" s="238"/>
      <c r="X48" s="238"/>
    </row>
    <row r="49" spans="1:28" s="232" customFormat="1" x14ac:dyDescent="0.25">
      <c r="A49" s="225">
        <v>1</v>
      </c>
      <c r="B49" s="239" t="s">
        <v>206</v>
      </c>
      <c r="C49" s="240"/>
      <c r="D49" s="240"/>
      <c r="E49" s="241"/>
      <c r="F49" s="316"/>
      <c r="G49" s="240"/>
      <c r="H49" s="242"/>
      <c r="I49" s="243"/>
      <c r="J49" s="244"/>
      <c r="K49" s="231" t="e">
        <f>+G49/$F$49</f>
        <v>#DIV/0!</v>
      </c>
      <c r="L49" s="231" t="e">
        <f>+H49/$F$49</f>
        <v>#DIV/0!</v>
      </c>
      <c r="M49" s="231" t="e">
        <f>+I49/$F$49</f>
        <v>#DIV/0!</v>
      </c>
      <c r="N49" s="231" t="e">
        <f>+J49/$F$49</f>
        <v>#DIV/0!</v>
      </c>
      <c r="O49" s="281"/>
      <c r="P49" s="281"/>
      <c r="Q49" s="287"/>
      <c r="R49" s="281"/>
      <c r="S49" s="282" t="e">
        <f t="shared" ref="S49:S57" si="6">+O49/F49</f>
        <v>#DIV/0!</v>
      </c>
      <c r="T49" s="282"/>
      <c r="U49" s="282"/>
      <c r="V49" s="282"/>
      <c r="W49" s="285"/>
      <c r="X49" s="284"/>
    </row>
    <row r="50" spans="1:28" s="232" customFormat="1" ht="107.1" customHeight="1" x14ac:dyDescent="0.25">
      <c r="A50" s="225">
        <v>2</v>
      </c>
      <c r="B50" s="239" t="s">
        <v>221</v>
      </c>
      <c r="C50" s="240"/>
      <c r="D50" s="240"/>
      <c r="E50" s="241"/>
      <c r="F50" s="316"/>
      <c r="G50" s="240"/>
      <c r="H50" s="242"/>
      <c r="I50" s="242"/>
      <c r="J50" s="244"/>
      <c r="K50" s="231" t="e">
        <f>+G50/$F$50</f>
        <v>#DIV/0!</v>
      </c>
      <c r="L50" s="231" t="e">
        <f>+H50/$F$50</f>
        <v>#DIV/0!</v>
      </c>
      <c r="M50" s="231" t="e">
        <f>+I50/$F$50</f>
        <v>#DIV/0!</v>
      </c>
      <c r="N50" s="231" t="e">
        <f>+J50/$F$50</f>
        <v>#DIV/0!</v>
      </c>
      <c r="O50" s="281"/>
      <c r="P50" s="281"/>
      <c r="Q50" s="287"/>
      <c r="R50" s="281"/>
      <c r="S50" s="282" t="e">
        <f t="shared" si="6"/>
        <v>#DIV/0!</v>
      </c>
      <c r="T50" s="282"/>
      <c r="U50" s="282"/>
      <c r="V50" s="282"/>
      <c r="W50" s="285"/>
      <c r="X50" s="284"/>
    </row>
    <row r="51" spans="1:28" s="232" customFormat="1" x14ac:dyDescent="0.25">
      <c r="A51" s="225">
        <v>3</v>
      </c>
      <c r="B51" s="239" t="s">
        <v>227</v>
      </c>
      <c r="C51" s="240"/>
      <c r="D51" s="240"/>
      <c r="E51" s="241"/>
      <c r="F51" s="316"/>
      <c r="G51" s="240"/>
      <c r="H51" s="242"/>
      <c r="I51" s="242"/>
      <c r="J51" s="244"/>
      <c r="K51" s="231" t="e">
        <f>+G51/$F$51</f>
        <v>#DIV/0!</v>
      </c>
      <c r="L51" s="231" t="e">
        <f>+H51/$F$51</f>
        <v>#DIV/0!</v>
      </c>
      <c r="M51" s="231" t="e">
        <f>+I51/$F$51</f>
        <v>#DIV/0!</v>
      </c>
      <c r="N51" s="231" t="e">
        <f>+J51/$F$51</f>
        <v>#DIV/0!</v>
      </c>
      <c r="O51" s="292"/>
      <c r="P51" s="292"/>
      <c r="Q51" s="287"/>
      <c r="R51" s="281"/>
      <c r="S51" s="282" t="e">
        <f t="shared" si="6"/>
        <v>#DIV/0!</v>
      </c>
      <c r="T51" s="282"/>
      <c r="U51" s="282"/>
      <c r="V51" s="282"/>
      <c r="W51" s="285"/>
      <c r="X51" s="284"/>
    </row>
    <row r="52" spans="1:28" s="232" customFormat="1" ht="60" x14ac:dyDescent="0.25">
      <c r="A52" s="225">
        <v>4</v>
      </c>
      <c r="B52" s="239" t="s">
        <v>232</v>
      </c>
      <c r="C52" s="240"/>
      <c r="D52" s="240"/>
      <c r="E52" s="241"/>
      <c r="F52" s="316"/>
      <c r="G52" s="240"/>
      <c r="H52" s="243"/>
      <c r="I52" s="242"/>
      <c r="J52" s="244"/>
      <c r="K52" s="231" t="e">
        <f>+G52/$F$52</f>
        <v>#DIV/0!</v>
      </c>
      <c r="L52" s="231" t="e">
        <f>+H52/$F$52</f>
        <v>#DIV/0!</v>
      </c>
      <c r="M52" s="231" t="e">
        <f t="shared" ref="M52" si="7">+I52/$F$52</f>
        <v>#DIV/0!</v>
      </c>
      <c r="N52" s="231" t="e">
        <f>+J52/$F$52</f>
        <v>#DIV/0!</v>
      </c>
      <c r="O52" s="292">
        <v>1</v>
      </c>
      <c r="P52" s="292"/>
      <c r="Q52" s="287"/>
      <c r="R52" s="281"/>
      <c r="S52" s="282" t="e">
        <f t="shared" si="6"/>
        <v>#DIV/0!</v>
      </c>
      <c r="T52" s="282"/>
      <c r="U52" s="282"/>
      <c r="V52" s="282"/>
      <c r="W52" s="285" t="s">
        <v>756</v>
      </c>
      <c r="X52" s="284" t="s">
        <v>752</v>
      </c>
    </row>
    <row r="53" spans="1:28" s="232" customFormat="1" ht="60" x14ac:dyDescent="0.25">
      <c r="A53" s="225">
        <v>5</v>
      </c>
      <c r="B53" s="239" t="s">
        <v>235</v>
      </c>
      <c r="C53" s="240"/>
      <c r="D53" s="240"/>
      <c r="E53" s="241"/>
      <c r="F53" s="316"/>
      <c r="G53" s="240"/>
      <c r="H53" s="243"/>
      <c r="I53" s="245"/>
      <c r="J53" s="246"/>
      <c r="K53" s="231" t="e">
        <f>+G53/$F$53</f>
        <v>#DIV/0!</v>
      </c>
      <c r="L53" s="231" t="e">
        <f>+H53/$F$53</f>
        <v>#DIV/0!</v>
      </c>
      <c r="M53" s="231" t="e">
        <f>+I53/$F$53</f>
        <v>#DIV/0!</v>
      </c>
      <c r="N53" s="231" t="e">
        <f>+J53/$F$53</f>
        <v>#DIV/0!</v>
      </c>
      <c r="O53" s="293">
        <v>1</v>
      </c>
      <c r="P53" s="293"/>
      <c r="Q53" s="287"/>
      <c r="R53" s="281"/>
      <c r="S53" s="282" t="e">
        <f t="shared" si="6"/>
        <v>#DIV/0!</v>
      </c>
      <c r="T53" s="282"/>
      <c r="U53" s="282"/>
      <c r="V53" s="282"/>
      <c r="W53" s="285" t="s">
        <v>757</v>
      </c>
      <c r="X53" s="284" t="s">
        <v>752</v>
      </c>
    </row>
    <row r="54" spans="1:28" s="232" customFormat="1" x14ac:dyDescent="0.25">
      <c r="A54" s="225">
        <v>6</v>
      </c>
      <c r="B54" s="239" t="s">
        <v>599</v>
      </c>
      <c r="C54" s="240"/>
      <c r="D54" s="240"/>
      <c r="E54" s="241"/>
      <c r="F54" s="316"/>
      <c r="G54" s="240"/>
      <c r="H54" s="242"/>
      <c r="I54" s="242"/>
      <c r="J54" s="244"/>
      <c r="K54" s="231" t="e">
        <f>+G54/$F$54</f>
        <v>#DIV/0!</v>
      </c>
      <c r="L54" s="231" t="e">
        <f>+H54/$F$54</f>
        <v>#DIV/0!</v>
      </c>
      <c r="M54" s="231" t="e">
        <f>+I54/$F$54</f>
        <v>#DIV/0!</v>
      </c>
      <c r="N54" s="231" t="e">
        <f>+J54/$F$54</f>
        <v>#DIV/0!</v>
      </c>
      <c r="O54" s="292"/>
      <c r="P54" s="292"/>
      <c r="Q54" s="287"/>
      <c r="R54" s="281"/>
      <c r="S54" s="282" t="e">
        <f t="shared" si="6"/>
        <v>#DIV/0!</v>
      </c>
      <c r="T54" s="282"/>
      <c r="U54" s="282"/>
      <c r="V54" s="282"/>
      <c r="W54" s="285"/>
      <c r="X54" s="284"/>
    </row>
    <row r="55" spans="1:28" s="232" customFormat="1" x14ac:dyDescent="0.25">
      <c r="A55" s="225">
        <v>7</v>
      </c>
      <c r="B55" s="239" t="s">
        <v>603</v>
      </c>
      <c r="C55" s="240"/>
      <c r="D55" s="240"/>
      <c r="E55" s="241"/>
      <c r="F55" s="316"/>
      <c r="G55" s="240"/>
      <c r="H55" s="242"/>
      <c r="I55" s="242"/>
      <c r="J55" s="244"/>
      <c r="K55" s="231" t="e">
        <f>+G55/$F$55</f>
        <v>#DIV/0!</v>
      </c>
      <c r="L55" s="231" t="e">
        <f>+H55/$F$55</f>
        <v>#DIV/0!</v>
      </c>
      <c r="M55" s="231" t="e">
        <f>+I55/$F$55</f>
        <v>#DIV/0!</v>
      </c>
      <c r="N55" s="231" t="e">
        <f>+J55/$F$55</f>
        <v>#DIV/0!</v>
      </c>
      <c r="O55" s="292"/>
      <c r="P55" s="292"/>
      <c r="Q55" s="287"/>
      <c r="R55" s="281"/>
      <c r="S55" s="282" t="e">
        <f t="shared" si="6"/>
        <v>#DIV/0!</v>
      </c>
      <c r="T55" s="282"/>
      <c r="U55" s="282"/>
      <c r="V55" s="282"/>
      <c r="W55" s="285"/>
      <c r="X55" s="284"/>
    </row>
    <row r="56" spans="1:28" s="232" customFormat="1" x14ac:dyDescent="0.25">
      <c r="A56" s="225">
        <v>8</v>
      </c>
      <c r="B56" s="239" t="s">
        <v>607</v>
      </c>
      <c r="C56" s="240"/>
      <c r="D56" s="240"/>
      <c r="E56" s="241"/>
      <c r="F56" s="316"/>
      <c r="G56" s="240"/>
      <c r="H56" s="242"/>
      <c r="I56" s="242"/>
      <c r="J56" s="244"/>
      <c r="K56" s="231" t="e">
        <f>+G56/$F$56</f>
        <v>#DIV/0!</v>
      </c>
      <c r="L56" s="231" t="e">
        <f>+H56/$F$56</f>
        <v>#DIV/0!</v>
      </c>
      <c r="M56" s="231" t="e">
        <f>+I56/$F$56</f>
        <v>#DIV/0!</v>
      </c>
      <c r="N56" s="231" t="e">
        <f>+J56/$F$56</f>
        <v>#DIV/0!</v>
      </c>
      <c r="O56" s="292"/>
      <c r="P56" s="292"/>
      <c r="Q56" s="294"/>
      <c r="R56" s="281"/>
      <c r="S56" s="282" t="e">
        <f t="shared" si="6"/>
        <v>#DIV/0!</v>
      </c>
      <c r="T56" s="282"/>
      <c r="U56" s="282"/>
      <c r="V56" s="282"/>
      <c r="W56" s="283"/>
      <c r="X56" s="284"/>
    </row>
    <row r="57" spans="1:28" s="232" customFormat="1" ht="67.5" customHeight="1" x14ac:dyDescent="0.25">
      <c r="A57" s="225">
        <v>9</v>
      </c>
      <c r="B57" s="239" t="s">
        <v>610</v>
      </c>
      <c r="C57" s="240"/>
      <c r="D57" s="240"/>
      <c r="E57" s="241"/>
      <c r="F57" s="316"/>
      <c r="G57" s="240"/>
      <c r="H57" s="242"/>
      <c r="I57" s="242"/>
      <c r="J57" s="244"/>
      <c r="K57" s="231" t="e">
        <f>+G57/$F$57</f>
        <v>#DIV/0!</v>
      </c>
      <c r="L57" s="231" t="e">
        <f>+H57/$F$57</f>
        <v>#DIV/0!</v>
      </c>
      <c r="M57" s="231" t="e">
        <f>+I57/$F$57</f>
        <v>#DIV/0!</v>
      </c>
      <c r="N57" s="231" t="e">
        <f>+J57/$F$57</f>
        <v>#DIV/0!</v>
      </c>
      <c r="O57" s="292"/>
      <c r="P57" s="292"/>
      <c r="Q57" s="281"/>
      <c r="R57" s="281"/>
      <c r="S57" s="282" t="e">
        <f t="shared" si="6"/>
        <v>#DIV/0!</v>
      </c>
      <c r="T57" s="282"/>
      <c r="U57" s="282"/>
      <c r="V57" s="282"/>
      <c r="W57" s="283"/>
      <c r="X57" s="284"/>
    </row>
    <row r="58" spans="1:28" s="250" customFormat="1" ht="46.5" customHeight="1" x14ac:dyDescent="0.25">
      <c r="A58" s="247"/>
      <c r="B58" s="248"/>
      <c r="C58" s="234"/>
      <c r="D58" s="248"/>
      <c r="E58" s="249"/>
      <c r="F58" s="317"/>
      <c r="G58" s="248"/>
      <c r="H58" s="248"/>
      <c r="I58" s="248"/>
      <c r="J58" s="248"/>
      <c r="K58" s="320" t="e">
        <f>+SUM(G49:G57)/SUM($F$49:$F$57)</f>
        <v>#DIV/0!</v>
      </c>
      <c r="L58" s="320" t="e">
        <f>+SUM(H49:H57)/SUM($F$49:$F$57)</f>
        <v>#DIV/0!</v>
      </c>
      <c r="M58" s="320" t="e">
        <f>+SUM(I49:I57)/SUM($F$49:$F$57)</f>
        <v>#DIV/0!</v>
      </c>
      <c r="N58" s="320" t="e">
        <f>+SUM(J49:J57)/SUM($F$49:$F$57)</f>
        <v>#DIV/0!</v>
      </c>
      <c r="O58" s="320"/>
      <c r="P58" s="320"/>
      <c r="Q58" s="238"/>
      <c r="R58" s="238"/>
      <c r="S58" s="320" t="e">
        <f>+SUM(O49:O57)/SUM($F$49:$F$57)</f>
        <v>#DIV/0!</v>
      </c>
      <c r="T58" s="320" t="e">
        <f>+SUM(P49:P57)/SUM($F$49:$F$57)</f>
        <v>#DIV/0!</v>
      </c>
      <c r="U58" s="320" t="e">
        <f>+SUM(Q49:Q57)/SUM($F$49:$F$57)</f>
        <v>#DIV/0!</v>
      </c>
      <c r="V58" s="320" t="e">
        <f>+SUM(R49:R57)/SUM($F$49:$F$57)</f>
        <v>#DIV/0!</v>
      </c>
      <c r="W58" s="269"/>
      <c r="X58" s="271"/>
      <c r="Z58" s="251"/>
      <c r="AA58" s="251"/>
      <c r="AB58" s="251"/>
    </row>
    <row r="59" spans="1:28" s="232" customFormat="1" ht="14.25" x14ac:dyDescent="0.25">
      <c r="A59" s="225">
        <v>1</v>
      </c>
      <c r="B59" s="252" t="s">
        <v>239</v>
      </c>
      <c r="C59" s="253"/>
      <c r="D59" s="253"/>
      <c r="E59" s="254"/>
      <c r="F59" s="318"/>
      <c r="G59" s="253"/>
      <c r="H59" s="242"/>
      <c r="I59" s="245"/>
      <c r="J59" s="246"/>
      <c r="K59" s="231" t="e">
        <f>+G59/$F$59</f>
        <v>#DIV/0!</v>
      </c>
      <c r="L59" s="231" t="e">
        <f>+H59/$F$59</f>
        <v>#DIV/0!</v>
      </c>
      <c r="M59" s="231" t="e">
        <f>+I59/$F$59</f>
        <v>#DIV/0!</v>
      </c>
      <c r="N59" s="231" t="e">
        <f>+J59/$F$59</f>
        <v>#DIV/0!</v>
      </c>
      <c r="O59" s="295"/>
      <c r="P59" s="295"/>
      <c r="Q59" s="287"/>
      <c r="R59" s="296"/>
      <c r="S59" s="282" t="e">
        <f t="shared" ref="S59:S64" si="8">+O59/F59</f>
        <v>#DIV/0!</v>
      </c>
      <c r="T59" s="282"/>
      <c r="U59" s="282"/>
      <c r="V59" s="282"/>
      <c r="W59" s="297"/>
      <c r="X59" s="286"/>
    </row>
    <row r="60" spans="1:28" s="232" customFormat="1" ht="85.5" x14ac:dyDescent="0.25">
      <c r="A60" s="225">
        <v>2</v>
      </c>
      <c r="B60" s="252" t="s">
        <v>249</v>
      </c>
      <c r="C60" s="253"/>
      <c r="D60" s="253"/>
      <c r="E60" s="254"/>
      <c r="F60" s="318"/>
      <c r="G60" s="253"/>
      <c r="H60" s="243"/>
      <c r="I60" s="242"/>
      <c r="J60" s="244"/>
      <c r="K60" s="231" t="e">
        <f>+G60/$F$60</f>
        <v>#DIV/0!</v>
      </c>
      <c r="L60" s="231" t="e">
        <f>+H60/$F$60</f>
        <v>#DIV/0!</v>
      </c>
      <c r="M60" s="231" t="e">
        <f>+I60/$F$60</f>
        <v>#DIV/0!</v>
      </c>
      <c r="N60" s="231" t="e">
        <f>+J60/$F$60</f>
        <v>#DIV/0!</v>
      </c>
      <c r="O60" s="295">
        <v>3</v>
      </c>
      <c r="P60" s="295"/>
      <c r="Q60" s="287"/>
      <c r="R60" s="296"/>
      <c r="S60" s="282" t="e">
        <f t="shared" si="8"/>
        <v>#DIV/0!</v>
      </c>
      <c r="T60" s="282"/>
      <c r="U60" s="282"/>
      <c r="V60" s="282"/>
      <c r="W60" s="285" t="s">
        <v>758</v>
      </c>
      <c r="X60" s="284" t="s">
        <v>752</v>
      </c>
    </row>
    <row r="61" spans="1:28" s="232" customFormat="1" x14ac:dyDescent="0.25">
      <c r="A61" s="225">
        <v>3</v>
      </c>
      <c r="B61" s="252" t="s">
        <v>253</v>
      </c>
      <c r="C61" s="253"/>
      <c r="D61" s="253"/>
      <c r="E61" s="254"/>
      <c r="F61" s="318"/>
      <c r="G61" s="253"/>
      <c r="H61" s="242"/>
      <c r="I61" s="242"/>
      <c r="J61" s="242"/>
      <c r="K61" s="231" t="e">
        <f>+G61/$F$61</f>
        <v>#DIV/0!</v>
      </c>
      <c r="L61" s="231" t="e">
        <f>+H61/$F$61</f>
        <v>#DIV/0!</v>
      </c>
      <c r="M61" s="231" t="e">
        <f>+I61/$F$61</f>
        <v>#DIV/0!</v>
      </c>
      <c r="N61" s="231" t="e">
        <f>+J61/$F$61</f>
        <v>#DIV/0!</v>
      </c>
      <c r="O61" s="295"/>
      <c r="P61" s="295"/>
      <c r="Q61" s="298"/>
      <c r="R61" s="296"/>
      <c r="S61" s="282" t="e">
        <f t="shared" si="8"/>
        <v>#DIV/0!</v>
      </c>
      <c r="T61" s="282"/>
      <c r="U61" s="282"/>
      <c r="V61" s="282"/>
      <c r="W61" s="285"/>
      <c r="X61" s="284"/>
    </row>
    <row r="62" spans="1:28" s="232" customFormat="1" ht="14.25" x14ac:dyDescent="0.25">
      <c r="A62" s="225">
        <v>4</v>
      </c>
      <c r="B62" s="252" t="s">
        <v>256</v>
      </c>
      <c r="C62" s="253"/>
      <c r="D62" s="253"/>
      <c r="E62" s="254"/>
      <c r="F62" s="318"/>
      <c r="G62" s="253"/>
      <c r="H62" s="242"/>
      <c r="I62" s="242"/>
      <c r="J62" s="242"/>
      <c r="K62" s="231" t="e">
        <f>+G62/$F$62</f>
        <v>#DIV/0!</v>
      </c>
      <c r="L62" s="231" t="e">
        <f>+H62/$F$62</f>
        <v>#DIV/0!</v>
      </c>
      <c r="M62" s="231" t="e">
        <f>+I62/$F$62</f>
        <v>#DIV/0!</v>
      </c>
      <c r="N62" s="231" t="e">
        <f>+J62/$F$62</f>
        <v>#DIV/0!</v>
      </c>
      <c r="O62" s="295"/>
      <c r="P62" s="295"/>
      <c r="Q62" s="298"/>
      <c r="R62" s="296"/>
      <c r="S62" s="282" t="e">
        <f t="shared" si="8"/>
        <v>#DIV/0!</v>
      </c>
      <c r="T62" s="282"/>
      <c r="U62" s="282"/>
      <c r="V62" s="282"/>
      <c r="W62" s="285"/>
      <c r="X62" s="286"/>
    </row>
    <row r="63" spans="1:28" s="232" customFormat="1" ht="14.25" x14ac:dyDescent="0.25">
      <c r="A63" s="225">
        <v>5</v>
      </c>
      <c r="B63" s="252" t="s">
        <v>260</v>
      </c>
      <c r="C63" s="253"/>
      <c r="D63" s="253"/>
      <c r="E63" s="254"/>
      <c r="F63" s="318"/>
      <c r="G63" s="253"/>
      <c r="H63" s="242"/>
      <c r="I63" s="242"/>
      <c r="J63" s="242"/>
      <c r="K63" s="231" t="e">
        <f>+G63/$F$63</f>
        <v>#DIV/0!</v>
      </c>
      <c r="L63" s="231" t="e">
        <f>+H63/$F$63</f>
        <v>#DIV/0!</v>
      </c>
      <c r="M63" s="231" t="e">
        <f>+I63/$F$63</f>
        <v>#DIV/0!</v>
      </c>
      <c r="N63" s="231" t="e">
        <f>+J63/$F$63</f>
        <v>#DIV/0!</v>
      </c>
      <c r="O63" s="295"/>
      <c r="P63" s="295"/>
      <c r="Q63" s="281"/>
      <c r="R63" s="281"/>
      <c r="S63" s="282" t="e">
        <f t="shared" si="8"/>
        <v>#DIV/0!</v>
      </c>
      <c r="T63" s="282"/>
      <c r="U63" s="281"/>
      <c r="V63" s="281"/>
      <c r="W63" s="299"/>
      <c r="X63" s="300"/>
    </row>
    <row r="64" spans="1:28" s="232" customFormat="1" ht="14.25" x14ac:dyDescent="0.25">
      <c r="A64" s="225">
        <v>6</v>
      </c>
      <c r="B64" s="252" t="s">
        <v>263</v>
      </c>
      <c r="C64" s="253"/>
      <c r="D64" s="253"/>
      <c r="E64" s="254"/>
      <c r="F64" s="318"/>
      <c r="G64" s="253"/>
      <c r="H64" s="242"/>
      <c r="I64" s="242"/>
      <c r="J64" s="242"/>
      <c r="K64" s="231" t="e">
        <f>+G64/$F$64</f>
        <v>#DIV/0!</v>
      </c>
      <c r="L64" s="231" t="e">
        <f>+H64/$F$64</f>
        <v>#DIV/0!</v>
      </c>
      <c r="M64" s="231" t="e">
        <f>+I64/$F$64</f>
        <v>#DIV/0!</v>
      </c>
      <c r="N64" s="231" t="e">
        <f>+J64/$F$64</f>
        <v>#DIV/0!</v>
      </c>
      <c r="O64" s="295"/>
      <c r="P64" s="295"/>
      <c r="Q64" s="281"/>
      <c r="R64" s="281"/>
      <c r="S64" s="282" t="e">
        <f t="shared" si="8"/>
        <v>#DIV/0!</v>
      </c>
      <c r="T64" s="282"/>
      <c r="U64" s="281"/>
      <c r="V64" s="281"/>
      <c r="W64" s="299"/>
      <c r="X64" s="300"/>
    </row>
    <row r="65" spans="1:28" s="250" customFormat="1" ht="33.75" customHeight="1" x14ac:dyDescent="0.25">
      <c r="A65" s="233"/>
      <c r="B65" s="234"/>
      <c r="C65" s="234"/>
      <c r="D65" s="248"/>
      <c r="E65" s="249"/>
      <c r="F65" s="317"/>
      <c r="G65" s="248"/>
      <c r="H65" s="248"/>
      <c r="I65" s="248"/>
      <c r="J65" s="248"/>
      <c r="K65" s="320" t="e">
        <f>+SUM(G59:G64)/SUM($F$59:$F$64)</f>
        <v>#DIV/0!</v>
      </c>
      <c r="L65" s="320" t="e">
        <f>+SUM(H59:H64)/SUM($F$59:$F$64)</f>
        <v>#DIV/0!</v>
      </c>
      <c r="M65" s="320" t="e">
        <f>+SUM(I59:I64)/SUM($F$59:$F$64)</f>
        <v>#DIV/0!</v>
      </c>
      <c r="N65" s="320" t="e">
        <f>+SUM(J59:J64)/SUM($F$59:$F$64)</f>
        <v>#DIV/0!</v>
      </c>
      <c r="O65" s="320"/>
      <c r="P65" s="320"/>
      <c r="Q65" s="238"/>
      <c r="R65" s="238"/>
      <c r="S65" s="320" t="e">
        <f>+SUM(O59:O64)/SUM($F$59:$F$64)</f>
        <v>#DIV/0!</v>
      </c>
      <c r="T65" s="320" t="e">
        <f>+SUM(P59:P64)/SUM($F$59:$F$64)</f>
        <v>#DIV/0!</v>
      </c>
      <c r="U65" s="320" t="e">
        <f>+SUM(Q59:Q64)/SUM($F$59:$F$64)</f>
        <v>#DIV/0!</v>
      </c>
      <c r="V65" s="320" t="e">
        <f>+SUM(R59:R64)/SUM($F$59:$F$64)</f>
        <v>#DIV/0!</v>
      </c>
      <c r="W65" s="270"/>
      <c r="X65" s="271"/>
      <c r="Z65" s="251"/>
      <c r="AA65" s="251"/>
      <c r="AB65" s="251"/>
    </row>
    <row r="66" spans="1:28" s="232" customFormat="1" ht="14.25" x14ac:dyDescent="0.25">
      <c r="A66" s="225">
        <v>1</v>
      </c>
      <c r="B66" s="255" t="s">
        <v>268</v>
      </c>
      <c r="C66" s="256"/>
      <c r="D66" s="256"/>
      <c r="E66" s="257"/>
      <c r="F66" s="319"/>
      <c r="G66" s="253"/>
      <c r="H66" s="258"/>
      <c r="I66" s="258"/>
      <c r="J66" s="258"/>
      <c r="K66" s="231" t="e">
        <f>+G66/$F$66</f>
        <v>#DIV/0!</v>
      </c>
      <c r="L66" s="231" t="e">
        <f>+H66/$F$66</f>
        <v>#DIV/0!</v>
      </c>
      <c r="M66" s="231" t="e">
        <f>+I66/$F$66</f>
        <v>#DIV/0!</v>
      </c>
      <c r="N66" s="231" t="e">
        <f>+J66/$F$66</f>
        <v>#DIV/0!</v>
      </c>
      <c r="O66" s="291"/>
      <c r="P66" s="291"/>
      <c r="Q66" s="291"/>
      <c r="R66" s="301"/>
      <c r="S66" s="282" t="e">
        <f>+O66/F66</f>
        <v>#DIV/0!</v>
      </c>
      <c r="T66" s="282"/>
      <c r="U66" s="282"/>
      <c r="V66" s="282"/>
      <c r="W66" s="285"/>
      <c r="X66" s="286"/>
    </row>
    <row r="67" spans="1:28" s="232" customFormat="1" ht="14.25" x14ac:dyDescent="0.25">
      <c r="A67" s="225">
        <v>2</v>
      </c>
      <c r="B67" s="255" t="s">
        <v>282</v>
      </c>
      <c r="C67" s="256"/>
      <c r="D67" s="256"/>
      <c r="E67" s="257"/>
      <c r="F67" s="319"/>
      <c r="G67" s="253"/>
      <c r="H67" s="259"/>
      <c r="I67" s="259"/>
      <c r="J67" s="259"/>
      <c r="K67" s="231" t="e">
        <f>+G67/$F$67</f>
        <v>#DIV/0!</v>
      </c>
      <c r="L67" s="231" t="e">
        <f>+H67/$F$67</f>
        <v>#DIV/0!</v>
      </c>
      <c r="M67" s="231" t="e">
        <f>+I67/$F$67</f>
        <v>#DIV/0!</v>
      </c>
      <c r="N67" s="231" t="e">
        <f>+J67/$F$67</f>
        <v>#DIV/0!</v>
      </c>
      <c r="O67" s="291"/>
      <c r="P67" s="291"/>
      <c r="Q67" s="291"/>
      <c r="R67" s="301"/>
      <c r="S67" s="282" t="e">
        <f>+O67/F67</f>
        <v>#DIV/0!</v>
      </c>
      <c r="T67" s="282"/>
      <c r="U67" s="282"/>
      <c r="V67" s="282"/>
      <c r="W67" s="282"/>
      <c r="X67" s="302"/>
    </row>
    <row r="68" spans="1:28" s="232" customFormat="1" ht="111.95" customHeight="1" x14ac:dyDescent="0.25">
      <c r="A68" s="225">
        <v>3</v>
      </c>
      <c r="B68" s="255" t="s">
        <v>290</v>
      </c>
      <c r="C68" s="256"/>
      <c r="D68" s="256"/>
      <c r="E68" s="257"/>
      <c r="F68" s="319"/>
      <c r="G68" s="253"/>
      <c r="H68" s="259"/>
      <c r="I68" s="259"/>
      <c r="J68" s="259"/>
      <c r="K68" s="231" t="e">
        <f>+G68/$F$68</f>
        <v>#DIV/0!</v>
      </c>
      <c r="L68" s="231" t="e">
        <f>+H68/$F$68</f>
        <v>#DIV/0!</v>
      </c>
      <c r="M68" s="231" t="e">
        <f>+I68/$F$68</f>
        <v>#DIV/0!</v>
      </c>
      <c r="N68" s="231" t="e">
        <f>+J68/$F$68</f>
        <v>#DIV/0!</v>
      </c>
      <c r="O68" s="291"/>
      <c r="P68" s="291"/>
      <c r="Q68" s="291"/>
      <c r="R68" s="301"/>
      <c r="S68" s="282" t="e">
        <f>+O68/F68</f>
        <v>#DIV/0!</v>
      </c>
      <c r="T68" s="289"/>
      <c r="U68" s="282"/>
      <c r="V68" s="282"/>
      <c r="W68" s="283"/>
      <c r="X68" s="284"/>
    </row>
    <row r="69" spans="1:28" s="232" customFormat="1" x14ac:dyDescent="0.25">
      <c r="A69" s="225">
        <v>4</v>
      </c>
      <c r="B69" s="255" t="s">
        <v>296</v>
      </c>
      <c r="C69" s="256"/>
      <c r="D69" s="256"/>
      <c r="E69" s="257"/>
      <c r="F69" s="319"/>
      <c r="G69" s="253"/>
      <c r="H69" s="258"/>
      <c r="I69" s="258"/>
      <c r="J69" s="258"/>
      <c r="K69" s="231" t="e">
        <f>+G69/$F$69</f>
        <v>#DIV/0!</v>
      </c>
      <c r="L69" s="231" t="e">
        <f>+H69/$F$69</f>
        <v>#DIV/0!</v>
      </c>
      <c r="M69" s="231" t="e">
        <f>+I69/$F$69</f>
        <v>#DIV/0!</v>
      </c>
      <c r="N69" s="231" t="e">
        <f>+J69/$F$69</f>
        <v>#DIV/0!</v>
      </c>
      <c r="O69" s="291"/>
      <c r="P69" s="291"/>
      <c r="Q69" s="291"/>
      <c r="R69" s="301"/>
      <c r="S69" s="282" t="e">
        <f>+O69/F69</f>
        <v>#DIV/0!</v>
      </c>
      <c r="T69" s="289"/>
      <c r="U69" s="282"/>
      <c r="V69" s="282"/>
      <c r="W69" s="283"/>
      <c r="X69" s="284"/>
    </row>
    <row r="70" spans="1:28" s="250" customFormat="1" ht="33.75" customHeight="1" x14ac:dyDescent="0.25">
      <c r="A70" s="233"/>
      <c r="B70" s="234"/>
      <c r="C70" s="234"/>
      <c r="D70" s="248"/>
      <c r="E70" s="249"/>
      <c r="F70" s="317"/>
      <c r="G70" s="248"/>
      <c r="H70" s="248"/>
      <c r="I70" s="248"/>
      <c r="J70" s="248"/>
      <c r="K70" s="320" t="e">
        <f>+SUM(G66:G69)/SUM($F$66:$F$69)</f>
        <v>#DIV/0!</v>
      </c>
      <c r="L70" s="320" t="e">
        <f>+SUM(H66:H69)/SUM($F$66:$F$69)</f>
        <v>#DIV/0!</v>
      </c>
      <c r="M70" s="320" t="e">
        <f>+SUM(I66:I69)/SUM($F$66:$F$69)</f>
        <v>#DIV/0!</v>
      </c>
      <c r="N70" s="320" t="e">
        <f>+SUM(J66:J69)/SUM($F$66:$F$69)</f>
        <v>#DIV/0!</v>
      </c>
      <c r="O70" s="320"/>
      <c r="P70" s="320"/>
      <c r="Q70" s="238"/>
      <c r="R70" s="238"/>
      <c r="S70" s="320" t="e">
        <f>+SUM(O66:O69)/SUM($F$66:$F$69)</f>
        <v>#DIV/0!</v>
      </c>
      <c r="T70" s="320" t="e">
        <f>+SUM(P66:P69)/SUM($F$66:$F$69)</f>
        <v>#DIV/0!</v>
      </c>
      <c r="U70" s="320" t="e">
        <f>+SUM(Q66:Q69)/SUM($F$66:$F$69)</f>
        <v>#DIV/0!</v>
      </c>
      <c r="V70" s="320" t="e">
        <f>+SUM(R66:R69)/SUM($F$66:$F$69)</f>
        <v>#DIV/0!</v>
      </c>
      <c r="W70" s="270"/>
      <c r="X70" s="271"/>
      <c r="Z70" s="251"/>
      <c r="AA70" s="251"/>
      <c r="AB70" s="251"/>
    </row>
    <row r="71" spans="1:28" s="232" customFormat="1" x14ac:dyDescent="0.25">
      <c r="A71" s="225">
        <v>1</v>
      </c>
      <c r="B71" s="260" t="s">
        <v>416</v>
      </c>
      <c r="C71" s="240"/>
      <c r="D71" s="240"/>
      <c r="E71" s="241"/>
      <c r="F71" s="316"/>
      <c r="G71" s="240"/>
      <c r="H71" s="259"/>
      <c r="I71" s="259"/>
      <c r="J71" s="261"/>
      <c r="K71" s="231" t="e">
        <f>+G71/$F$71</f>
        <v>#DIV/0!</v>
      </c>
      <c r="L71" s="231" t="e">
        <f>+H71/$F$71</f>
        <v>#DIV/0!</v>
      </c>
      <c r="M71" s="231" t="e">
        <f>+I71/$F$71</f>
        <v>#DIV/0!</v>
      </c>
      <c r="N71" s="231" t="e">
        <f>+J71/$F$71</f>
        <v>#DIV/0!</v>
      </c>
      <c r="O71" s="291"/>
      <c r="P71" s="291"/>
      <c r="Q71" s="301"/>
      <c r="R71" s="281"/>
      <c r="S71" s="282" t="e">
        <f t="shared" ref="S71:S81" si="9">+O71/F71</f>
        <v>#DIV/0!</v>
      </c>
      <c r="T71" s="282"/>
      <c r="U71" s="282"/>
      <c r="V71" s="282"/>
      <c r="W71" s="285"/>
      <c r="X71" s="284"/>
    </row>
    <row r="72" spans="1:28" s="232" customFormat="1" ht="60" x14ac:dyDescent="0.25">
      <c r="A72" s="225">
        <v>2</v>
      </c>
      <c r="B72" s="260" t="s">
        <v>428</v>
      </c>
      <c r="C72" s="240"/>
      <c r="D72" s="240"/>
      <c r="E72" s="241"/>
      <c r="F72" s="316"/>
      <c r="G72" s="240"/>
      <c r="H72" s="229"/>
      <c r="I72" s="229"/>
      <c r="J72" s="229"/>
      <c r="K72" s="231" t="e">
        <f>+G72/$F$72</f>
        <v>#DIV/0!</v>
      </c>
      <c r="L72" s="231" t="e">
        <f>+H72/$F$72</f>
        <v>#DIV/0!</v>
      </c>
      <c r="M72" s="231" t="e">
        <f>+I72/$F$72</f>
        <v>#DIV/0!</v>
      </c>
      <c r="N72" s="231" t="e">
        <f>+J72/$F$72</f>
        <v>#DIV/0!</v>
      </c>
      <c r="O72" s="291">
        <v>1</v>
      </c>
      <c r="P72" s="291"/>
      <c r="Q72" s="301"/>
      <c r="R72" s="281"/>
      <c r="S72" s="282" t="e">
        <f t="shared" si="9"/>
        <v>#DIV/0!</v>
      </c>
      <c r="T72" s="282"/>
      <c r="U72" s="282"/>
      <c r="V72" s="282"/>
      <c r="W72" s="285" t="s">
        <v>759</v>
      </c>
      <c r="X72" s="284" t="s">
        <v>752</v>
      </c>
    </row>
    <row r="73" spans="1:28" s="232" customFormat="1" ht="60" x14ac:dyDescent="0.25">
      <c r="A73" s="225">
        <v>3</v>
      </c>
      <c r="B73" s="260" t="s">
        <v>433</v>
      </c>
      <c r="C73" s="240"/>
      <c r="D73" s="240"/>
      <c r="E73" s="241"/>
      <c r="F73" s="316"/>
      <c r="G73" s="240"/>
      <c r="H73" s="229"/>
      <c r="I73" s="258"/>
      <c r="J73" s="258"/>
      <c r="K73" s="231" t="e">
        <f>+G73/$F$73</f>
        <v>#DIV/0!</v>
      </c>
      <c r="L73" s="231" t="e">
        <f>+H73/$F$73</f>
        <v>#DIV/0!</v>
      </c>
      <c r="M73" s="231" t="e">
        <f>+I73/$F$73</f>
        <v>#DIV/0!</v>
      </c>
      <c r="N73" s="231" t="e">
        <f>+J73/$F$73</f>
        <v>#DIV/0!</v>
      </c>
      <c r="O73" s="291">
        <v>1</v>
      </c>
      <c r="P73" s="291"/>
      <c r="Q73" s="301"/>
      <c r="R73" s="281"/>
      <c r="S73" s="282" t="e">
        <f t="shared" si="9"/>
        <v>#DIV/0!</v>
      </c>
      <c r="T73" s="282"/>
      <c r="U73" s="282"/>
      <c r="V73" s="282"/>
      <c r="W73" s="285" t="s">
        <v>760</v>
      </c>
      <c r="X73" s="284" t="s">
        <v>752</v>
      </c>
    </row>
    <row r="74" spans="1:28" s="232" customFormat="1" ht="60" x14ac:dyDescent="0.25">
      <c r="A74" s="225">
        <v>4</v>
      </c>
      <c r="B74" s="260" t="s">
        <v>439</v>
      </c>
      <c r="C74" s="240"/>
      <c r="D74" s="240"/>
      <c r="E74" s="241"/>
      <c r="F74" s="316"/>
      <c r="G74" s="240"/>
      <c r="H74" s="229"/>
      <c r="I74" s="229"/>
      <c r="J74" s="229"/>
      <c r="K74" s="231" t="e">
        <f>+G74/$F$74</f>
        <v>#DIV/0!</v>
      </c>
      <c r="L74" s="231" t="e">
        <f>+H74/$F$74</f>
        <v>#DIV/0!</v>
      </c>
      <c r="M74" s="231" t="e">
        <f>+I74/$F$74</f>
        <v>#DIV/0!</v>
      </c>
      <c r="N74" s="231" t="e">
        <f>+J74/$F$74</f>
        <v>#DIV/0!</v>
      </c>
      <c r="O74" s="291">
        <v>1</v>
      </c>
      <c r="P74" s="291"/>
      <c r="Q74" s="301"/>
      <c r="R74" s="281"/>
      <c r="S74" s="282" t="e">
        <f t="shared" si="9"/>
        <v>#DIV/0!</v>
      </c>
      <c r="T74" s="282"/>
      <c r="U74" s="282"/>
      <c r="V74" s="282"/>
      <c r="W74" s="285" t="s">
        <v>761</v>
      </c>
      <c r="X74" s="284" t="s">
        <v>752</v>
      </c>
    </row>
    <row r="75" spans="1:28" s="232" customFormat="1" ht="60" x14ac:dyDescent="0.25">
      <c r="A75" s="225">
        <v>5</v>
      </c>
      <c r="B75" s="260" t="s">
        <v>444</v>
      </c>
      <c r="C75" s="240"/>
      <c r="D75" s="240"/>
      <c r="E75" s="241"/>
      <c r="F75" s="316"/>
      <c r="G75" s="240"/>
      <c r="H75" s="229"/>
      <c r="I75" s="258"/>
      <c r="J75" s="262"/>
      <c r="K75" s="231" t="e">
        <f>+G75/$F$75</f>
        <v>#DIV/0!</v>
      </c>
      <c r="L75" s="231" t="e">
        <f>+H75/$F$75</f>
        <v>#DIV/0!</v>
      </c>
      <c r="M75" s="231" t="e">
        <f>+I75/$F$75</f>
        <v>#DIV/0!</v>
      </c>
      <c r="N75" s="231" t="e">
        <f>+J75/$F$75</f>
        <v>#DIV/0!</v>
      </c>
      <c r="O75" s="291">
        <v>1</v>
      </c>
      <c r="P75" s="291"/>
      <c r="Q75" s="301"/>
      <c r="R75" s="281"/>
      <c r="S75" s="282" t="e">
        <f t="shared" si="9"/>
        <v>#DIV/0!</v>
      </c>
      <c r="T75" s="289"/>
      <c r="U75" s="282"/>
      <c r="V75" s="282"/>
      <c r="W75" s="304" t="s">
        <v>762</v>
      </c>
      <c r="X75" s="284" t="s">
        <v>752</v>
      </c>
    </row>
    <row r="76" spans="1:28" s="232" customFormat="1" ht="60" x14ac:dyDescent="0.25">
      <c r="A76" s="225">
        <v>6</v>
      </c>
      <c r="B76" s="260" t="s">
        <v>448</v>
      </c>
      <c r="C76" s="240"/>
      <c r="D76" s="240"/>
      <c r="E76" s="241"/>
      <c r="F76" s="316"/>
      <c r="G76" s="240"/>
      <c r="H76" s="229"/>
      <c r="I76" s="258"/>
      <c r="J76" s="258"/>
      <c r="K76" s="231" t="e">
        <f>+G76/$F$76</f>
        <v>#DIV/0!</v>
      </c>
      <c r="L76" s="231" t="e">
        <f>+H76/$F$76</f>
        <v>#DIV/0!</v>
      </c>
      <c r="M76" s="231" t="e">
        <f>+I76/$F$76</f>
        <v>#DIV/0!</v>
      </c>
      <c r="N76" s="231" t="e">
        <f>+J76/$F$76</f>
        <v>#DIV/0!</v>
      </c>
      <c r="O76" s="291">
        <v>1</v>
      </c>
      <c r="P76" s="291"/>
      <c r="Q76" s="301"/>
      <c r="R76" s="281"/>
      <c r="S76" s="282" t="e">
        <f t="shared" si="9"/>
        <v>#DIV/0!</v>
      </c>
      <c r="T76" s="289"/>
      <c r="U76" s="282"/>
      <c r="V76" s="282"/>
      <c r="W76" s="285" t="s">
        <v>763</v>
      </c>
      <c r="X76" s="284" t="s">
        <v>752</v>
      </c>
    </row>
    <row r="77" spans="1:28" s="232" customFormat="1" ht="60" x14ac:dyDescent="0.25">
      <c r="A77" s="225">
        <v>7</v>
      </c>
      <c r="B77" s="260" t="s">
        <v>458</v>
      </c>
      <c r="C77" s="240"/>
      <c r="D77" s="240"/>
      <c r="E77" s="241"/>
      <c r="F77" s="316"/>
      <c r="G77" s="240"/>
      <c r="H77" s="229"/>
      <c r="I77" s="258"/>
      <c r="J77" s="262"/>
      <c r="K77" s="231" t="e">
        <f>+G77/$F$77</f>
        <v>#DIV/0!</v>
      </c>
      <c r="L77" s="231" t="e">
        <f>+H77/$F$77</f>
        <v>#DIV/0!</v>
      </c>
      <c r="M77" s="231" t="e">
        <f>+I77/$F$77</f>
        <v>#DIV/0!</v>
      </c>
      <c r="N77" s="231" t="e">
        <f>+J77/$F$77</f>
        <v>#DIV/0!</v>
      </c>
      <c r="O77" s="291">
        <v>1</v>
      </c>
      <c r="P77" s="291"/>
      <c r="Q77" s="301"/>
      <c r="R77" s="281"/>
      <c r="S77" s="282" t="e">
        <f t="shared" si="9"/>
        <v>#DIV/0!</v>
      </c>
      <c r="T77" s="289"/>
      <c r="U77" s="282"/>
      <c r="V77" s="282"/>
      <c r="W77" s="285" t="s">
        <v>764</v>
      </c>
      <c r="X77" s="284" t="s">
        <v>752</v>
      </c>
    </row>
    <row r="78" spans="1:28" s="232" customFormat="1" ht="60" x14ac:dyDescent="0.25">
      <c r="A78" s="225">
        <v>8</v>
      </c>
      <c r="B78" s="260" t="s">
        <v>467</v>
      </c>
      <c r="C78" s="240"/>
      <c r="D78" s="240"/>
      <c r="E78" s="241"/>
      <c r="F78" s="316"/>
      <c r="G78" s="240"/>
      <c r="H78" s="229"/>
      <c r="I78" s="259"/>
      <c r="J78" s="259"/>
      <c r="K78" s="231" t="e">
        <f>+G78/$F$78</f>
        <v>#DIV/0!</v>
      </c>
      <c r="L78" s="231" t="e">
        <f>+H78/$F$78</f>
        <v>#DIV/0!</v>
      </c>
      <c r="M78" s="231" t="e">
        <f>+I78/$F$78</f>
        <v>#DIV/0!</v>
      </c>
      <c r="N78" s="231" t="e">
        <f>+J78/$F$78</f>
        <v>#DIV/0!</v>
      </c>
      <c r="O78" s="291">
        <v>1</v>
      </c>
      <c r="P78" s="291"/>
      <c r="Q78" s="301"/>
      <c r="R78" s="281"/>
      <c r="S78" s="282" t="e">
        <f t="shared" si="9"/>
        <v>#DIV/0!</v>
      </c>
      <c r="T78" s="289"/>
      <c r="U78" s="282"/>
      <c r="V78" s="282"/>
      <c r="W78" s="285" t="s">
        <v>765</v>
      </c>
      <c r="X78" s="284" t="s">
        <v>752</v>
      </c>
    </row>
    <row r="79" spans="1:28" s="232" customFormat="1" ht="60" x14ac:dyDescent="0.25">
      <c r="A79" s="225">
        <v>9</v>
      </c>
      <c r="B79" s="260" t="s">
        <v>477</v>
      </c>
      <c r="C79" s="240"/>
      <c r="D79" s="240"/>
      <c r="E79" s="241"/>
      <c r="F79" s="316"/>
      <c r="G79" s="240"/>
      <c r="H79" s="229"/>
      <c r="I79" s="259"/>
      <c r="J79" s="259"/>
      <c r="K79" s="231" t="e">
        <f>+G79/$F$79</f>
        <v>#DIV/0!</v>
      </c>
      <c r="L79" s="231" t="e">
        <f>+H79/$F$79</f>
        <v>#DIV/0!</v>
      </c>
      <c r="M79" s="231" t="e">
        <f>+I79/$F$79</f>
        <v>#DIV/0!</v>
      </c>
      <c r="N79" s="231" t="e">
        <f>+J79/$F$79</f>
        <v>#DIV/0!</v>
      </c>
      <c r="O79" s="291">
        <v>1</v>
      </c>
      <c r="P79" s="291"/>
      <c r="Q79" s="301"/>
      <c r="R79" s="281"/>
      <c r="S79" s="282" t="e">
        <f t="shared" si="9"/>
        <v>#DIV/0!</v>
      </c>
      <c r="T79" s="289"/>
      <c r="U79" s="282"/>
      <c r="V79" s="282"/>
      <c r="W79" s="285" t="s">
        <v>766</v>
      </c>
      <c r="X79" s="284" t="s">
        <v>752</v>
      </c>
    </row>
    <row r="80" spans="1:28" s="232" customFormat="1" x14ac:dyDescent="0.25">
      <c r="A80" s="225">
        <v>10</v>
      </c>
      <c r="B80" s="260" t="s">
        <v>486</v>
      </c>
      <c r="C80" s="240"/>
      <c r="D80" s="240"/>
      <c r="E80" s="241"/>
      <c r="F80" s="316"/>
      <c r="G80" s="240"/>
      <c r="H80" s="229"/>
      <c r="I80" s="259"/>
      <c r="J80" s="259"/>
      <c r="K80" s="231" t="e">
        <f>+G80/$F$80</f>
        <v>#DIV/0!</v>
      </c>
      <c r="L80" s="231" t="e">
        <f>+H80/$F$80</f>
        <v>#DIV/0!</v>
      </c>
      <c r="M80" s="231" t="e">
        <f>+I80/$F$80</f>
        <v>#DIV/0!</v>
      </c>
      <c r="N80" s="231" t="e">
        <f t="shared" ref="N80" si="10">+J80/$F$80</f>
        <v>#DIV/0!</v>
      </c>
      <c r="O80" s="291"/>
      <c r="P80" s="291"/>
      <c r="Q80" s="301"/>
      <c r="R80" s="281"/>
      <c r="S80" s="282" t="e">
        <f t="shared" si="9"/>
        <v>#DIV/0!</v>
      </c>
      <c r="T80" s="289"/>
      <c r="U80" s="282"/>
      <c r="V80" s="282"/>
      <c r="W80" s="285"/>
      <c r="X80" s="284"/>
    </row>
    <row r="81" spans="1:28" s="232" customFormat="1" ht="60" x14ac:dyDescent="0.25">
      <c r="A81" s="225">
        <v>11</v>
      </c>
      <c r="B81" s="260" t="s">
        <v>496</v>
      </c>
      <c r="C81" s="240"/>
      <c r="D81" s="240"/>
      <c r="E81" s="241"/>
      <c r="F81" s="316"/>
      <c r="G81" s="240"/>
      <c r="H81" s="229"/>
      <c r="I81" s="259"/>
      <c r="J81" s="259"/>
      <c r="K81" s="231" t="e">
        <f>+G81/$F$81</f>
        <v>#DIV/0!</v>
      </c>
      <c r="L81" s="231" t="e">
        <f>+H81/$F$81</f>
        <v>#DIV/0!</v>
      </c>
      <c r="M81" s="231" t="e">
        <f>+I81/$F$81</f>
        <v>#DIV/0!</v>
      </c>
      <c r="N81" s="231" t="e">
        <f>+J81/$F$81</f>
        <v>#DIV/0!</v>
      </c>
      <c r="O81" s="291">
        <v>1</v>
      </c>
      <c r="P81" s="291"/>
      <c r="Q81" s="301"/>
      <c r="R81" s="281"/>
      <c r="S81" s="282" t="e">
        <f t="shared" si="9"/>
        <v>#DIV/0!</v>
      </c>
      <c r="T81" s="289"/>
      <c r="U81" s="282"/>
      <c r="V81" s="282"/>
      <c r="W81" s="285" t="s">
        <v>767</v>
      </c>
      <c r="X81" s="284" t="s">
        <v>752</v>
      </c>
    </row>
    <row r="82" spans="1:28" s="250" customFormat="1" ht="36.75" customHeight="1" x14ac:dyDescent="0.25">
      <c r="A82" s="233"/>
      <c r="B82" s="234"/>
      <c r="C82" s="234"/>
      <c r="D82" s="248"/>
      <c r="E82" s="249"/>
      <c r="F82" s="317"/>
      <c r="G82" s="248"/>
      <c r="H82" s="248"/>
      <c r="I82" s="248"/>
      <c r="J82" s="248"/>
      <c r="K82" s="320" t="e">
        <f>+SUM(G71:G81)/SUM($F$71:$F$81)</f>
        <v>#DIV/0!</v>
      </c>
      <c r="L82" s="320" t="e">
        <f>+SUM(H71:H81)/SUM($F$71:$F$81)</f>
        <v>#DIV/0!</v>
      </c>
      <c r="M82" s="320" t="e">
        <f>+SUM(I71:I81)/SUM($F$71:$F$81)</f>
        <v>#DIV/0!</v>
      </c>
      <c r="N82" s="320" t="e">
        <f>+SUM(J71:J81)/SUM($F$71:$F$81)</f>
        <v>#DIV/0!</v>
      </c>
      <c r="O82" s="320"/>
      <c r="P82" s="320"/>
      <c r="Q82" s="238"/>
      <c r="R82" s="238"/>
      <c r="S82" s="320" t="e">
        <f>+SUM(O71:O81)/SUM($F$71:$F$81)</f>
        <v>#DIV/0!</v>
      </c>
      <c r="T82" s="320" t="e">
        <f>+SUM(P71:P81)/SUM($F$71:$F$81)</f>
        <v>#DIV/0!</v>
      </c>
      <c r="U82" s="320" t="e">
        <f>+SUM(Q71:Q81)/SUM($F$71:$F$81)</f>
        <v>#DIV/0!</v>
      </c>
      <c r="V82" s="320" t="e">
        <f>+SUM(R71:R81)/SUM($F$71:$F$81)</f>
        <v>#DIV/0!</v>
      </c>
      <c r="W82" s="270"/>
      <c r="X82" s="271"/>
      <c r="Z82" s="251"/>
      <c r="AA82" s="251"/>
      <c r="AB82" s="251"/>
    </row>
    <row r="83" spans="1:28" s="232" customFormat="1" x14ac:dyDescent="0.25">
      <c r="A83" s="225">
        <v>1</v>
      </c>
      <c r="B83" s="255" t="s">
        <v>348</v>
      </c>
      <c r="C83" s="255"/>
      <c r="D83" s="255"/>
      <c r="E83" s="241"/>
      <c r="F83" s="316"/>
      <c r="G83" s="240"/>
      <c r="H83" s="242"/>
      <c r="I83" s="242"/>
      <c r="J83" s="244"/>
      <c r="K83" s="231" t="e">
        <f>+G83/$F$83</f>
        <v>#DIV/0!</v>
      </c>
      <c r="L83" s="231" t="e">
        <f>+H83/$F$83</f>
        <v>#DIV/0!</v>
      </c>
      <c r="M83" s="231" t="e">
        <f>+I83/$F$83</f>
        <v>#DIV/0!</v>
      </c>
      <c r="N83" s="231" t="e">
        <f t="shared" ref="N83" si="11">+J83/$F$83</f>
        <v>#DIV/0!</v>
      </c>
      <c r="O83" s="291"/>
      <c r="P83" s="291"/>
      <c r="Q83" s="301"/>
      <c r="R83" s="301"/>
      <c r="S83" s="282" t="e">
        <f>+O83/F83</f>
        <v>#DIV/0!</v>
      </c>
      <c r="T83" s="289"/>
      <c r="U83" s="282"/>
      <c r="V83" s="282"/>
      <c r="W83" s="285"/>
      <c r="X83" s="284"/>
    </row>
    <row r="84" spans="1:28" s="232" customFormat="1" ht="14.25" x14ac:dyDescent="0.25">
      <c r="A84" s="225">
        <v>2</v>
      </c>
      <c r="B84" s="255" t="s">
        <v>362</v>
      </c>
      <c r="C84" s="255"/>
      <c r="D84" s="255"/>
      <c r="E84" s="241"/>
      <c r="F84" s="316"/>
      <c r="G84" s="240"/>
      <c r="H84" s="242"/>
      <c r="I84" s="242"/>
      <c r="J84" s="244"/>
      <c r="K84" s="231" t="e">
        <f>+G84/$F$84</f>
        <v>#DIV/0!</v>
      </c>
      <c r="L84" s="231" t="e">
        <f>+H84/$F$84</f>
        <v>#DIV/0!</v>
      </c>
      <c r="M84" s="231" t="e">
        <f>+I84/$F$84</f>
        <v>#DIV/0!</v>
      </c>
      <c r="N84" s="231" t="e">
        <f t="shared" ref="N84" si="12">+J84/$F$84</f>
        <v>#DIV/0!</v>
      </c>
      <c r="O84" s="291"/>
      <c r="P84" s="291"/>
      <c r="Q84" s="301"/>
      <c r="R84" s="301"/>
      <c r="S84" s="282" t="e">
        <f t="shared" ref="S84:S89" si="13">+O84/F84</f>
        <v>#DIV/0!</v>
      </c>
      <c r="T84" s="282"/>
      <c r="U84" s="282"/>
      <c r="V84" s="282"/>
      <c r="W84" s="305"/>
      <c r="X84" s="306"/>
    </row>
    <row r="85" spans="1:28" s="232" customFormat="1" x14ac:dyDescent="0.25">
      <c r="A85" s="225">
        <v>3</v>
      </c>
      <c r="B85" s="255" t="s">
        <v>369</v>
      </c>
      <c r="C85" s="255"/>
      <c r="D85" s="255"/>
      <c r="E85" s="241"/>
      <c r="F85" s="316"/>
      <c r="G85" s="240"/>
      <c r="H85" s="242"/>
      <c r="I85" s="242"/>
      <c r="J85" s="244"/>
      <c r="K85" s="231" t="e">
        <f>+G85/$F$85</f>
        <v>#DIV/0!</v>
      </c>
      <c r="L85" s="231" t="e">
        <f>+H85/$F$85</f>
        <v>#DIV/0!</v>
      </c>
      <c r="M85" s="231" t="e">
        <f>+I85/$F$85</f>
        <v>#DIV/0!</v>
      </c>
      <c r="N85" s="231" t="e">
        <f t="shared" ref="N85" si="14">+J85/$F$85</f>
        <v>#DIV/0!</v>
      </c>
      <c r="O85" s="291"/>
      <c r="P85" s="291"/>
      <c r="Q85" s="301"/>
      <c r="R85" s="301"/>
      <c r="S85" s="282" t="e">
        <f t="shared" si="13"/>
        <v>#DIV/0!</v>
      </c>
      <c r="T85" s="289"/>
      <c r="U85" s="282"/>
      <c r="V85" s="282"/>
      <c r="W85" s="285"/>
      <c r="X85" s="284"/>
    </row>
    <row r="86" spans="1:28" s="232" customFormat="1" ht="71.25" x14ac:dyDescent="0.25">
      <c r="A86" s="225">
        <v>4</v>
      </c>
      <c r="B86" s="255" t="s">
        <v>377</v>
      </c>
      <c r="C86" s="255"/>
      <c r="D86" s="255"/>
      <c r="E86" s="241"/>
      <c r="F86" s="316"/>
      <c r="G86" s="240"/>
      <c r="H86" s="243"/>
      <c r="I86" s="242"/>
      <c r="J86" s="244"/>
      <c r="K86" s="231" t="e">
        <f>+G86/$F$86</f>
        <v>#DIV/0!</v>
      </c>
      <c r="L86" s="231" t="e">
        <f>+H86/$F$86</f>
        <v>#DIV/0!</v>
      </c>
      <c r="M86" s="231" t="e">
        <f>+I86/$F$86</f>
        <v>#DIV/0!</v>
      </c>
      <c r="N86" s="231" t="e">
        <f t="shared" ref="N86" si="15">+J86/$F$86</f>
        <v>#DIV/0!</v>
      </c>
      <c r="O86" s="291">
        <v>1</v>
      </c>
      <c r="P86" s="291"/>
      <c r="Q86" s="301"/>
      <c r="R86" s="301"/>
      <c r="S86" s="282" t="e">
        <f t="shared" si="13"/>
        <v>#DIV/0!</v>
      </c>
      <c r="T86" s="289"/>
      <c r="U86" s="282"/>
      <c r="V86" s="282"/>
      <c r="W86" s="297" t="s">
        <v>768</v>
      </c>
      <c r="X86" s="284" t="s">
        <v>752</v>
      </c>
    </row>
    <row r="87" spans="1:28" s="232" customFormat="1" ht="60" x14ac:dyDescent="0.25">
      <c r="A87" s="225">
        <v>5</v>
      </c>
      <c r="B87" s="255" t="s">
        <v>384</v>
      </c>
      <c r="C87" s="255"/>
      <c r="D87" s="255"/>
      <c r="E87" s="241"/>
      <c r="F87" s="316"/>
      <c r="G87" s="240"/>
      <c r="H87" s="243"/>
      <c r="I87" s="242"/>
      <c r="J87" s="244"/>
      <c r="K87" s="231" t="e">
        <f>+G87/$F$87</f>
        <v>#DIV/0!</v>
      </c>
      <c r="L87" s="231" t="e">
        <f>+H87/$F$87</f>
        <v>#DIV/0!</v>
      </c>
      <c r="M87" s="231" t="e">
        <f>+I87/$F$87</f>
        <v>#DIV/0!</v>
      </c>
      <c r="N87" s="231" t="e">
        <f t="shared" ref="N87" si="16">+J87/$F$87</f>
        <v>#DIV/0!</v>
      </c>
      <c r="O87" s="291">
        <v>1</v>
      </c>
      <c r="P87" s="291"/>
      <c r="Q87" s="301"/>
      <c r="R87" s="301"/>
      <c r="S87" s="282" t="e">
        <f t="shared" si="13"/>
        <v>#DIV/0!</v>
      </c>
      <c r="T87" s="289"/>
      <c r="U87" s="282"/>
      <c r="V87" s="282"/>
      <c r="W87" s="297" t="s">
        <v>769</v>
      </c>
      <c r="X87" s="284" t="s">
        <v>752</v>
      </c>
    </row>
    <row r="88" spans="1:28" s="232" customFormat="1" ht="60" x14ac:dyDescent="0.25">
      <c r="A88" s="225">
        <v>6</v>
      </c>
      <c r="B88" s="255" t="s">
        <v>391</v>
      </c>
      <c r="C88" s="255"/>
      <c r="D88" s="255"/>
      <c r="E88" s="241"/>
      <c r="F88" s="316"/>
      <c r="G88" s="240"/>
      <c r="H88" s="243"/>
      <c r="I88" s="242"/>
      <c r="J88" s="244"/>
      <c r="K88" s="231" t="e">
        <f>+G88/$F$88</f>
        <v>#DIV/0!</v>
      </c>
      <c r="L88" s="231" t="e">
        <f>+H88/$F$88</f>
        <v>#DIV/0!</v>
      </c>
      <c r="M88" s="231" t="e">
        <f>+I88/$F$88</f>
        <v>#DIV/0!</v>
      </c>
      <c r="N88" s="231" t="e">
        <f t="shared" ref="N88" si="17">+J88/$F$88</f>
        <v>#DIV/0!</v>
      </c>
      <c r="O88" s="291">
        <v>1</v>
      </c>
      <c r="P88" s="291"/>
      <c r="Q88" s="301"/>
      <c r="R88" s="301"/>
      <c r="S88" s="282" t="e">
        <f t="shared" si="13"/>
        <v>#DIV/0!</v>
      </c>
      <c r="T88" s="289"/>
      <c r="U88" s="282"/>
      <c r="V88" s="282"/>
      <c r="W88" s="297" t="s">
        <v>770</v>
      </c>
      <c r="X88" s="284" t="s">
        <v>752</v>
      </c>
    </row>
    <row r="89" spans="1:28" s="232" customFormat="1" ht="60" x14ac:dyDescent="0.25">
      <c r="A89" s="225">
        <v>7</v>
      </c>
      <c r="B89" s="255" t="s">
        <v>398</v>
      </c>
      <c r="C89" s="255"/>
      <c r="D89" s="255"/>
      <c r="E89" s="241"/>
      <c r="F89" s="316"/>
      <c r="G89" s="240"/>
      <c r="H89" s="243"/>
      <c r="I89" s="242"/>
      <c r="J89" s="244"/>
      <c r="K89" s="231" t="e">
        <f>+G89/$F$89</f>
        <v>#DIV/0!</v>
      </c>
      <c r="L89" s="231" t="e">
        <f>+H89/$F$89</f>
        <v>#DIV/0!</v>
      </c>
      <c r="M89" s="231" t="e">
        <f>+I89/$F$89</f>
        <v>#DIV/0!</v>
      </c>
      <c r="N89" s="231" t="e">
        <f t="shared" ref="N89" si="18">+J89/$F$89</f>
        <v>#DIV/0!</v>
      </c>
      <c r="O89" s="291">
        <v>1</v>
      </c>
      <c r="P89" s="291"/>
      <c r="Q89" s="301"/>
      <c r="R89" s="301"/>
      <c r="S89" s="282" t="e">
        <f t="shared" si="13"/>
        <v>#DIV/0!</v>
      </c>
      <c r="T89" s="289"/>
      <c r="U89" s="282"/>
      <c r="V89" s="282"/>
      <c r="W89" s="297" t="s">
        <v>771</v>
      </c>
      <c r="X89" s="284" t="s">
        <v>752</v>
      </c>
    </row>
    <row r="90" spans="1:28" s="232" customFormat="1" ht="40.5" customHeight="1" thickBot="1" x14ac:dyDescent="0.3">
      <c r="A90" s="263"/>
      <c r="B90" s="264"/>
      <c r="C90" s="264"/>
      <c r="D90" s="265"/>
      <c r="E90" s="266"/>
      <c r="F90" s="369"/>
      <c r="G90" s="369"/>
      <c r="H90" s="369"/>
      <c r="I90" s="369"/>
      <c r="J90" s="369"/>
      <c r="K90" s="320" t="e">
        <f>+SUM(G83:G89)/SUM($F$83:$F$89)</f>
        <v>#DIV/0!</v>
      </c>
      <c r="L90" s="320" t="e">
        <f t="shared" ref="L90" si="19">+SUM(H83:H89)/SUM($F$83:$F$89)</f>
        <v>#DIV/0!</v>
      </c>
      <c r="M90" s="320" t="e">
        <f>+SUM(I83:I89)/SUM($F$83:$F$89)</f>
        <v>#DIV/0!</v>
      </c>
      <c r="N90" s="320" t="e">
        <f>+SUM(J83:J89)/SUM($F$83:$F$89)</f>
        <v>#DIV/0!</v>
      </c>
      <c r="O90" s="320"/>
      <c r="P90" s="320"/>
      <c r="Q90" s="238"/>
      <c r="R90" s="238"/>
      <c r="S90" s="320" t="e">
        <f>+SUM(O83:O89)/SUM($F$83:$F$89)</f>
        <v>#DIV/0!</v>
      </c>
      <c r="T90" s="320" t="e">
        <f>+SUM(P83:P89)/SUM($F$83:$F$89)</f>
        <v>#DIV/0!</v>
      </c>
      <c r="U90" s="320" t="e">
        <f>+SUM(Q83:Q89)/SUM($F$83:$F$89)</f>
        <v>#DIV/0!</v>
      </c>
      <c r="V90" s="320" t="e">
        <f>+SUM(R83:R89)/SUM($F$83:$F$89)</f>
        <v>#DIV/0!</v>
      </c>
      <c r="W90" s="272"/>
      <c r="X90" s="273"/>
      <c r="Z90" s="219"/>
      <c r="AA90" s="219"/>
      <c r="AB90" s="219"/>
    </row>
    <row r="91" spans="1:28" s="232" customFormat="1" ht="14.25" x14ac:dyDescent="0.25">
      <c r="A91" s="219"/>
      <c r="B91" s="219"/>
      <c r="C91" s="219"/>
      <c r="D91" s="219"/>
      <c r="E91" s="219"/>
      <c r="F91" s="219"/>
      <c r="G91" s="368" t="s">
        <v>772</v>
      </c>
      <c r="H91" s="368" t="s">
        <v>773</v>
      </c>
      <c r="I91" s="368" t="s">
        <v>774</v>
      </c>
      <c r="J91" s="368" t="s">
        <v>775</v>
      </c>
      <c r="K91" s="219"/>
      <c r="L91" s="219"/>
      <c r="M91" s="219"/>
      <c r="N91" s="219"/>
      <c r="Z91" s="219"/>
      <c r="AA91" s="219"/>
      <c r="AB91" s="219"/>
    </row>
    <row r="92" spans="1:28" ht="39.6" customHeight="1" x14ac:dyDescent="0.25">
      <c r="A92" s="756" t="s">
        <v>776</v>
      </c>
      <c r="B92" s="757"/>
      <c r="C92" s="757"/>
      <c r="D92" s="757"/>
      <c r="E92" s="758"/>
      <c r="F92" s="311">
        <f>+COUNT($F$40:$F$89)</f>
        <v>0</v>
      </c>
      <c r="G92" s="311">
        <f>+COUNT($G$40:$G$89)</f>
        <v>0</v>
      </c>
      <c r="H92" s="312">
        <f>+COUNT($H$40:$H$89)</f>
        <v>0</v>
      </c>
      <c r="I92" s="313">
        <f>+COUNT($I$40:$I$89)</f>
        <v>0</v>
      </c>
      <c r="J92" s="313">
        <f>+COUNT($J$40:$J$89)</f>
        <v>0</v>
      </c>
      <c r="S92" s="307"/>
    </row>
    <row r="93" spans="1:28" ht="47.45" customHeight="1" x14ac:dyDescent="0.25">
      <c r="A93" s="756" t="s">
        <v>777</v>
      </c>
      <c r="B93" s="757"/>
      <c r="C93" s="757"/>
      <c r="D93" s="757"/>
      <c r="E93" s="758"/>
      <c r="F93" s="311">
        <f>+SUM($F$40:$F$89)</f>
        <v>0</v>
      </c>
      <c r="G93" s="311">
        <f>+SUM($G$40:$G$89)</f>
        <v>0</v>
      </c>
      <c r="H93" s="312">
        <f>+SUM($H$40:$H$89)</f>
        <v>0</v>
      </c>
      <c r="I93" s="313">
        <f>+SUM($I$40:$I$89)</f>
        <v>0</v>
      </c>
      <c r="J93" s="313">
        <f>+SUM($J$40:$J$89)</f>
        <v>0</v>
      </c>
    </row>
    <row r="94" spans="1:28" ht="47.45" customHeight="1" x14ac:dyDescent="0.25">
      <c r="A94" s="756" t="s">
        <v>778</v>
      </c>
      <c r="B94" s="757"/>
      <c r="C94" s="757"/>
      <c r="D94" s="757"/>
      <c r="E94" s="757"/>
      <c r="F94" s="758"/>
      <c r="G94" s="321" t="e">
        <f>+G93/$F$93</f>
        <v>#DIV/0!</v>
      </c>
      <c r="H94" s="322" t="e">
        <f>+H93/$F$93</f>
        <v>#DIV/0!</v>
      </c>
      <c r="I94" s="323" t="e">
        <f>+I93/$F$93</f>
        <v>#DIV/0!</v>
      </c>
      <c r="J94" s="323" t="e">
        <f>+J93/$F$93</f>
        <v>#DIV/0!</v>
      </c>
    </row>
    <row r="95" spans="1:28" ht="39.6" customHeight="1" x14ac:dyDescent="0.25">
      <c r="A95" s="743" t="s">
        <v>779</v>
      </c>
      <c r="B95" s="744"/>
      <c r="C95" s="744"/>
      <c r="D95" s="744"/>
      <c r="E95" s="744"/>
      <c r="F95" s="745"/>
      <c r="G95" s="303">
        <f>+COUNT($O$40:$O$89)</f>
        <v>20</v>
      </c>
      <c r="H95" s="297">
        <f>+COUNT($P$40:$P$89)</f>
        <v>0</v>
      </c>
      <c r="I95" s="292">
        <f>+COUNT($Q$40:$Q$89)</f>
        <v>0</v>
      </c>
      <c r="J95" s="292">
        <f>+COUNT($R$40:$R$89)</f>
        <v>0</v>
      </c>
      <c r="S95" s="307"/>
    </row>
    <row r="96" spans="1:28" ht="47.45" customHeight="1" x14ac:dyDescent="0.25">
      <c r="A96" s="743" t="s">
        <v>780</v>
      </c>
      <c r="B96" s="744"/>
      <c r="C96" s="744"/>
      <c r="D96" s="744"/>
      <c r="E96" s="744"/>
      <c r="F96" s="745"/>
      <c r="G96" s="303">
        <f>+SUM($O$40:$O$89)</f>
        <v>26</v>
      </c>
      <c r="H96" s="297">
        <f>+SUM($P$40:$P$89)</f>
        <v>0</v>
      </c>
      <c r="I96" s="292">
        <f>+COUNT($Q$40:$Q$89)</f>
        <v>0</v>
      </c>
      <c r="J96" s="292">
        <f>+COUNT($R$40:$R$89)</f>
        <v>0</v>
      </c>
    </row>
    <row r="97" spans="1:25" ht="47.45" customHeight="1" x14ac:dyDescent="0.25">
      <c r="A97" s="743" t="s">
        <v>781</v>
      </c>
      <c r="B97" s="744"/>
      <c r="C97" s="744"/>
      <c r="D97" s="744"/>
      <c r="E97" s="744"/>
      <c r="F97" s="745"/>
      <c r="G97" s="324" t="e">
        <f>+G96/$F$93</f>
        <v>#DIV/0!</v>
      </c>
      <c r="H97" s="325" t="e">
        <f>+H96/$F$93</f>
        <v>#DIV/0!</v>
      </c>
      <c r="I97" s="326" t="e">
        <f t="shared" ref="I97:J97" si="20">+I96/$F$93</f>
        <v>#DIV/0!</v>
      </c>
      <c r="J97" s="326" t="e">
        <f t="shared" si="20"/>
        <v>#DIV/0!</v>
      </c>
    </row>
    <row r="100" spans="1:25" s="345" customFormat="1" ht="42.6" customHeight="1" x14ac:dyDescent="0.25">
      <c r="A100" s="760" t="s">
        <v>4</v>
      </c>
      <c r="B100" s="761"/>
      <c r="C100" s="347" t="s">
        <v>782</v>
      </c>
      <c r="D100" s="348" t="s">
        <v>783</v>
      </c>
      <c r="E100" s="349" t="s">
        <v>784</v>
      </c>
      <c r="F100" s="350" t="s">
        <v>785</v>
      </c>
      <c r="G100" s="351" t="s">
        <v>786</v>
      </c>
      <c r="H100" s="348" t="s">
        <v>787</v>
      </c>
      <c r="I100" s="349" t="s">
        <v>788</v>
      </c>
      <c r="J100" s="350" t="s">
        <v>789</v>
      </c>
      <c r="K100" s="351" t="s">
        <v>790</v>
      </c>
      <c r="L100" s="352" t="s">
        <v>791</v>
      </c>
      <c r="M100" s="354" t="s">
        <v>792</v>
      </c>
      <c r="N100" s="354" t="s">
        <v>793</v>
      </c>
      <c r="O100" s="354" t="s">
        <v>794</v>
      </c>
      <c r="P100" s="354" t="s">
        <v>795</v>
      </c>
      <c r="Q100" s="354" t="s">
        <v>796</v>
      </c>
      <c r="R100" s="354" t="s">
        <v>797</v>
      </c>
      <c r="S100" s="354" t="s">
        <v>798</v>
      </c>
      <c r="T100" s="354" t="s">
        <v>799</v>
      </c>
      <c r="U100" s="346"/>
      <c r="V100" s="346"/>
      <c r="W100" s="346"/>
      <c r="X100" s="346"/>
      <c r="Y100" s="346"/>
    </row>
    <row r="101" spans="1:25" ht="30" customHeight="1" x14ac:dyDescent="0.25">
      <c r="A101" s="762" t="s">
        <v>800</v>
      </c>
      <c r="B101" s="763"/>
      <c r="C101" s="355" t="e">
        <f>+SUM(_xlfn.ANCHORARRAY(F40))</f>
        <v>#REF!</v>
      </c>
      <c r="D101" s="356">
        <f>+SUM(G40:G47)</f>
        <v>0</v>
      </c>
      <c r="E101" s="356">
        <f>+SUM(O40:O47)</f>
        <v>8</v>
      </c>
      <c r="F101" s="357">
        <f>+SUM(H40:H47)</f>
        <v>0</v>
      </c>
      <c r="G101" s="357">
        <f>+SUM(P40:P47)</f>
        <v>0</v>
      </c>
      <c r="H101" s="356">
        <f>+SUM(I40:I47)</f>
        <v>0</v>
      </c>
      <c r="I101" s="356">
        <f>+SUM(Q40:Q47)</f>
        <v>0</v>
      </c>
      <c r="J101" s="357">
        <f>+SUM(J40:J47)</f>
        <v>0</v>
      </c>
      <c r="K101" s="357">
        <f>+SUM(R40:R47)</f>
        <v>0</v>
      </c>
      <c r="L101" s="358">
        <f>+B3</f>
        <v>8</v>
      </c>
      <c r="M101" s="356">
        <f>+COUNT(G40:G47)</f>
        <v>0</v>
      </c>
      <c r="N101" s="356">
        <f>+COUNT(O40:O47)</f>
        <v>4</v>
      </c>
      <c r="O101" s="356">
        <f>+COUNT(H40:H47)</f>
        <v>0</v>
      </c>
      <c r="P101" s="356">
        <f>+COUNT(P40:P47)</f>
        <v>0</v>
      </c>
      <c r="Q101" s="356">
        <f>+COUNT(I40:I47)</f>
        <v>0</v>
      </c>
      <c r="R101" s="356">
        <f>+COUNT(Q40:Q47)</f>
        <v>0</v>
      </c>
      <c r="S101" s="356">
        <f>+COUNT(J40:J47)</f>
        <v>0</v>
      </c>
      <c r="T101" s="356">
        <f>+COUNT(R40:R47)</f>
        <v>0</v>
      </c>
    </row>
    <row r="102" spans="1:25" ht="30" customHeight="1" x14ac:dyDescent="0.25">
      <c r="A102" s="762" t="s">
        <v>578</v>
      </c>
      <c r="B102" s="763"/>
      <c r="C102" s="355">
        <f>+SUM(F49:F57)</f>
        <v>0</v>
      </c>
      <c r="D102" s="356">
        <f>+SUM(G49:G57)</f>
        <v>0</v>
      </c>
      <c r="E102" s="356">
        <f>+SUM(O49:O57)</f>
        <v>2</v>
      </c>
      <c r="F102" s="357">
        <f>+SUM(H49:H57)</f>
        <v>0</v>
      </c>
      <c r="G102" s="357">
        <f>+SUM(P49:P57)</f>
        <v>0</v>
      </c>
      <c r="H102" s="356">
        <f>+SUM(I49:I57)</f>
        <v>0</v>
      </c>
      <c r="I102" s="356">
        <f>+SUM(Q49:Q57)</f>
        <v>0</v>
      </c>
      <c r="J102" s="357">
        <f>+SUM(J49:J57)</f>
        <v>0</v>
      </c>
      <c r="K102" s="357">
        <f>+SUM(R49:R57)</f>
        <v>0</v>
      </c>
      <c r="L102" s="358">
        <f t="shared" ref="L102:L106" si="21">+B4</f>
        <v>9</v>
      </c>
      <c r="M102" s="356">
        <f>+COUNT(G49:G57)</f>
        <v>0</v>
      </c>
      <c r="N102" s="356">
        <f>+COUNT(O49:O57)</f>
        <v>2</v>
      </c>
      <c r="O102" s="356">
        <f>+COUNT(H49:H57)</f>
        <v>0</v>
      </c>
      <c r="P102" s="356">
        <f>+COUNT(P49:P57)</f>
        <v>0</v>
      </c>
      <c r="Q102" s="356">
        <f>+COUNT(I49:I57)</f>
        <v>0</v>
      </c>
      <c r="R102" s="356">
        <f>+COUNT(Q49:Q57)</f>
        <v>0</v>
      </c>
      <c r="S102" s="356">
        <f>+COUNT(J49:J57)</f>
        <v>0</v>
      </c>
      <c r="T102" s="356">
        <f>+COUNT(R49:R57)</f>
        <v>0</v>
      </c>
    </row>
    <row r="103" spans="1:25" ht="30" customHeight="1" x14ac:dyDescent="0.25">
      <c r="A103" s="762" t="s">
        <v>801</v>
      </c>
      <c r="B103" s="763"/>
      <c r="C103" s="355">
        <f>+SUM(F59:F64)</f>
        <v>0</v>
      </c>
      <c r="D103" s="356">
        <f>+SUM(G59:G64)</f>
        <v>0</v>
      </c>
      <c r="E103" s="356">
        <f>+SUM(O59:O64)</f>
        <v>3</v>
      </c>
      <c r="F103" s="357">
        <f>+SUM(H59:H64)</f>
        <v>0</v>
      </c>
      <c r="G103" s="357">
        <f>+SUM(P59:P64)</f>
        <v>0</v>
      </c>
      <c r="H103" s="356">
        <f>+SUM(I59:I64)</f>
        <v>0</v>
      </c>
      <c r="I103" s="356">
        <f>+SUM(Q59:Q64)</f>
        <v>0</v>
      </c>
      <c r="J103" s="357">
        <f>+SUM(J59:J64)</f>
        <v>0</v>
      </c>
      <c r="K103" s="357">
        <f>+SUM(R59:R64)</f>
        <v>0</v>
      </c>
      <c r="L103" s="358">
        <f t="shared" si="21"/>
        <v>6</v>
      </c>
      <c r="M103" s="356">
        <f>+COUNT(G59:G64)</f>
        <v>0</v>
      </c>
      <c r="N103" s="356">
        <f>+COUNT(O59:O64)</f>
        <v>1</v>
      </c>
      <c r="O103" s="356">
        <f>+COUNT(H59:H64)</f>
        <v>0</v>
      </c>
      <c r="P103" s="356">
        <f>+COUNT(P59:P64)</f>
        <v>0</v>
      </c>
      <c r="Q103" s="356">
        <f>+COUNT(I59:I64)</f>
        <v>0</v>
      </c>
      <c r="R103" s="356">
        <f>+COUNT(Q59:Q64)</f>
        <v>0</v>
      </c>
      <c r="S103" s="356">
        <f>+COUNT(J59:J64)</f>
        <v>0</v>
      </c>
      <c r="T103" s="356">
        <f>+COUNT(R59:R64)</f>
        <v>0</v>
      </c>
    </row>
    <row r="104" spans="1:25" ht="30" customHeight="1" x14ac:dyDescent="0.25">
      <c r="A104" s="762" t="s">
        <v>802</v>
      </c>
      <c r="B104" s="763"/>
      <c r="C104" s="355">
        <f>+SUM(F66:F69)</f>
        <v>0</v>
      </c>
      <c r="D104" s="356">
        <f>+SUM(G66:G69)</f>
        <v>0</v>
      </c>
      <c r="E104" s="356">
        <f>+SUM(O66:O69)</f>
        <v>0</v>
      </c>
      <c r="F104" s="357">
        <f>+SUM(H66:H69)</f>
        <v>0</v>
      </c>
      <c r="G104" s="357">
        <f>+SUM(P66:P69)</f>
        <v>0</v>
      </c>
      <c r="H104" s="356">
        <f>+SUM(I66:I69)</f>
        <v>0</v>
      </c>
      <c r="I104" s="356">
        <f>+SUM(Q66:Q69)</f>
        <v>0</v>
      </c>
      <c r="J104" s="357">
        <f>+SUM(J66:J69)</f>
        <v>0</v>
      </c>
      <c r="K104" s="357">
        <f>+SUM(R66:R69)</f>
        <v>0</v>
      </c>
      <c r="L104" s="358">
        <f t="shared" si="21"/>
        <v>4</v>
      </c>
      <c r="M104" s="356">
        <f>+COUNT(G66:G69)</f>
        <v>0</v>
      </c>
      <c r="N104" s="356">
        <f>+COUNT(O66:O69)</f>
        <v>0</v>
      </c>
      <c r="O104" s="356">
        <f>+COUNT(H66:H69)</f>
        <v>0</v>
      </c>
      <c r="P104" s="356">
        <f>+COUNT(P66:P69)</f>
        <v>0</v>
      </c>
      <c r="Q104" s="356">
        <f>+COUNT(I66:I69)</f>
        <v>0</v>
      </c>
      <c r="R104" s="356">
        <f>+COUNT(Q66:Q69)</f>
        <v>0</v>
      </c>
      <c r="S104" s="356">
        <f>+COUNT(J66:J69)</f>
        <v>0</v>
      </c>
      <c r="T104" s="356">
        <f>+COUNT(R66:R69)</f>
        <v>0</v>
      </c>
    </row>
    <row r="105" spans="1:25" ht="30" customHeight="1" x14ac:dyDescent="0.25">
      <c r="A105" s="762" t="s">
        <v>803</v>
      </c>
      <c r="B105" s="763"/>
      <c r="C105" s="355">
        <f>+SUM(F83:F89)</f>
        <v>0</v>
      </c>
      <c r="D105" s="356">
        <f>+SUM(G83:G89)</f>
        <v>0</v>
      </c>
      <c r="E105" s="356">
        <f>+SUM(O83:O89)</f>
        <v>4</v>
      </c>
      <c r="F105" s="357">
        <f>+SUM(H83:H89)</f>
        <v>0</v>
      </c>
      <c r="G105" s="357">
        <f>+SUM(P83:P89)</f>
        <v>0</v>
      </c>
      <c r="H105" s="356">
        <f>+SUM(I83:I89)</f>
        <v>0</v>
      </c>
      <c r="I105" s="356">
        <f>+SUM(Q83:Q89)</f>
        <v>0</v>
      </c>
      <c r="J105" s="357">
        <f>+SUM(J83:J89)</f>
        <v>0</v>
      </c>
      <c r="K105" s="357">
        <f>+SUM(R83:R89)</f>
        <v>0</v>
      </c>
      <c r="L105" s="358">
        <f t="shared" si="21"/>
        <v>7</v>
      </c>
      <c r="M105" s="356">
        <f>+COUNT(G83:G89)</f>
        <v>0</v>
      </c>
      <c r="N105" s="356">
        <f>+COUNT(O83:O89)</f>
        <v>4</v>
      </c>
      <c r="O105" s="356">
        <f>+COUNT(H83:H89)</f>
        <v>0</v>
      </c>
      <c r="P105" s="356">
        <f>+COUNT(P83:P89)</f>
        <v>0</v>
      </c>
      <c r="Q105" s="356">
        <f>+COUNT(I83:I89)</f>
        <v>0</v>
      </c>
      <c r="R105" s="356">
        <f>+COUNT(Q83:Q89)</f>
        <v>0</v>
      </c>
      <c r="S105" s="356">
        <f>+COUNT(J83:J89)</f>
        <v>0</v>
      </c>
      <c r="T105" s="356">
        <f>+COUNT(R83:R89)</f>
        <v>0</v>
      </c>
    </row>
    <row r="106" spans="1:25" ht="30" customHeight="1" x14ac:dyDescent="0.25">
      <c r="A106" s="762" t="s">
        <v>804</v>
      </c>
      <c r="B106" s="763"/>
      <c r="C106" s="355">
        <f>+SUM(F71:F81)</f>
        <v>0</v>
      </c>
      <c r="D106" s="356">
        <f>+SUM(G71:G81)</f>
        <v>0</v>
      </c>
      <c r="E106" s="356">
        <f>+SUM(O71:O81)</f>
        <v>9</v>
      </c>
      <c r="F106" s="357">
        <f>+SUM(H71:H81)</f>
        <v>0</v>
      </c>
      <c r="G106" s="357">
        <f>+SUM(P71:P81)</f>
        <v>0</v>
      </c>
      <c r="H106" s="356">
        <f>+SUM(I71:I81)</f>
        <v>0</v>
      </c>
      <c r="I106" s="356">
        <f>+SUM(Q71:Q81)</f>
        <v>0</v>
      </c>
      <c r="J106" s="357">
        <f>+SUM(J71:J81)</f>
        <v>0</v>
      </c>
      <c r="K106" s="357">
        <f>+SUM(R71:R81)</f>
        <v>0</v>
      </c>
      <c r="L106" s="358">
        <f t="shared" si="21"/>
        <v>11</v>
      </c>
      <c r="M106" s="356">
        <f>+COUNT(G71:G81)</f>
        <v>0</v>
      </c>
      <c r="N106" s="356">
        <f>+COUNT(O71:O81)</f>
        <v>9</v>
      </c>
      <c r="O106" s="356">
        <f>+COUNT(H71:H81)</f>
        <v>0</v>
      </c>
      <c r="P106" s="356">
        <f>+COUNT(P71:P81)</f>
        <v>0</v>
      </c>
      <c r="Q106" s="356">
        <f>+COUNT(I71:I81)</f>
        <v>0</v>
      </c>
      <c r="R106" s="356">
        <f>+COUNT(Q71:Q81)</f>
        <v>0</v>
      </c>
      <c r="S106" s="356">
        <f>+COUNT(J71:J81)</f>
        <v>0</v>
      </c>
      <c r="T106" s="356">
        <f>+COUNT(R71:R81)</f>
        <v>0</v>
      </c>
    </row>
    <row r="107" spans="1:25" ht="30" customHeight="1" x14ac:dyDescent="0.25">
      <c r="A107" s="760" t="s">
        <v>805</v>
      </c>
      <c r="B107" s="761"/>
      <c r="C107" s="344" t="e">
        <f>+SUM(C101:C106)</f>
        <v>#REF!</v>
      </c>
      <c r="D107" s="344">
        <f t="shared" ref="D107:R107" si="22">+SUM(D101:D106)</f>
        <v>0</v>
      </c>
      <c r="E107" s="344">
        <f t="shared" si="22"/>
        <v>26</v>
      </c>
      <c r="F107" s="344">
        <f>+SUM(F101:F106)</f>
        <v>0</v>
      </c>
      <c r="G107" s="344">
        <f t="shared" si="22"/>
        <v>0</v>
      </c>
      <c r="H107" s="344">
        <f>+SUM(H101:H106)</f>
        <v>0</v>
      </c>
      <c r="I107" s="344">
        <f>+SUM(I101:I106)</f>
        <v>0</v>
      </c>
      <c r="J107" s="344">
        <f>+SUM(J101:J106)</f>
        <v>0</v>
      </c>
      <c r="K107" s="344">
        <f t="shared" si="22"/>
        <v>0</v>
      </c>
      <c r="L107" s="344">
        <f t="shared" si="22"/>
        <v>45</v>
      </c>
      <c r="M107" s="344">
        <f>+SUM(M101:M106)</f>
        <v>0</v>
      </c>
      <c r="N107" s="344">
        <f t="shared" si="22"/>
        <v>20</v>
      </c>
      <c r="O107" s="344">
        <f t="shared" si="22"/>
        <v>0</v>
      </c>
      <c r="P107" s="344">
        <f t="shared" si="22"/>
        <v>0</v>
      </c>
      <c r="Q107" s="344">
        <f>+SUM(Q101:Q106)</f>
        <v>0</v>
      </c>
      <c r="R107" s="344">
        <f t="shared" si="22"/>
        <v>0</v>
      </c>
      <c r="S107" s="344">
        <f>+SUM(S101:S106)</f>
        <v>0</v>
      </c>
      <c r="T107" s="344">
        <f>+SUM(T101:T106)</f>
        <v>0</v>
      </c>
    </row>
    <row r="108" spans="1:25" ht="15" customHeight="1" x14ac:dyDescent="0.25">
      <c r="D108" s="308"/>
      <c r="E108" s="353"/>
    </row>
    <row r="111" spans="1:25" ht="41.1" customHeight="1" x14ac:dyDescent="0.25">
      <c r="A111" s="759" t="s">
        <v>806</v>
      </c>
      <c r="B111" s="759"/>
      <c r="C111" s="759"/>
      <c r="D111" s="759"/>
      <c r="F111" s="759" t="s">
        <v>807</v>
      </c>
      <c r="G111" s="759"/>
      <c r="H111" s="759"/>
      <c r="I111" s="759"/>
      <c r="J111" s="759"/>
      <c r="K111" s="759"/>
      <c r="M111" s="759" t="s">
        <v>808</v>
      </c>
      <c r="N111" s="759"/>
      <c r="O111" s="759"/>
      <c r="P111" s="759"/>
      <c r="Q111" s="759"/>
      <c r="R111" s="759"/>
      <c r="T111" s="759" t="s">
        <v>809</v>
      </c>
      <c r="U111" s="759"/>
      <c r="V111" s="759"/>
      <c r="W111" s="759"/>
    </row>
  </sheetData>
  <autoFilter ref="A39:Y90" xr:uid="{A8520A94-74F1-4000-BCBC-39549540BBE9}"/>
  <mergeCells count="25">
    <mergeCell ref="T111:W111"/>
    <mergeCell ref="A100:B100"/>
    <mergeCell ref="A101:B101"/>
    <mergeCell ref="A102:B102"/>
    <mergeCell ref="A103:B103"/>
    <mergeCell ref="A104:B104"/>
    <mergeCell ref="A105:B105"/>
    <mergeCell ref="A106:B106"/>
    <mergeCell ref="A107:B107"/>
    <mergeCell ref="A111:D111"/>
    <mergeCell ref="F111:K111"/>
    <mergeCell ref="M111:R111"/>
    <mergeCell ref="A97:F97"/>
    <mergeCell ref="O1:AA1"/>
    <mergeCell ref="A38:A39"/>
    <mergeCell ref="B38:D38"/>
    <mergeCell ref="E38:F38"/>
    <mergeCell ref="G38:L38"/>
    <mergeCell ref="O38:V38"/>
    <mergeCell ref="W38:X38"/>
    <mergeCell ref="A92:E92"/>
    <mergeCell ref="A93:E93"/>
    <mergeCell ref="A94:F94"/>
    <mergeCell ref="A95:F95"/>
    <mergeCell ref="A96:F96"/>
  </mergeCells>
  <conditionalFormatting sqref="N3:N8">
    <cfRule type="dataBar" priority="1">
      <dataBar>
        <cfvo type="min"/>
        <cfvo type="max"/>
        <color rgb="FF638EC6"/>
      </dataBar>
      <extLst>
        <ext xmlns:x14="http://schemas.microsoft.com/office/spreadsheetml/2009/9/main" uri="{B025F937-C7B1-47D3-B67F-A62EFF666E3E}">
          <x14:id>{18285DFF-944E-407A-A51F-24C95C7C5C95}</x14:id>
        </ext>
      </extLst>
    </cfRule>
  </conditionalFormatting>
  <hyperlinks>
    <hyperlink ref="X51" r:id="rId1" display="https://colombiacompra.pensemos.com/suiteve/pln/searchers?soa=6&amp;mdl=pln&amp;_sveVrs=1004020250228&amp;&amp;link=1&amp;mis=pln-D-1024" xr:uid="{890A21DC-B5FF-49EE-A035-C69B4AE3596C}"/>
    <hyperlink ref="X57" r:id="rId2" display="https://colombiacompra.pensemos.com/suiteve/pln/searchers?soa=6&amp;mdl=pln&amp;_sveVrs=1004020250228&amp;&amp;link=1&amp;mis=pln-D-1024" xr:uid="{920530ED-7ECC-465F-9511-A3E6013339C3}"/>
    <hyperlink ref="X56" r:id="rId3" display="https://colombiacompra.pensemos.com/suiteve/pln/searchers?soa=6&amp;mdl=pln&amp;_sveVrs=1004020250228&amp;&amp;link=1&amp;mis=pln-D-1024" xr:uid="{C5106B38-03CB-4945-9D38-DD4E27BE070E}"/>
    <hyperlink ref="X55" r:id="rId4" display="https://colombiacompra.pensemos.com/suiteve/pln/searchers?soa=6&amp;mdl=pln&amp;_sveVrs=1004020250228&amp;&amp;link=1&amp;mis=pln-D-1024" xr:uid="{E8F786EC-0052-49B0-9EFD-ECC082E03A7A}"/>
    <hyperlink ref="X54" r:id="rId5" display="https://colombiacompra.pensemos.com/suiteve/pln/searchers?soa=6&amp;mdl=pln&amp;_sveVrs=1004020250228&amp;&amp;link=1&amp;mis=pln-D-1024" xr:uid="{4B852D75-E1F5-46DD-BBAD-D3519C5DA9C6}"/>
    <hyperlink ref="X61" r:id="rId6" display="https://colombiacompra.pensemos.com/suiteve/pln/searchers?soa=6&amp;mdl=pln&amp;_sveVrs=1004020250228&amp;&amp;link=1&amp;mis=pln-D-1024" xr:uid="{554FB7A5-3DE6-45BB-90C2-A414404120DC}"/>
    <hyperlink ref="X68" r:id="rId7" display="https://colombiacompra.pensemos.com/suiteve/pln/searchers?soa=6&amp;mdl=pln&amp;_sveVrs=1004020250228&amp;&amp;link=1&amp;mis=pln-D-1024" xr:uid="{7F0C3EEA-A353-44ED-973E-FA9D20540D5D}"/>
    <hyperlink ref="X69" r:id="rId8" display="https://colombiacompra.pensemos.com/suiteve/pln/searchers?soa=6&amp;mdl=pln&amp;_sveVrs=1004020250228&amp;&amp;link=1&amp;mis=pln-D-1024" xr:uid="{BB3BBA8E-F568-4FB3-B267-C2F68A7B04EB}"/>
    <hyperlink ref="X71" r:id="rId9" display="https://colombiacompra.pensemos.com/suiteve/pln/searchers?soa=6&amp;mdl=pln&amp;_sveVrs=1004020250228&amp;&amp;link=1&amp;mis=pln-D-1024" xr:uid="{F0430331-198A-4D89-AFCD-2DF7E1F612C8}"/>
    <hyperlink ref="X85" r:id="rId10" display="https://colombiacompra.pensemos.com/suiteve/pln/searchers?soa=6&amp;mdl=pln&amp;_sveVrs=1004020250228&amp;&amp;link=1&amp;mis=pln-D-1024" xr:uid="{67DCF806-C077-4FB3-AB3D-CB011B9A0FB5}"/>
    <hyperlink ref="X83" r:id="rId11" display="https://colombiacompra.pensemos.com/suiteve/pln/searchers?soa=6&amp;mdl=pln&amp;_sveVrs=1004020250228&amp;&amp;link=1&amp;mis=pln-D-1024" xr:uid="{BF7FA7D8-9ABC-4ACB-9490-8C5D2A021203}"/>
    <hyperlink ref="X80" r:id="rId12" display="https://colombiacompra.pensemos.com/suiteve/pln/searchers?soa=6&amp;mdl=pln&amp;_sveVrs=1004020250228&amp;&amp;link=1&amp;mis=pln-D-1024" xr:uid="{BB3E4E71-6BF5-40EF-91D4-133711468BED}"/>
    <hyperlink ref="X50" r:id="rId13" display="https://colombiacompra.pensemos.com/suiteve/pln/searchers?soa=6&amp;mdl=pln&amp;_sveVrs=1004020250228&amp;&amp;link=1&amp;mis=pln-D-1024" xr:uid="{043F921D-B735-4AAC-8377-5FFF82EE19B8}"/>
    <hyperlink ref="X49" r:id="rId14" display="https://colombiacompra.pensemos.com/suiteve/pln/searchers?soa=6&amp;mdl=pln&amp;_sveVrs=1004020250228&amp;&amp;link=1&amp;mis=pln-D-1024" xr:uid="{A2353B39-3390-43A0-8D27-C30D91755A2F}"/>
    <hyperlink ref="X46" r:id="rId15" display="https://colombiacompra.pensemos.com/suiteve/pln/searchers?soa=6&amp;mdl=pln&amp;_sveVrs=1004020250228&amp;&amp;link=1&amp;mis=pln-D-1024" xr:uid="{7FF77137-6FAD-4522-A77B-963E76958611}"/>
    <hyperlink ref="X89" r:id="rId16" xr:uid="{BEEF9453-5640-4C6C-B9BD-DCF62D4094F1}"/>
    <hyperlink ref="X88" r:id="rId17" xr:uid="{2935076B-5E33-42AF-B57A-F2317CAC2861}"/>
    <hyperlink ref="X87" r:id="rId18" xr:uid="{C66F9244-5FDA-46FB-967B-A2099F10152B}"/>
    <hyperlink ref="X86" r:id="rId19" xr:uid="{17324E62-75F4-46AC-9E21-070D9AA52501}"/>
    <hyperlink ref="X81" r:id="rId20" xr:uid="{24F5BCD3-95DB-4969-9D1B-790E78AA3DC9}"/>
    <hyperlink ref="X79" r:id="rId21" xr:uid="{BF0D29C3-47EF-48EB-AFD3-ED713B46CFA5}"/>
    <hyperlink ref="X78" r:id="rId22" xr:uid="{DC95FCB6-842B-4502-818E-2ED790521C0F}"/>
    <hyperlink ref="X77" r:id="rId23" xr:uid="{6BB44BC2-5EF3-4173-A092-1A1A15B896F4}"/>
    <hyperlink ref="X76" r:id="rId24" xr:uid="{F48F2181-7787-4AEF-8EF3-B9D8B77F0165}"/>
    <hyperlink ref="X75" r:id="rId25" xr:uid="{26A6874E-6C3B-4CE8-8F64-970B0F612E7D}"/>
    <hyperlink ref="X73" r:id="rId26" xr:uid="{EA3EA9E2-A8BD-4C59-8564-BFACFF389808}"/>
    <hyperlink ref="X72" r:id="rId27" xr:uid="{8B96DF20-471B-462A-BDE8-2181DC69A66A}"/>
    <hyperlink ref="X60" r:id="rId28" xr:uid="{DDCECDD3-E7CF-488D-9C20-A68DCE0826F5}"/>
    <hyperlink ref="X53" r:id="rId29" xr:uid="{8BB23F4B-BC55-4849-A0D0-1A9DDF4E9CB2}"/>
    <hyperlink ref="X52" r:id="rId30" xr:uid="{C426EB7D-3FEB-4D38-B6A6-B899C3E8B0F9}"/>
    <hyperlink ref="X47" r:id="rId31" xr:uid="{0236D299-8F38-4A38-8541-C211B4B2D987}"/>
    <hyperlink ref="X43" r:id="rId32" xr:uid="{D19FD197-152B-42C3-AF38-77A12B321261}"/>
    <hyperlink ref="X41" r:id="rId33" xr:uid="{7DCDD9A4-B5A7-4A63-B3A2-4DCBED04E7B0}"/>
    <hyperlink ref="X40" r:id="rId34" xr:uid="{5C75F8B5-369B-4B96-A895-A9A5831E9220}"/>
  </hyperlinks>
  <pageMargins left="0.31496062992125984" right="0.70866141732283472" top="0.55118110236220474" bottom="0.55118110236220474" header="0" footer="0"/>
  <pageSetup paperSize="9" scale="28" fitToHeight="0" orientation="landscape" r:id="rId35"/>
  <headerFooter>
    <oddHeader>&amp;L&amp;G&amp;C&amp;"Verdana,Negrita"&amp;18SEGUIMIENTO PLAN DE ACCIÓN INSTITUCIONAL - PAI DE LA AGENCIA NACIONAL 
DE CONTRATACIÓN PÚBLICA -COLOMBIA COMPRA EFICIENTE-</oddHeader>
    <oddFooter>&amp;LAgencia Nacional de Contratación Pública
Colombia Compra Eficiente
Dirección: Carrera 7 # 26-20- Bogotá, Colombia
Atención al ciudadano:(+57) 601 7956600&amp;RCÓDIGO: CCE-DES-FM-15 VERSIÓN:05  FECHA:29/01/2025</oddFooter>
  </headerFooter>
  <rowBreaks count="2" manualBreakCount="2">
    <brk id="47" max="24" man="1"/>
    <brk id="72" max="24" man="1"/>
  </rowBreaks>
  <drawing r:id="rId36"/>
  <legacyDrawingHF r:id="rId37"/>
  <extLst>
    <ext xmlns:x14="http://schemas.microsoft.com/office/spreadsheetml/2009/9/main" uri="{78C0D931-6437-407d-A8EE-F0AAD7539E65}">
      <x14:conditionalFormattings>
        <x14:conditionalFormatting xmlns:xm="http://schemas.microsoft.com/office/excel/2006/main">
          <x14:cfRule type="dataBar" id="{18285DFF-944E-407A-A51F-24C95C7C5C95}">
            <x14:dataBar minLength="0" maxLength="100" gradient="0">
              <x14:cfvo type="autoMin"/>
              <x14:cfvo type="autoMax"/>
              <x14:negativeFillColor rgb="FFFF0000"/>
              <x14:axisColor rgb="FF000000"/>
            </x14:dataBar>
          </x14:cfRule>
          <xm:sqref>N3:N8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F0C59-C1DA-448D-AF3E-D5487550BC27}">
  <sheetPr>
    <tabColor rgb="FFFFFF00"/>
  </sheetPr>
  <dimension ref="A1:B28"/>
  <sheetViews>
    <sheetView workbookViewId="0"/>
  </sheetViews>
  <sheetFormatPr baseColWidth="10" defaultColWidth="11.42578125" defaultRowHeight="11.25" x14ac:dyDescent="0.25"/>
  <cols>
    <col min="1" max="1" width="38.42578125" style="70" bestFit="1" customWidth="1"/>
    <col min="2" max="2" width="104.42578125" style="68" bestFit="1" customWidth="1"/>
    <col min="3" max="16384" width="11.42578125" style="68"/>
  </cols>
  <sheetData>
    <row r="1" spans="1:2" ht="33" customHeight="1" x14ac:dyDescent="0.25">
      <c r="A1" s="72" t="s">
        <v>810</v>
      </c>
      <c r="B1" s="71" t="s">
        <v>811</v>
      </c>
    </row>
    <row r="2" spans="1:2" ht="41.25" customHeight="1" x14ac:dyDescent="0.25">
      <c r="A2" s="66" t="s">
        <v>3</v>
      </c>
      <c r="B2" s="67" t="s">
        <v>812</v>
      </c>
    </row>
    <row r="3" spans="1:2" ht="41.25" customHeight="1" x14ac:dyDescent="0.25">
      <c r="A3" s="66" t="s">
        <v>522</v>
      </c>
      <c r="B3" s="67" t="s">
        <v>813</v>
      </c>
    </row>
    <row r="4" spans="1:2" ht="41.25" customHeight="1" x14ac:dyDescent="0.25">
      <c r="A4" s="66" t="s">
        <v>523</v>
      </c>
      <c r="B4" s="67" t="s">
        <v>814</v>
      </c>
    </row>
    <row r="5" spans="1:2" ht="41.25" customHeight="1" x14ac:dyDescent="0.25">
      <c r="A5" s="66" t="s">
        <v>12</v>
      </c>
      <c r="B5" s="67" t="s">
        <v>815</v>
      </c>
    </row>
    <row r="6" spans="1:2" ht="41.25" customHeight="1" x14ac:dyDescent="0.25">
      <c r="A6" s="66" t="s">
        <v>816</v>
      </c>
      <c r="B6" s="67" t="s">
        <v>817</v>
      </c>
    </row>
    <row r="7" spans="1:2" ht="41.25" customHeight="1" x14ac:dyDescent="0.25">
      <c r="A7" s="66" t="s">
        <v>818</v>
      </c>
      <c r="B7" s="67" t="s">
        <v>819</v>
      </c>
    </row>
    <row r="8" spans="1:2" ht="41.25" customHeight="1" x14ac:dyDescent="0.25">
      <c r="A8" s="66" t="s">
        <v>15</v>
      </c>
      <c r="B8" s="67" t="s">
        <v>820</v>
      </c>
    </row>
    <row r="9" spans="1:2" ht="32.25" customHeight="1" x14ac:dyDescent="0.25">
      <c r="A9" s="66" t="s">
        <v>16</v>
      </c>
      <c r="B9" s="67" t="s">
        <v>821</v>
      </c>
    </row>
    <row r="10" spans="1:2" ht="32.25" customHeight="1" x14ac:dyDescent="0.25">
      <c r="A10" s="66" t="s">
        <v>20</v>
      </c>
      <c r="B10" s="67" t="s">
        <v>822</v>
      </c>
    </row>
    <row r="11" spans="1:2" ht="32.25" customHeight="1" x14ac:dyDescent="0.25">
      <c r="A11" s="66" t="s">
        <v>24</v>
      </c>
      <c r="B11" s="67" t="s">
        <v>823</v>
      </c>
    </row>
    <row r="12" spans="1:2" ht="32.25" customHeight="1" x14ac:dyDescent="0.25">
      <c r="A12" s="66" t="s">
        <v>28</v>
      </c>
      <c r="B12" s="67" t="s">
        <v>824</v>
      </c>
    </row>
    <row r="13" spans="1:2" ht="56.25" x14ac:dyDescent="0.25">
      <c r="A13" s="66" t="s">
        <v>825</v>
      </c>
      <c r="B13" s="67" t="s">
        <v>826</v>
      </c>
    </row>
    <row r="14" spans="1:2" ht="225" x14ac:dyDescent="0.25">
      <c r="A14" s="66" t="s">
        <v>827</v>
      </c>
      <c r="B14" s="67" t="s">
        <v>828</v>
      </c>
    </row>
    <row r="15" spans="1:2" ht="225" x14ac:dyDescent="0.25">
      <c r="A15" s="66" t="s">
        <v>829</v>
      </c>
      <c r="B15" s="67" t="s">
        <v>830</v>
      </c>
    </row>
    <row r="16" spans="1:2" ht="180" x14ac:dyDescent="0.25">
      <c r="A16" s="66" t="s">
        <v>528</v>
      </c>
      <c r="B16" s="67" t="s">
        <v>831</v>
      </c>
    </row>
    <row r="17" spans="1:2" ht="30.75" customHeight="1" x14ac:dyDescent="0.25">
      <c r="A17" s="66" t="s">
        <v>529</v>
      </c>
      <c r="B17" s="69" t="s">
        <v>832</v>
      </c>
    </row>
    <row r="18" spans="1:2" ht="30.75" customHeight="1" x14ac:dyDescent="0.25">
      <c r="A18" s="66" t="s">
        <v>36</v>
      </c>
      <c r="B18" s="69" t="s">
        <v>833</v>
      </c>
    </row>
    <row r="19" spans="1:2" ht="30.75" customHeight="1" x14ac:dyDescent="0.25">
      <c r="A19" s="66" t="s">
        <v>834</v>
      </c>
      <c r="B19" s="69" t="s">
        <v>835</v>
      </c>
    </row>
    <row r="20" spans="1:2" ht="30.75" customHeight="1" x14ac:dyDescent="0.25">
      <c r="A20" s="66" t="s">
        <v>836</v>
      </c>
      <c r="B20" s="69" t="s">
        <v>837</v>
      </c>
    </row>
    <row r="21" spans="1:2" ht="32.25" customHeight="1" x14ac:dyDescent="0.25">
      <c r="A21" s="72" t="s">
        <v>838</v>
      </c>
      <c r="B21" s="71" t="s">
        <v>811</v>
      </c>
    </row>
    <row r="22" spans="1:2" ht="39" customHeight="1" x14ac:dyDescent="0.25">
      <c r="A22" s="73" t="s">
        <v>3</v>
      </c>
      <c r="B22" s="67" t="s">
        <v>812</v>
      </c>
    </row>
    <row r="23" spans="1:2" ht="39" customHeight="1" x14ac:dyDescent="0.25">
      <c r="A23" s="73" t="s">
        <v>839</v>
      </c>
      <c r="B23" s="50" t="s">
        <v>840</v>
      </c>
    </row>
    <row r="24" spans="1:2" ht="39" customHeight="1" x14ac:dyDescent="0.25">
      <c r="A24" s="73" t="s">
        <v>523</v>
      </c>
      <c r="B24" s="76" t="s">
        <v>841</v>
      </c>
    </row>
    <row r="25" spans="1:2" ht="39" customHeight="1" x14ac:dyDescent="0.25">
      <c r="A25" s="74" t="s">
        <v>842</v>
      </c>
      <c r="B25" s="50" t="s">
        <v>843</v>
      </c>
    </row>
    <row r="26" spans="1:2" ht="39" customHeight="1" x14ac:dyDescent="0.25">
      <c r="A26" s="75" t="s">
        <v>844</v>
      </c>
      <c r="B26" s="50" t="s">
        <v>845</v>
      </c>
    </row>
    <row r="27" spans="1:2" ht="39" customHeight="1" x14ac:dyDescent="0.25">
      <c r="A27" s="75" t="s">
        <v>816</v>
      </c>
      <c r="B27" s="50" t="s">
        <v>846</v>
      </c>
    </row>
    <row r="28" spans="1:2" ht="39" customHeight="1" x14ac:dyDescent="0.25">
      <c r="A28" s="75" t="s">
        <v>520</v>
      </c>
      <c r="B28" s="50" t="s">
        <v>847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E5E55-5B7D-4C99-9331-AFC9C16C0F52}">
  <dimension ref="A1:R52"/>
  <sheetViews>
    <sheetView workbookViewId="0"/>
  </sheetViews>
  <sheetFormatPr baseColWidth="10" defaultColWidth="14.42578125" defaultRowHeight="13.5" x14ac:dyDescent="0.3"/>
  <cols>
    <col min="1" max="1" width="4.42578125" style="181" customWidth="1"/>
    <col min="2" max="2" width="9.42578125" style="181" bestFit="1" customWidth="1"/>
    <col min="3" max="3" width="41.28515625" style="182" customWidth="1"/>
    <col min="4" max="4" width="31.42578125" style="181" customWidth="1"/>
    <col min="5" max="6" width="11.42578125" style="181" customWidth="1"/>
    <col min="7" max="7" width="8.42578125" style="181" customWidth="1"/>
    <col min="8" max="8" width="12.85546875" style="181" customWidth="1"/>
    <col min="9" max="9" width="6.42578125" style="181" customWidth="1"/>
    <col min="10" max="12" width="7.42578125" style="181" hidden="1" customWidth="1"/>
    <col min="13" max="13" width="6.42578125" style="181" customWidth="1"/>
    <col min="14" max="16" width="7.42578125" style="181" hidden="1" customWidth="1"/>
    <col min="17" max="17" width="40.28515625" style="192" customWidth="1"/>
    <col min="18" max="18" width="14.42578125" style="116"/>
    <col min="19" max="16384" width="14.42578125" style="117"/>
  </cols>
  <sheetData>
    <row r="1" spans="1:18" s="124" customFormat="1" ht="21" x14ac:dyDescent="0.15">
      <c r="A1" s="118"/>
      <c r="B1" s="119" t="s">
        <v>3</v>
      </c>
      <c r="C1" s="119" t="s">
        <v>522</v>
      </c>
      <c r="D1" s="119" t="s">
        <v>523</v>
      </c>
      <c r="E1" s="119" t="s">
        <v>524</v>
      </c>
      <c r="F1" s="119" t="s">
        <v>525</v>
      </c>
      <c r="G1" s="119" t="s">
        <v>526</v>
      </c>
      <c r="H1" s="119" t="s">
        <v>15</v>
      </c>
      <c r="I1" s="119" t="s">
        <v>16</v>
      </c>
      <c r="J1" s="122" t="s">
        <v>17</v>
      </c>
      <c r="K1" s="122" t="s">
        <v>18</v>
      </c>
      <c r="L1" s="122" t="s">
        <v>19</v>
      </c>
      <c r="M1" s="119" t="s">
        <v>20</v>
      </c>
      <c r="N1" s="122" t="s">
        <v>21</v>
      </c>
      <c r="O1" s="122" t="s">
        <v>22</v>
      </c>
      <c r="P1" s="122" t="s">
        <v>23</v>
      </c>
      <c r="Q1" s="184" t="s">
        <v>848</v>
      </c>
      <c r="R1" s="123"/>
    </row>
    <row r="2" spans="1:18" s="121" customFormat="1" ht="21" x14ac:dyDescent="0.15">
      <c r="A2" s="764"/>
      <c r="B2" s="126" t="s">
        <v>63</v>
      </c>
      <c r="C2" s="127" t="s">
        <v>531</v>
      </c>
      <c r="D2" s="128" t="s">
        <v>849</v>
      </c>
      <c r="E2" s="129">
        <v>45664</v>
      </c>
      <c r="F2" s="130">
        <v>46022</v>
      </c>
      <c r="G2" s="131">
        <v>5</v>
      </c>
      <c r="H2" s="132" t="s">
        <v>103</v>
      </c>
      <c r="I2" s="133">
        <f t="shared" ref="I2:I9" si="0">+J2+K2+L2</f>
        <v>2</v>
      </c>
      <c r="J2" s="128"/>
      <c r="K2" s="128">
        <v>1</v>
      </c>
      <c r="L2" s="128">
        <v>1</v>
      </c>
      <c r="M2" s="183">
        <f>+N2+O2+P2</f>
        <v>1</v>
      </c>
      <c r="N2" s="128"/>
      <c r="O2" s="128"/>
      <c r="P2" s="128">
        <v>1</v>
      </c>
      <c r="Q2" s="185" t="s">
        <v>850</v>
      </c>
      <c r="R2" s="120"/>
    </row>
    <row r="3" spans="1:18" s="121" customFormat="1" ht="31.5" x14ac:dyDescent="0.15">
      <c r="A3" s="764"/>
      <c r="B3" s="126" t="s">
        <v>77</v>
      </c>
      <c r="C3" s="127" t="s">
        <v>539</v>
      </c>
      <c r="D3" s="128" t="s">
        <v>851</v>
      </c>
      <c r="E3" s="129">
        <v>45659</v>
      </c>
      <c r="F3" s="129">
        <v>46022</v>
      </c>
      <c r="G3" s="131">
        <v>5</v>
      </c>
      <c r="H3" s="132" t="s">
        <v>103</v>
      </c>
      <c r="I3" s="133">
        <f t="shared" si="0"/>
        <v>2</v>
      </c>
      <c r="J3" s="128"/>
      <c r="K3" s="128"/>
      <c r="L3" s="128">
        <v>2</v>
      </c>
      <c r="M3" s="183">
        <f t="shared" ref="M3:M51" si="1">+N3+O3+P3</f>
        <v>1</v>
      </c>
      <c r="N3" s="128"/>
      <c r="O3" s="128"/>
      <c r="P3" s="128">
        <v>1</v>
      </c>
      <c r="Q3" s="185" t="s">
        <v>852</v>
      </c>
      <c r="R3" s="120"/>
    </row>
    <row r="4" spans="1:18" s="121" customFormat="1" ht="31.5" x14ac:dyDescent="0.15">
      <c r="A4" s="764"/>
      <c r="B4" s="126" t="s">
        <v>82</v>
      </c>
      <c r="C4" s="135" t="s">
        <v>545</v>
      </c>
      <c r="D4" s="128" t="s">
        <v>853</v>
      </c>
      <c r="E4" s="129">
        <v>45672</v>
      </c>
      <c r="F4" s="129">
        <v>45657</v>
      </c>
      <c r="G4" s="131">
        <v>3</v>
      </c>
      <c r="H4" s="132" t="s">
        <v>103</v>
      </c>
      <c r="I4" s="133">
        <f t="shared" si="0"/>
        <v>0</v>
      </c>
      <c r="J4" s="128"/>
      <c r="K4" s="128"/>
      <c r="L4" s="128"/>
      <c r="M4" s="133">
        <v>0</v>
      </c>
      <c r="N4" s="128"/>
      <c r="O4" s="128"/>
      <c r="P4" s="128"/>
      <c r="Q4" s="185"/>
      <c r="R4" s="120"/>
    </row>
    <row r="5" spans="1:18" s="121" customFormat="1" ht="63" x14ac:dyDescent="0.15">
      <c r="A5" s="125"/>
      <c r="B5" s="126" t="s">
        <v>88</v>
      </c>
      <c r="C5" s="135" t="s">
        <v>552</v>
      </c>
      <c r="D5" s="127" t="s">
        <v>854</v>
      </c>
      <c r="E5" s="129">
        <v>45672</v>
      </c>
      <c r="F5" s="129">
        <v>46022</v>
      </c>
      <c r="G5" s="131">
        <v>4</v>
      </c>
      <c r="H5" s="132" t="s">
        <v>103</v>
      </c>
      <c r="I5" s="133">
        <f t="shared" si="0"/>
        <v>1</v>
      </c>
      <c r="J5" s="128"/>
      <c r="K5" s="128">
        <v>1</v>
      </c>
      <c r="L5" s="128"/>
      <c r="M5" s="183">
        <f t="shared" si="1"/>
        <v>2</v>
      </c>
      <c r="N5" s="128">
        <v>1</v>
      </c>
      <c r="O5" s="128"/>
      <c r="P5" s="128">
        <v>1</v>
      </c>
      <c r="Q5" s="185" t="s">
        <v>855</v>
      </c>
      <c r="R5" s="120"/>
    </row>
    <row r="6" spans="1:18" s="121" customFormat="1" ht="21" x14ac:dyDescent="0.15">
      <c r="A6" s="125"/>
      <c r="B6" s="126" t="s">
        <v>856</v>
      </c>
      <c r="C6" s="135" t="s">
        <v>555</v>
      </c>
      <c r="D6" s="128" t="s">
        <v>857</v>
      </c>
      <c r="E6" s="129">
        <v>45839</v>
      </c>
      <c r="F6" s="129">
        <v>45930</v>
      </c>
      <c r="G6" s="131">
        <v>1</v>
      </c>
      <c r="H6" s="132" t="s">
        <v>103</v>
      </c>
      <c r="I6" s="133">
        <f t="shared" si="0"/>
        <v>0</v>
      </c>
      <c r="J6" s="128"/>
      <c r="K6" s="128"/>
      <c r="L6" s="128"/>
      <c r="M6" s="133">
        <f t="shared" si="1"/>
        <v>0</v>
      </c>
      <c r="N6" s="128"/>
      <c r="O6" s="128"/>
      <c r="P6" s="128"/>
      <c r="Q6" s="185"/>
      <c r="R6" s="120"/>
    </row>
    <row r="7" spans="1:18" s="121" customFormat="1" ht="42" x14ac:dyDescent="0.15">
      <c r="A7" s="125"/>
      <c r="B7" s="126" t="s">
        <v>105</v>
      </c>
      <c r="C7" s="135" t="s">
        <v>560</v>
      </c>
      <c r="D7" s="136" t="s">
        <v>858</v>
      </c>
      <c r="E7" s="130">
        <v>45659</v>
      </c>
      <c r="F7" s="130">
        <v>45930</v>
      </c>
      <c r="G7" s="131">
        <v>1</v>
      </c>
      <c r="H7" s="136" t="s">
        <v>103</v>
      </c>
      <c r="I7" s="133">
        <f t="shared" si="0"/>
        <v>0</v>
      </c>
      <c r="J7" s="136"/>
      <c r="K7" s="136"/>
      <c r="L7" s="136"/>
      <c r="M7" s="133">
        <f t="shared" si="1"/>
        <v>0</v>
      </c>
      <c r="N7" s="136"/>
      <c r="O7" s="136"/>
      <c r="P7" s="136"/>
      <c r="Q7" s="143"/>
      <c r="R7" s="120"/>
    </row>
    <row r="8" spans="1:18" s="121" customFormat="1" ht="42" x14ac:dyDescent="0.15">
      <c r="A8" s="125"/>
      <c r="B8" s="126" t="s">
        <v>109</v>
      </c>
      <c r="C8" s="135" t="s">
        <v>568</v>
      </c>
      <c r="D8" s="136" t="s">
        <v>859</v>
      </c>
      <c r="E8" s="130">
        <v>45659</v>
      </c>
      <c r="F8" s="130">
        <v>46022</v>
      </c>
      <c r="G8" s="131">
        <v>2</v>
      </c>
      <c r="H8" s="136" t="s">
        <v>103</v>
      </c>
      <c r="I8" s="133">
        <f t="shared" si="0"/>
        <v>0</v>
      </c>
      <c r="J8" s="136"/>
      <c r="K8" s="136"/>
      <c r="L8" s="136"/>
      <c r="M8" s="183">
        <f t="shared" si="1"/>
        <v>1</v>
      </c>
      <c r="N8" s="136"/>
      <c r="O8" s="136"/>
      <c r="P8" s="136">
        <v>1</v>
      </c>
      <c r="Q8" s="143" t="s">
        <v>860</v>
      </c>
      <c r="R8" s="120"/>
    </row>
    <row r="9" spans="1:18" s="121" customFormat="1" ht="54.75" customHeight="1" x14ac:dyDescent="0.15">
      <c r="A9" s="125"/>
      <c r="B9" s="126" t="s">
        <v>570</v>
      </c>
      <c r="C9" s="135" t="s">
        <v>572</v>
      </c>
      <c r="D9" s="137" t="s">
        <v>573</v>
      </c>
      <c r="E9" s="130">
        <v>45659</v>
      </c>
      <c r="F9" s="130">
        <v>46022</v>
      </c>
      <c r="G9" s="131">
        <v>12</v>
      </c>
      <c r="H9" s="136" t="s">
        <v>103</v>
      </c>
      <c r="I9" s="133">
        <f t="shared" si="0"/>
        <v>3</v>
      </c>
      <c r="J9" s="136">
        <v>1</v>
      </c>
      <c r="K9" s="136">
        <v>1</v>
      </c>
      <c r="L9" s="136">
        <v>1</v>
      </c>
      <c r="M9" s="183">
        <f t="shared" si="1"/>
        <v>3</v>
      </c>
      <c r="N9" s="136">
        <v>1</v>
      </c>
      <c r="O9" s="136">
        <v>1</v>
      </c>
      <c r="P9" s="136">
        <v>1</v>
      </c>
      <c r="Q9" s="143" t="s">
        <v>861</v>
      </c>
      <c r="R9" s="120"/>
    </row>
    <row r="10" spans="1:18" s="121" customFormat="1" ht="10.5" x14ac:dyDescent="0.15">
      <c r="A10" s="138"/>
      <c r="B10" s="139"/>
      <c r="C10" s="139"/>
      <c r="D10" s="139"/>
      <c r="E10" s="139"/>
      <c r="F10" s="139"/>
      <c r="G10" s="139"/>
      <c r="H10" s="139"/>
      <c r="I10" s="139"/>
      <c r="J10" s="139"/>
      <c r="K10" s="139"/>
      <c r="L10" s="139"/>
      <c r="M10" s="139"/>
      <c r="N10" s="139"/>
      <c r="O10" s="139"/>
      <c r="P10" s="139"/>
      <c r="Q10" s="186"/>
      <c r="R10" s="120"/>
    </row>
    <row r="11" spans="1:18" s="121" customFormat="1" ht="63" x14ac:dyDescent="0.15">
      <c r="A11" s="764" t="s">
        <v>578</v>
      </c>
      <c r="B11" s="140" t="s">
        <v>206</v>
      </c>
      <c r="C11" s="135" t="s">
        <v>580</v>
      </c>
      <c r="D11" s="135" t="s">
        <v>581</v>
      </c>
      <c r="E11" s="130">
        <v>45659</v>
      </c>
      <c r="F11" s="130">
        <v>46022</v>
      </c>
      <c r="G11" s="141">
        <v>7</v>
      </c>
      <c r="H11" s="142" t="s">
        <v>103</v>
      </c>
      <c r="I11" s="133">
        <f t="shared" ref="I11:I19" si="2">+J11+K11+L11</f>
        <v>0</v>
      </c>
      <c r="J11" s="136"/>
      <c r="K11" s="136"/>
      <c r="L11" s="136"/>
      <c r="M11" s="183">
        <f t="shared" si="1"/>
        <v>0</v>
      </c>
      <c r="N11" s="136"/>
      <c r="O11" s="136"/>
      <c r="P11" s="136"/>
      <c r="Q11" s="187" t="s">
        <v>862</v>
      </c>
      <c r="R11" s="120"/>
    </row>
    <row r="12" spans="1:18" s="121" customFormat="1" ht="10.5" x14ac:dyDescent="0.15">
      <c r="A12" s="764"/>
      <c r="B12" s="140" t="s">
        <v>221</v>
      </c>
      <c r="C12" s="143" t="s">
        <v>586</v>
      </c>
      <c r="D12" s="143" t="s">
        <v>863</v>
      </c>
      <c r="E12" s="130">
        <v>45659</v>
      </c>
      <c r="F12" s="130">
        <v>46022</v>
      </c>
      <c r="G12" s="141">
        <v>1</v>
      </c>
      <c r="H12" s="142" t="s">
        <v>103</v>
      </c>
      <c r="I12" s="133">
        <f t="shared" si="2"/>
        <v>0</v>
      </c>
      <c r="J12" s="136"/>
      <c r="K12" s="136"/>
      <c r="L12" s="136"/>
      <c r="M12" s="134">
        <f t="shared" si="1"/>
        <v>0</v>
      </c>
      <c r="N12" s="136"/>
      <c r="O12" s="136"/>
      <c r="P12" s="136"/>
      <c r="Q12" s="187" t="s">
        <v>864</v>
      </c>
      <c r="R12" s="120"/>
    </row>
    <row r="13" spans="1:18" s="121" customFormat="1" ht="42" x14ac:dyDescent="0.15">
      <c r="A13" s="764"/>
      <c r="B13" s="140" t="s">
        <v>227</v>
      </c>
      <c r="C13" s="143" t="s">
        <v>590</v>
      </c>
      <c r="D13" s="143" t="s">
        <v>865</v>
      </c>
      <c r="E13" s="130">
        <v>45659</v>
      </c>
      <c r="F13" s="130">
        <v>46022</v>
      </c>
      <c r="G13" s="141">
        <v>8</v>
      </c>
      <c r="H13" s="142" t="s">
        <v>103</v>
      </c>
      <c r="I13" s="133">
        <f t="shared" si="2"/>
        <v>0</v>
      </c>
      <c r="J13" s="136"/>
      <c r="K13" s="136"/>
      <c r="L13" s="136"/>
      <c r="M13" s="183">
        <f t="shared" si="1"/>
        <v>2</v>
      </c>
      <c r="N13" s="136"/>
      <c r="O13" s="136"/>
      <c r="P13" s="136">
        <v>2</v>
      </c>
      <c r="Q13" s="187" t="s">
        <v>866</v>
      </c>
      <c r="R13" s="120"/>
    </row>
    <row r="14" spans="1:18" s="121" customFormat="1" ht="31.5" x14ac:dyDescent="0.15">
      <c r="A14" s="144"/>
      <c r="B14" s="140" t="s">
        <v>232</v>
      </c>
      <c r="C14" s="135" t="s">
        <v>593</v>
      </c>
      <c r="D14" s="135" t="s">
        <v>867</v>
      </c>
      <c r="E14" s="130">
        <v>45659</v>
      </c>
      <c r="F14" s="130">
        <v>46022</v>
      </c>
      <c r="G14" s="141">
        <v>4</v>
      </c>
      <c r="H14" s="136" t="s">
        <v>71</v>
      </c>
      <c r="I14" s="133">
        <f t="shared" si="2"/>
        <v>1</v>
      </c>
      <c r="J14" s="145"/>
      <c r="K14" s="145"/>
      <c r="L14" s="145">
        <v>1</v>
      </c>
      <c r="M14" s="183">
        <f t="shared" si="1"/>
        <v>1</v>
      </c>
      <c r="N14" s="145"/>
      <c r="O14" s="145"/>
      <c r="P14" s="145">
        <v>1</v>
      </c>
      <c r="Q14" s="143" t="s">
        <v>866</v>
      </c>
      <c r="R14" s="120"/>
    </row>
    <row r="15" spans="1:18" s="121" customFormat="1" ht="31.5" x14ac:dyDescent="0.15">
      <c r="A15" s="144"/>
      <c r="B15" s="140" t="s">
        <v>235</v>
      </c>
      <c r="C15" s="135" t="s">
        <v>597</v>
      </c>
      <c r="D15" s="135" t="s">
        <v>868</v>
      </c>
      <c r="E15" s="130">
        <v>45659</v>
      </c>
      <c r="F15" s="130">
        <v>46022</v>
      </c>
      <c r="G15" s="141">
        <v>4</v>
      </c>
      <c r="H15" s="136" t="s">
        <v>71</v>
      </c>
      <c r="I15" s="133">
        <f t="shared" si="2"/>
        <v>1</v>
      </c>
      <c r="J15" s="145"/>
      <c r="K15" s="145"/>
      <c r="L15" s="145">
        <v>1</v>
      </c>
      <c r="M15" s="183">
        <f t="shared" si="1"/>
        <v>1</v>
      </c>
      <c r="N15" s="145"/>
      <c r="O15" s="145"/>
      <c r="P15" s="145">
        <v>1</v>
      </c>
      <c r="Q15" s="143" t="s">
        <v>866</v>
      </c>
      <c r="R15" s="120"/>
    </row>
    <row r="16" spans="1:18" s="121" customFormat="1" ht="31.5" x14ac:dyDescent="0.15">
      <c r="A16" s="144"/>
      <c r="B16" s="140" t="s">
        <v>599</v>
      </c>
      <c r="C16" s="135" t="s">
        <v>601</v>
      </c>
      <c r="D16" s="135" t="s">
        <v>602</v>
      </c>
      <c r="E16" s="130">
        <v>45659</v>
      </c>
      <c r="F16" s="130">
        <v>46022</v>
      </c>
      <c r="G16" s="141">
        <v>8</v>
      </c>
      <c r="H16" s="136" t="s">
        <v>71</v>
      </c>
      <c r="I16" s="133">
        <f t="shared" si="2"/>
        <v>0</v>
      </c>
      <c r="J16" s="145"/>
      <c r="K16" s="145"/>
      <c r="L16" s="145"/>
      <c r="M16" s="183">
        <f t="shared" si="1"/>
        <v>2</v>
      </c>
      <c r="N16" s="145"/>
      <c r="O16" s="145"/>
      <c r="P16" s="145">
        <v>2</v>
      </c>
      <c r="Q16" s="143" t="s">
        <v>866</v>
      </c>
      <c r="R16" s="120"/>
    </row>
    <row r="17" spans="1:18" s="121" customFormat="1" ht="21" x14ac:dyDescent="0.15">
      <c r="A17" s="144"/>
      <c r="B17" s="140" t="s">
        <v>603</v>
      </c>
      <c r="C17" s="135" t="s">
        <v>605</v>
      </c>
      <c r="D17" s="145" t="s">
        <v>869</v>
      </c>
      <c r="E17" s="130">
        <v>45659</v>
      </c>
      <c r="F17" s="130">
        <v>46022</v>
      </c>
      <c r="G17" s="141">
        <v>2</v>
      </c>
      <c r="H17" s="136" t="s">
        <v>71</v>
      </c>
      <c r="I17" s="133">
        <f t="shared" si="2"/>
        <v>0</v>
      </c>
      <c r="J17" s="145"/>
      <c r="K17" s="145"/>
      <c r="L17" s="145"/>
      <c r="M17" s="183">
        <f t="shared" si="1"/>
        <v>1</v>
      </c>
      <c r="N17" s="145"/>
      <c r="O17" s="145"/>
      <c r="P17" s="145">
        <v>1</v>
      </c>
      <c r="Q17" s="143" t="s">
        <v>866</v>
      </c>
      <c r="R17" s="120"/>
    </row>
    <row r="18" spans="1:18" s="121" customFormat="1" ht="42" customHeight="1" x14ac:dyDescent="0.15">
      <c r="A18" s="144"/>
      <c r="B18" s="140" t="s">
        <v>607</v>
      </c>
      <c r="C18" s="135" t="s">
        <v>870</v>
      </c>
      <c r="D18" s="145" t="s">
        <v>871</v>
      </c>
      <c r="E18" s="130">
        <v>45659</v>
      </c>
      <c r="F18" s="130">
        <v>45838</v>
      </c>
      <c r="G18" s="141">
        <v>1</v>
      </c>
      <c r="H18" s="136" t="s">
        <v>71</v>
      </c>
      <c r="I18" s="133">
        <f t="shared" si="2"/>
        <v>0</v>
      </c>
      <c r="J18" s="145"/>
      <c r="K18" s="145"/>
      <c r="L18" s="145"/>
      <c r="M18" s="183">
        <f t="shared" si="1"/>
        <v>1</v>
      </c>
      <c r="N18" s="145"/>
      <c r="O18" s="145"/>
      <c r="P18" s="145">
        <v>1</v>
      </c>
      <c r="Q18" s="143" t="s">
        <v>866</v>
      </c>
      <c r="R18" s="120"/>
    </row>
    <row r="19" spans="1:18" s="121" customFormat="1" ht="81.75" customHeight="1" x14ac:dyDescent="0.15">
      <c r="A19" s="144"/>
      <c r="B19" s="140" t="s">
        <v>610</v>
      </c>
      <c r="C19" s="135" t="s">
        <v>612</v>
      </c>
      <c r="D19" s="145" t="s">
        <v>613</v>
      </c>
      <c r="E19" s="130">
        <v>45659</v>
      </c>
      <c r="F19" s="130">
        <v>46022</v>
      </c>
      <c r="G19" s="141">
        <v>2</v>
      </c>
      <c r="H19" s="136" t="s">
        <v>71</v>
      </c>
      <c r="I19" s="133">
        <f t="shared" si="2"/>
        <v>0</v>
      </c>
      <c r="J19" s="145"/>
      <c r="K19" s="145"/>
      <c r="L19" s="145"/>
      <c r="M19" s="183">
        <f t="shared" si="1"/>
        <v>1</v>
      </c>
      <c r="N19" s="145"/>
      <c r="O19" s="145"/>
      <c r="P19" s="145">
        <v>1</v>
      </c>
      <c r="Q19" s="143" t="s">
        <v>866</v>
      </c>
      <c r="R19" s="120"/>
    </row>
    <row r="20" spans="1:18" s="121" customFormat="1" ht="10.5" x14ac:dyDescent="0.15">
      <c r="A20" s="138"/>
      <c r="B20" s="139"/>
      <c r="C20" s="139"/>
      <c r="D20" s="139"/>
      <c r="E20" s="139"/>
      <c r="F20" s="139"/>
      <c r="G20" s="139"/>
      <c r="H20" s="139"/>
      <c r="I20" s="139"/>
      <c r="J20" s="139"/>
      <c r="K20" s="139"/>
      <c r="L20" s="139"/>
      <c r="M20" s="139"/>
      <c r="N20" s="139"/>
      <c r="O20" s="139"/>
      <c r="P20" s="139"/>
      <c r="Q20" s="186"/>
      <c r="R20" s="120"/>
    </row>
    <row r="21" spans="1:18" s="121" customFormat="1" ht="31.5" x14ac:dyDescent="0.15">
      <c r="A21" s="764"/>
      <c r="B21" s="146" t="s">
        <v>239</v>
      </c>
      <c r="C21" s="147" t="s">
        <v>615</v>
      </c>
      <c r="D21" s="148" t="s">
        <v>872</v>
      </c>
      <c r="E21" s="130">
        <v>45659</v>
      </c>
      <c r="F21" s="149">
        <v>46022</v>
      </c>
      <c r="G21" s="150">
        <v>1</v>
      </c>
      <c r="H21" s="142" t="s">
        <v>103</v>
      </c>
      <c r="I21" s="133">
        <f t="shared" ref="I21:I26" si="3">+J21+K21+L21</f>
        <v>0</v>
      </c>
      <c r="J21" s="151">
        <v>0</v>
      </c>
      <c r="K21" s="151">
        <v>0</v>
      </c>
      <c r="L21" s="151">
        <v>0</v>
      </c>
      <c r="M21" s="133">
        <f t="shared" si="1"/>
        <v>0</v>
      </c>
      <c r="N21" s="151">
        <v>0</v>
      </c>
      <c r="O21" s="151">
        <v>0</v>
      </c>
      <c r="P21" s="151">
        <v>0</v>
      </c>
      <c r="Q21" s="187"/>
      <c r="R21" s="120"/>
    </row>
    <row r="22" spans="1:18" s="121" customFormat="1" ht="126" x14ac:dyDescent="0.15">
      <c r="A22" s="764"/>
      <c r="B22" s="146" t="s">
        <v>249</v>
      </c>
      <c r="C22" s="147" t="s">
        <v>620</v>
      </c>
      <c r="D22" s="151" t="s">
        <v>873</v>
      </c>
      <c r="E22" s="130">
        <v>45659</v>
      </c>
      <c r="F22" s="149">
        <v>46022</v>
      </c>
      <c r="G22" s="150">
        <v>13</v>
      </c>
      <c r="H22" s="142" t="s">
        <v>103</v>
      </c>
      <c r="I22" s="133">
        <f t="shared" si="3"/>
        <v>3</v>
      </c>
      <c r="J22" s="152">
        <v>1</v>
      </c>
      <c r="K22" s="152">
        <v>1</v>
      </c>
      <c r="L22" s="152">
        <v>1</v>
      </c>
      <c r="M22" s="183">
        <f t="shared" si="1"/>
        <v>3</v>
      </c>
      <c r="N22" s="152">
        <v>1</v>
      </c>
      <c r="O22" s="152">
        <v>1</v>
      </c>
      <c r="P22" s="152">
        <v>1</v>
      </c>
      <c r="Q22" s="187" t="s">
        <v>874</v>
      </c>
      <c r="R22" s="120"/>
    </row>
    <row r="23" spans="1:18" s="121" customFormat="1" ht="52.5" x14ac:dyDescent="0.15">
      <c r="A23" s="125"/>
      <c r="B23" s="140" t="s">
        <v>253</v>
      </c>
      <c r="C23" s="153" t="s">
        <v>623</v>
      </c>
      <c r="D23" s="151" t="s">
        <v>624</v>
      </c>
      <c r="E23" s="130">
        <v>45659</v>
      </c>
      <c r="F23" s="149">
        <v>46022</v>
      </c>
      <c r="G23" s="150">
        <v>2</v>
      </c>
      <c r="H23" s="142" t="s">
        <v>103</v>
      </c>
      <c r="I23" s="133">
        <f t="shared" si="3"/>
        <v>0</v>
      </c>
      <c r="J23" s="151">
        <v>0</v>
      </c>
      <c r="K23" s="151">
        <v>0</v>
      </c>
      <c r="L23" s="151">
        <v>0</v>
      </c>
      <c r="M23" s="183">
        <f t="shared" si="1"/>
        <v>1</v>
      </c>
      <c r="N23" s="151">
        <v>0</v>
      </c>
      <c r="O23" s="151">
        <v>0</v>
      </c>
      <c r="P23" s="151">
        <v>1</v>
      </c>
      <c r="Q23" s="187" t="s">
        <v>874</v>
      </c>
      <c r="R23" s="120"/>
    </row>
    <row r="24" spans="1:18" s="121" customFormat="1" ht="52.5" x14ac:dyDescent="0.15">
      <c r="A24" s="125"/>
      <c r="B24" s="193" t="s">
        <v>256</v>
      </c>
      <c r="C24" s="194" t="s">
        <v>626</v>
      </c>
      <c r="D24" s="195" t="s">
        <v>875</v>
      </c>
      <c r="E24" s="196">
        <v>45659</v>
      </c>
      <c r="F24" s="197">
        <v>46022</v>
      </c>
      <c r="G24" s="198">
        <v>2</v>
      </c>
      <c r="H24" s="199" t="s">
        <v>103</v>
      </c>
      <c r="I24" s="133">
        <f t="shared" si="3"/>
        <v>0</v>
      </c>
      <c r="J24" s="151">
        <v>0</v>
      </c>
      <c r="K24" s="151">
        <v>0</v>
      </c>
      <c r="L24" s="151">
        <v>0</v>
      </c>
      <c r="M24" s="183">
        <f t="shared" si="1"/>
        <v>1</v>
      </c>
      <c r="N24" s="151">
        <v>0</v>
      </c>
      <c r="O24" s="151">
        <v>0</v>
      </c>
      <c r="P24" s="151">
        <v>1</v>
      </c>
      <c r="Q24" s="187" t="s">
        <v>874</v>
      </c>
      <c r="R24" s="120"/>
    </row>
    <row r="25" spans="1:18" s="121" customFormat="1" ht="42" x14ac:dyDescent="0.15">
      <c r="A25" s="125"/>
      <c r="B25" s="140" t="s">
        <v>260</v>
      </c>
      <c r="C25" s="154" t="s">
        <v>630</v>
      </c>
      <c r="D25" s="151" t="s">
        <v>876</v>
      </c>
      <c r="E25" s="130">
        <v>45659</v>
      </c>
      <c r="F25" s="149">
        <v>46022</v>
      </c>
      <c r="G25" s="150">
        <v>1</v>
      </c>
      <c r="H25" s="142" t="s">
        <v>103</v>
      </c>
      <c r="I25" s="133">
        <f t="shared" si="3"/>
        <v>0</v>
      </c>
      <c r="J25" s="151">
        <v>0</v>
      </c>
      <c r="K25" s="151">
        <v>0</v>
      </c>
      <c r="L25" s="151">
        <v>0</v>
      </c>
      <c r="M25" s="133">
        <f t="shared" si="1"/>
        <v>0</v>
      </c>
      <c r="N25" s="151">
        <v>0</v>
      </c>
      <c r="O25" s="151">
        <v>0</v>
      </c>
      <c r="P25" s="151">
        <v>0</v>
      </c>
      <c r="Q25" s="187"/>
      <c r="R25" s="120"/>
    </row>
    <row r="26" spans="1:18" s="121" customFormat="1" ht="52.5" x14ac:dyDescent="0.15">
      <c r="A26" s="125"/>
      <c r="B26" s="140" t="s">
        <v>263</v>
      </c>
      <c r="C26" s="153" t="s">
        <v>633</v>
      </c>
      <c r="D26" s="151" t="s">
        <v>877</v>
      </c>
      <c r="E26" s="130">
        <v>45659</v>
      </c>
      <c r="F26" s="149">
        <v>46022</v>
      </c>
      <c r="G26" s="150">
        <v>1</v>
      </c>
      <c r="H26" s="142" t="s">
        <v>103</v>
      </c>
      <c r="I26" s="133">
        <f t="shared" si="3"/>
        <v>0</v>
      </c>
      <c r="J26" s="151">
        <v>0</v>
      </c>
      <c r="K26" s="151">
        <v>0</v>
      </c>
      <c r="L26" s="151">
        <v>0</v>
      </c>
      <c r="M26" s="133">
        <f t="shared" si="1"/>
        <v>0</v>
      </c>
      <c r="N26" s="151">
        <v>0</v>
      </c>
      <c r="O26" s="151">
        <v>0</v>
      </c>
      <c r="P26" s="151">
        <v>0</v>
      </c>
      <c r="Q26" s="187"/>
      <c r="R26" s="120"/>
    </row>
    <row r="27" spans="1:18" s="121" customFormat="1" ht="10.5" x14ac:dyDescent="0.15">
      <c r="A27" s="138"/>
      <c r="B27" s="139"/>
      <c r="C27" s="139"/>
      <c r="D27" s="139"/>
      <c r="E27" s="139"/>
      <c r="F27" s="139"/>
      <c r="G27" s="139"/>
      <c r="H27" s="139"/>
      <c r="I27" s="139"/>
      <c r="J27" s="139"/>
      <c r="K27" s="139"/>
      <c r="L27" s="139"/>
      <c r="M27" s="139"/>
      <c r="N27" s="139"/>
      <c r="O27" s="139"/>
      <c r="P27" s="139"/>
      <c r="Q27" s="186"/>
      <c r="R27" s="120"/>
    </row>
    <row r="28" spans="1:18" s="121" customFormat="1" ht="52.5" x14ac:dyDescent="0.15">
      <c r="A28" s="765" t="s">
        <v>636</v>
      </c>
      <c r="B28" s="155" t="s">
        <v>268</v>
      </c>
      <c r="C28" s="156" t="s">
        <v>638</v>
      </c>
      <c r="D28" s="156" t="s">
        <v>878</v>
      </c>
      <c r="E28" s="157">
        <v>45717</v>
      </c>
      <c r="F28" s="158">
        <v>46022</v>
      </c>
      <c r="G28" s="156">
        <v>2</v>
      </c>
      <c r="H28" s="156" t="s">
        <v>103</v>
      </c>
      <c r="I28" s="133">
        <f>+J28+K28+L28</f>
        <v>0</v>
      </c>
      <c r="J28" s="136"/>
      <c r="K28" s="136"/>
      <c r="L28" s="136"/>
      <c r="M28" s="133">
        <f t="shared" ref="M28:M31" si="4">+N28+O28+P28</f>
        <v>0</v>
      </c>
      <c r="N28" s="136"/>
      <c r="O28" s="136"/>
      <c r="P28" s="136"/>
      <c r="Q28" s="188" t="s">
        <v>636</v>
      </c>
      <c r="R28" s="120"/>
    </row>
    <row r="29" spans="1:18" s="121" customFormat="1" ht="42" x14ac:dyDescent="0.15">
      <c r="A29" s="766"/>
      <c r="B29" s="160" t="s">
        <v>282</v>
      </c>
      <c r="C29" s="161" t="s">
        <v>643</v>
      </c>
      <c r="D29" s="161" t="s">
        <v>879</v>
      </c>
      <c r="E29" s="162">
        <v>45703</v>
      </c>
      <c r="F29" s="162">
        <v>45930</v>
      </c>
      <c r="G29" s="161">
        <v>1</v>
      </c>
      <c r="H29" s="161" t="s">
        <v>103</v>
      </c>
      <c r="I29" s="133">
        <f>+J29+K29+L29</f>
        <v>0</v>
      </c>
      <c r="J29" s="145"/>
      <c r="K29" s="145"/>
      <c r="L29" s="145"/>
      <c r="M29" s="133">
        <f t="shared" si="4"/>
        <v>0</v>
      </c>
      <c r="N29" s="145"/>
      <c r="O29" s="145"/>
      <c r="P29" s="145"/>
      <c r="Q29" s="189" t="s">
        <v>636</v>
      </c>
      <c r="R29" s="120"/>
    </row>
    <row r="30" spans="1:18" s="121" customFormat="1" ht="94.5" x14ac:dyDescent="0.15">
      <c r="A30" s="159" t="s">
        <v>636</v>
      </c>
      <c r="B30" s="163" t="s">
        <v>290</v>
      </c>
      <c r="C30" s="161" t="s">
        <v>646</v>
      </c>
      <c r="D30" s="161" t="s">
        <v>880</v>
      </c>
      <c r="E30" s="162">
        <v>45703</v>
      </c>
      <c r="F30" s="162">
        <v>45930</v>
      </c>
      <c r="G30" s="161">
        <v>2</v>
      </c>
      <c r="H30" s="161" t="s">
        <v>103</v>
      </c>
      <c r="I30" s="133">
        <f>+J30+K30+L30</f>
        <v>0</v>
      </c>
      <c r="J30" s="145"/>
      <c r="K30" s="145"/>
      <c r="L30" s="164"/>
      <c r="M30" s="134">
        <f t="shared" si="4"/>
        <v>1</v>
      </c>
      <c r="N30" s="164">
        <v>1</v>
      </c>
      <c r="O30" s="145"/>
      <c r="P30" s="145"/>
      <c r="Q30" s="189" t="s">
        <v>881</v>
      </c>
      <c r="R30" s="120"/>
    </row>
    <row r="31" spans="1:18" s="121" customFormat="1" ht="31.5" x14ac:dyDescent="0.15">
      <c r="A31" s="165" t="s">
        <v>636</v>
      </c>
      <c r="B31" s="166" t="s">
        <v>296</v>
      </c>
      <c r="C31" s="167" t="s">
        <v>651</v>
      </c>
      <c r="D31" s="168" t="s">
        <v>882</v>
      </c>
      <c r="E31" s="162">
        <v>45703</v>
      </c>
      <c r="F31" s="162">
        <v>46022</v>
      </c>
      <c r="G31" s="161">
        <v>2</v>
      </c>
      <c r="H31" s="161" t="s">
        <v>103</v>
      </c>
      <c r="I31" s="133">
        <f>+J31+K31+L31</f>
        <v>0</v>
      </c>
      <c r="J31" s="145"/>
      <c r="K31" s="145"/>
      <c r="L31" s="145"/>
      <c r="M31" s="134">
        <f t="shared" si="4"/>
        <v>1</v>
      </c>
      <c r="N31" s="145"/>
      <c r="O31" s="145"/>
      <c r="P31" s="145">
        <v>1</v>
      </c>
      <c r="Q31" s="189" t="s">
        <v>883</v>
      </c>
      <c r="R31" s="120"/>
    </row>
    <row r="32" spans="1:18" s="121" customFormat="1" ht="10.5" x14ac:dyDescent="0.15">
      <c r="A32" s="138"/>
      <c r="B32" s="139"/>
      <c r="C32" s="139"/>
      <c r="D32" s="139"/>
      <c r="E32" s="139"/>
      <c r="F32" s="139"/>
      <c r="G32" s="139"/>
      <c r="H32" s="139"/>
      <c r="I32" s="139"/>
      <c r="J32" s="139"/>
      <c r="K32" s="139"/>
      <c r="L32" s="139"/>
      <c r="M32" s="139"/>
      <c r="N32" s="139"/>
      <c r="O32" s="139"/>
      <c r="P32" s="139"/>
      <c r="Q32" s="186"/>
      <c r="R32" s="120"/>
    </row>
    <row r="33" spans="1:18" s="121" customFormat="1" ht="21" x14ac:dyDescent="0.15">
      <c r="A33" s="125"/>
      <c r="B33" s="140" t="s">
        <v>416</v>
      </c>
      <c r="C33" s="135" t="s">
        <v>654</v>
      </c>
      <c r="D33" s="145" t="s">
        <v>884</v>
      </c>
      <c r="E33" s="169">
        <v>45659</v>
      </c>
      <c r="F33" s="169">
        <v>46022</v>
      </c>
      <c r="G33" s="136">
        <v>2</v>
      </c>
      <c r="H33" s="136" t="s">
        <v>103</v>
      </c>
      <c r="I33" s="133">
        <f t="shared" ref="I33:I43" si="5">+J33+K33+L33</f>
        <v>0</v>
      </c>
      <c r="J33" s="145">
        <v>0</v>
      </c>
      <c r="K33" s="145">
        <v>0</v>
      </c>
      <c r="L33" s="145">
        <v>0</v>
      </c>
      <c r="M33" s="134">
        <f t="shared" si="1"/>
        <v>1</v>
      </c>
      <c r="N33" s="145">
        <v>0</v>
      </c>
      <c r="O33" s="145">
        <v>0</v>
      </c>
      <c r="P33" s="145">
        <v>1</v>
      </c>
      <c r="Q33" s="143" t="s">
        <v>885</v>
      </c>
      <c r="R33" s="120" t="s">
        <v>886</v>
      </c>
    </row>
    <row r="34" spans="1:18" s="121" customFormat="1" ht="52.5" x14ac:dyDescent="0.15">
      <c r="A34" s="125"/>
      <c r="B34" s="140" t="s">
        <v>428</v>
      </c>
      <c r="C34" s="135" t="s">
        <v>659</v>
      </c>
      <c r="D34" s="145" t="s">
        <v>660</v>
      </c>
      <c r="E34" s="170">
        <v>45659</v>
      </c>
      <c r="F34" s="170">
        <v>46022</v>
      </c>
      <c r="G34" s="136">
        <v>3</v>
      </c>
      <c r="H34" s="136" t="s">
        <v>103</v>
      </c>
      <c r="I34" s="133">
        <f t="shared" si="5"/>
        <v>1</v>
      </c>
      <c r="J34" s="145">
        <v>1</v>
      </c>
      <c r="K34" s="145">
        <v>0</v>
      </c>
      <c r="L34" s="145">
        <v>0</v>
      </c>
      <c r="M34" s="134">
        <f t="shared" si="1"/>
        <v>1</v>
      </c>
      <c r="N34" s="145">
        <v>0</v>
      </c>
      <c r="O34" s="145">
        <v>0</v>
      </c>
      <c r="P34" s="145">
        <v>1</v>
      </c>
      <c r="Q34" s="143" t="s">
        <v>885</v>
      </c>
      <c r="R34" s="120" t="s">
        <v>886</v>
      </c>
    </row>
    <row r="35" spans="1:18" s="121" customFormat="1" ht="73.5" x14ac:dyDescent="0.15">
      <c r="A35" s="125"/>
      <c r="B35" s="140" t="s">
        <v>433</v>
      </c>
      <c r="C35" s="135" t="s">
        <v>661</v>
      </c>
      <c r="D35" s="145" t="s">
        <v>662</v>
      </c>
      <c r="E35" s="170">
        <v>45659</v>
      </c>
      <c r="F35" s="169">
        <v>46022</v>
      </c>
      <c r="G35" s="136">
        <v>3</v>
      </c>
      <c r="H35" s="136" t="s">
        <v>103</v>
      </c>
      <c r="I35" s="133">
        <f t="shared" si="5"/>
        <v>1</v>
      </c>
      <c r="J35" s="145">
        <v>1</v>
      </c>
      <c r="K35" s="171">
        <v>0</v>
      </c>
      <c r="L35" s="171">
        <v>0</v>
      </c>
      <c r="M35" s="267">
        <f t="shared" si="1"/>
        <v>1</v>
      </c>
      <c r="N35" s="171">
        <v>0</v>
      </c>
      <c r="O35" s="171">
        <v>0</v>
      </c>
      <c r="P35" s="171">
        <v>1</v>
      </c>
      <c r="Q35" s="143" t="s">
        <v>855</v>
      </c>
      <c r="R35" s="120"/>
    </row>
    <row r="36" spans="1:18" s="121" customFormat="1" ht="42" x14ac:dyDescent="0.15">
      <c r="A36" s="125"/>
      <c r="B36" s="140" t="s">
        <v>439</v>
      </c>
      <c r="C36" s="172" t="s">
        <v>664</v>
      </c>
      <c r="D36" s="145" t="s">
        <v>665</v>
      </c>
      <c r="E36" s="169">
        <v>45659</v>
      </c>
      <c r="F36" s="169">
        <v>46022</v>
      </c>
      <c r="G36" s="136">
        <v>2</v>
      </c>
      <c r="H36" s="136" t="s">
        <v>103</v>
      </c>
      <c r="I36" s="133">
        <f t="shared" si="5"/>
        <v>1</v>
      </c>
      <c r="J36" s="145">
        <v>0</v>
      </c>
      <c r="K36" s="145">
        <v>0</v>
      </c>
      <c r="L36" s="145">
        <v>1</v>
      </c>
      <c r="M36" s="133">
        <f t="shared" si="1"/>
        <v>0</v>
      </c>
      <c r="N36" s="145">
        <v>0</v>
      </c>
      <c r="O36" s="145">
        <v>0</v>
      </c>
      <c r="P36" s="145">
        <v>0</v>
      </c>
      <c r="Q36" s="143"/>
      <c r="R36" s="120"/>
    </row>
    <row r="37" spans="1:18" s="121" customFormat="1" ht="63" x14ac:dyDescent="0.15">
      <c r="A37" s="125"/>
      <c r="B37" s="140" t="s">
        <v>444</v>
      </c>
      <c r="C37" s="135" t="s">
        <v>667</v>
      </c>
      <c r="D37" s="145" t="s">
        <v>668</v>
      </c>
      <c r="E37" s="169">
        <v>45659</v>
      </c>
      <c r="F37" s="169">
        <v>46022</v>
      </c>
      <c r="G37" s="136">
        <v>3</v>
      </c>
      <c r="H37" s="136" t="s">
        <v>103</v>
      </c>
      <c r="I37" s="133">
        <f t="shared" si="5"/>
        <v>1</v>
      </c>
      <c r="J37" s="145">
        <v>1</v>
      </c>
      <c r="K37" s="171">
        <v>0</v>
      </c>
      <c r="L37" s="171">
        <v>0</v>
      </c>
      <c r="M37" s="267">
        <f t="shared" si="1"/>
        <v>1</v>
      </c>
      <c r="N37" s="171">
        <v>0</v>
      </c>
      <c r="O37" s="171">
        <v>0</v>
      </c>
      <c r="P37" s="171">
        <v>1</v>
      </c>
      <c r="Q37" s="143" t="s">
        <v>855</v>
      </c>
      <c r="R37" s="120"/>
    </row>
    <row r="38" spans="1:18" s="121" customFormat="1" ht="63" x14ac:dyDescent="0.15">
      <c r="A38" s="125"/>
      <c r="B38" s="140" t="s">
        <v>448</v>
      </c>
      <c r="C38" s="135" t="s">
        <v>669</v>
      </c>
      <c r="D38" s="145" t="s">
        <v>670</v>
      </c>
      <c r="E38" s="169">
        <v>45659</v>
      </c>
      <c r="F38" s="169">
        <v>46022</v>
      </c>
      <c r="G38" s="136">
        <v>3</v>
      </c>
      <c r="H38" s="136" t="s">
        <v>103</v>
      </c>
      <c r="I38" s="133">
        <f t="shared" si="5"/>
        <v>1</v>
      </c>
      <c r="J38" s="145">
        <v>1</v>
      </c>
      <c r="K38" s="171">
        <v>0</v>
      </c>
      <c r="L38" s="171">
        <v>0</v>
      </c>
      <c r="M38" s="267">
        <f t="shared" si="1"/>
        <v>1</v>
      </c>
      <c r="N38" s="171">
        <v>0</v>
      </c>
      <c r="O38" s="171">
        <v>0</v>
      </c>
      <c r="P38" s="171">
        <v>1</v>
      </c>
      <c r="Q38" s="143" t="s">
        <v>855</v>
      </c>
      <c r="R38" s="120"/>
    </row>
    <row r="39" spans="1:18" s="121" customFormat="1" ht="63" x14ac:dyDescent="0.15">
      <c r="A39" s="125"/>
      <c r="B39" s="140" t="s">
        <v>458</v>
      </c>
      <c r="C39" s="135" t="s">
        <v>671</v>
      </c>
      <c r="D39" s="145" t="s">
        <v>672</v>
      </c>
      <c r="E39" s="169">
        <v>45659</v>
      </c>
      <c r="F39" s="169">
        <v>46022</v>
      </c>
      <c r="G39" s="136">
        <v>3</v>
      </c>
      <c r="H39" s="136" t="s">
        <v>103</v>
      </c>
      <c r="I39" s="133">
        <f t="shared" si="5"/>
        <v>1</v>
      </c>
      <c r="J39" s="145">
        <v>1</v>
      </c>
      <c r="K39" s="171">
        <v>0</v>
      </c>
      <c r="L39" s="171">
        <v>0</v>
      </c>
      <c r="M39" s="267">
        <f t="shared" si="1"/>
        <v>1</v>
      </c>
      <c r="N39" s="171">
        <v>0</v>
      </c>
      <c r="O39" s="171">
        <v>0</v>
      </c>
      <c r="P39" s="171">
        <v>1</v>
      </c>
      <c r="Q39" s="143" t="s">
        <v>855</v>
      </c>
      <c r="R39" s="120"/>
    </row>
    <row r="40" spans="1:18" s="121" customFormat="1" ht="105" x14ac:dyDescent="0.15">
      <c r="A40" s="125"/>
      <c r="B40" s="140" t="s">
        <v>467</v>
      </c>
      <c r="C40" s="135" t="s">
        <v>673</v>
      </c>
      <c r="D40" s="145" t="s">
        <v>674</v>
      </c>
      <c r="E40" s="169">
        <v>45659</v>
      </c>
      <c r="F40" s="169">
        <v>46022</v>
      </c>
      <c r="G40" s="136">
        <v>4</v>
      </c>
      <c r="H40" s="136" t="s">
        <v>103</v>
      </c>
      <c r="I40" s="133">
        <f t="shared" si="5"/>
        <v>1</v>
      </c>
      <c r="J40" s="145">
        <v>1</v>
      </c>
      <c r="K40" s="171">
        <v>0</v>
      </c>
      <c r="L40" s="171">
        <v>0</v>
      </c>
      <c r="M40" s="134">
        <f t="shared" si="1"/>
        <v>1</v>
      </c>
      <c r="N40" s="171">
        <v>0</v>
      </c>
      <c r="O40" s="171">
        <v>0</v>
      </c>
      <c r="P40" s="171">
        <v>1</v>
      </c>
      <c r="Q40" s="143" t="s">
        <v>887</v>
      </c>
      <c r="R40" s="120" t="s">
        <v>886</v>
      </c>
    </row>
    <row r="41" spans="1:18" s="121" customFormat="1" ht="63" x14ac:dyDescent="0.15">
      <c r="A41" s="125"/>
      <c r="B41" s="140" t="s">
        <v>477</v>
      </c>
      <c r="C41" s="135" t="s">
        <v>675</v>
      </c>
      <c r="D41" s="145" t="s">
        <v>676</v>
      </c>
      <c r="E41" s="169">
        <v>45659</v>
      </c>
      <c r="F41" s="169">
        <v>46022</v>
      </c>
      <c r="G41" s="136">
        <v>3</v>
      </c>
      <c r="H41" s="136" t="s">
        <v>103</v>
      </c>
      <c r="I41" s="133">
        <f t="shared" si="5"/>
        <v>1</v>
      </c>
      <c r="J41" s="145">
        <v>1</v>
      </c>
      <c r="K41" s="171">
        <v>0</v>
      </c>
      <c r="L41" s="171">
        <v>0</v>
      </c>
      <c r="M41" s="134">
        <f t="shared" si="1"/>
        <v>1</v>
      </c>
      <c r="N41" s="171">
        <v>0</v>
      </c>
      <c r="O41" s="171">
        <v>0</v>
      </c>
      <c r="P41" s="171">
        <v>1</v>
      </c>
      <c r="Q41" s="143" t="s">
        <v>888</v>
      </c>
      <c r="R41" s="120" t="s">
        <v>889</v>
      </c>
    </row>
    <row r="42" spans="1:18" s="121" customFormat="1" ht="42" x14ac:dyDescent="0.15">
      <c r="A42" s="125"/>
      <c r="B42" s="140" t="s">
        <v>486</v>
      </c>
      <c r="C42" s="135" t="s">
        <v>678</v>
      </c>
      <c r="D42" s="145" t="s">
        <v>890</v>
      </c>
      <c r="E42" s="169">
        <v>45659</v>
      </c>
      <c r="F42" s="169">
        <v>46022</v>
      </c>
      <c r="G42" s="136">
        <v>2</v>
      </c>
      <c r="H42" s="136" t="s">
        <v>103</v>
      </c>
      <c r="I42" s="133">
        <f t="shared" si="5"/>
        <v>0</v>
      </c>
      <c r="J42" s="145">
        <v>0</v>
      </c>
      <c r="K42" s="145">
        <v>0</v>
      </c>
      <c r="L42" s="145">
        <v>0</v>
      </c>
      <c r="M42" s="134">
        <f t="shared" si="1"/>
        <v>1</v>
      </c>
      <c r="N42" s="145">
        <v>0</v>
      </c>
      <c r="O42" s="145">
        <v>0</v>
      </c>
      <c r="P42" s="145">
        <v>1</v>
      </c>
      <c r="Q42" s="143" t="s">
        <v>891</v>
      </c>
      <c r="R42" s="120" t="s">
        <v>886</v>
      </c>
    </row>
    <row r="43" spans="1:18" s="121" customFormat="1" ht="31.5" x14ac:dyDescent="0.15">
      <c r="A43" s="764"/>
      <c r="B43" s="140" t="s">
        <v>496</v>
      </c>
      <c r="C43" s="156" t="s">
        <v>683</v>
      </c>
      <c r="D43" s="156" t="s">
        <v>684</v>
      </c>
      <c r="E43" s="157">
        <v>45659</v>
      </c>
      <c r="F43" s="157">
        <v>46022</v>
      </c>
      <c r="G43" s="136">
        <v>4</v>
      </c>
      <c r="H43" s="136" t="s">
        <v>685</v>
      </c>
      <c r="I43" s="133">
        <f t="shared" si="5"/>
        <v>1</v>
      </c>
      <c r="J43" s="145">
        <v>0</v>
      </c>
      <c r="K43" s="145">
        <v>0</v>
      </c>
      <c r="L43" s="145">
        <v>1</v>
      </c>
      <c r="M43" s="267">
        <f t="shared" si="1"/>
        <v>1</v>
      </c>
      <c r="N43" s="145">
        <v>0</v>
      </c>
      <c r="O43" s="145">
        <v>0</v>
      </c>
      <c r="P43" s="145">
        <v>1</v>
      </c>
      <c r="Q43" s="143" t="s">
        <v>855</v>
      </c>
      <c r="R43" s="120"/>
    </row>
    <row r="44" spans="1:18" s="121" customFormat="1" ht="10.5" x14ac:dyDescent="0.15">
      <c r="A44" s="764"/>
      <c r="B44" s="173"/>
      <c r="C44" s="174"/>
      <c r="D44" s="174"/>
      <c r="E44" s="175"/>
      <c r="F44" s="175"/>
      <c r="G44" s="176"/>
      <c r="H44" s="176"/>
      <c r="I44" s="177"/>
      <c r="J44" s="178"/>
      <c r="K44" s="178"/>
      <c r="L44" s="178"/>
      <c r="M44" s="177"/>
      <c r="N44" s="178"/>
      <c r="O44" s="178"/>
      <c r="P44" s="178"/>
      <c r="Q44" s="190"/>
      <c r="R44" s="120"/>
    </row>
    <row r="45" spans="1:18" s="121" customFormat="1" ht="63" x14ac:dyDescent="0.15">
      <c r="A45" s="764"/>
      <c r="B45" s="179" t="s">
        <v>348</v>
      </c>
      <c r="C45" s="136" t="s">
        <v>689</v>
      </c>
      <c r="D45" s="136" t="s">
        <v>892</v>
      </c>
      <c r="E45" s="130">
        <v>45705</v>
      </c>
      <c r="F45" s="130">
        <v>45565</v>
      </c>
      <c r="G45" s="136">
        <v>2</v>
      </c>
      <c r="H45" s="180" t="s">
        <v>71</v>
      </c>
      <c r="I45" s="133">
        <f t="shared" ref="I45:I51" si="6">+J45+K45+L45</f>
        <v>0</v>
      </c>
      <c r="J45" s="136"/>
      <c r="K45" s="136"/>
      <c r="L45" s="136"/>
      <c r="M45" s="134">
        <f t="shared" si="1"/>
        <v>1</v>
      </c>
      <c r="N45" s="136"/>
      <c r="O45" s="136"/>
      <c r="P45" s="136">
        <v>1</v>
      </c>
      <c r="Q45" s="191" t="s">
        <v>893</v>
      </c>
      <c r="R45" s="120"/>
    </row>
    <row r="46" spans="1:18" s="121" customFormat="1" ht="105" x14ac:dyDescent="0.15">
      <c r="A46" s="764"/>
      <c r="B46" s="179" t="s">
        <v>362</v>
      </c>
      <c r="C46" s="136" t="s">
        <v>695</v>
      </c>
      <c r="D46" s="136" t="s">
        <v>894</v>
      </c>
      <c r="E46" s="130">
        <v>45839</v>
      </c>
      <c r="F46" s="130">
        <v>46006</v>
      </c>
      <c r="G46" s="136">
        <v>1</v>
      </c>
      <c r="H46" s="180" t="s">
        <v>71</v>
      </c>
      <c r="I46" s="133">
        <f t="shared" si="6"/>
        <v>0</v>
      </c>
      <c r="J46" s="136"/>
      <c r="K46" s="136"/>
      <c r="L46" s="136"/>
      <c r="M46" s="133">
        <f t="shared" si="1"/>
        <v>0</v>
      </c>
      <c r="N46" s="136"/>
      <c r="O46" s="136"/>
      <c r="P46" s="136"/>
      <c r="Q46" s="191"/>
      <c r="R46" s="120"/>
    </row>
    <row r="47" spans="1:18" s="121" customFormat="1" ht="84" x14ac:dyDescent="0.15">
      <c r="A47" s="125"/>
      <c r="B47" s="179" t="s">
        <v>369</v>
      </c>
      <c r="C47" s="143" t="s">
        <v>697</v>
      </c>
      <c r="D47" s="136" t="s">
        <v>895</v>
      </c>
      <c r="E47" s="130">
        <v>45748</v>
      </c>
      <c r="F47" s="130">
        <v>46006</v>
      </c>
      <c r="G47" s="136">
        <v>3</v>
      </c>
      <c r="H47" s="136" t="s">
        <v>103</v>
      </c>
      <c r="I47" s="133">
        <f t="shared" si="6"/>
        <v>0</v>
      </c>
      <c r="J47" s="136"/>
      <c r="K47" s="136"/>
      <c r="L47" s="136"/>
      <c r="M47" s="267">
        <f t="shared" si="1"/>
        <v>1</v>
      </c>
      <c r="N47" s="136"/>
      <c r="O47" s="136"/>
      <c r="P47" s="136">
        <v>1</v>
      </c>
      <c r="Q47" s="143" t="s">
        <v>855</v>
      </c>
      <c r="R47" s="120"/>
    </row>
    <row r="48" spans="1:18" s="121" customFormat="1" ht="21" x14ac:dyDescent="0.15">
      <c r="A48" s="125"/>
      <c r="B48" s="179" t="s">
        <v>377</v>
      </c>
      <c r="C48" s="143" t="s">
        <v>699</v>
      </c>
      <c r="D48" s="136" t="s">
        <v>896</v>
      </c>
      <c r="E48" s="130">
        <v>45703</v>
      </c>
      <c r="F48" s="130">
        <v>46006</v>
      </c>
      <c r="G48" s="136">
        <v>4</v>
      </c>
      <c r="H48" s="180" t="s">
        <v>701</v>
      </c>
      <c r="I48" s="133">
        <f t="shared" si="6"/>
        <v>1</v>
      </c>
      <c r="J48" s="136"/>
      <c r="K48" s="136"/>
      <c r="L48" s="136">
        <v>1</v>
      </c>
      <c r="M48" s="267">
        <f t="shared" si="1"/>
        <v>1</v>
      </c>
      <c r="N48" s="136"/>
      <c r="O48" s="136"/>
      <c r="P48" s="136">
        <v>1</v>
      </c>
      <c r="Q48" s="191" t="s">
        <v>855</v>
      </c>
      <c r="R48" s="120"/>
    </row>
    <row r="49" spans="1:18" s="121" customFormat="1" ht="21" x14ac:dyDescent="0.15">
      <c r="A49" s="125"/>
      <c r="B49" s="179" t="s">
        <v>384</v>
      </c>
      <c r="C49" s="135" t="s">
        <v>702</v>
      </c>
      <c r="D49" s="136" t="s">
        <v>897</v>
      </c>
      <c r="E49" s="130">
        <v>45672</v>
      </c>
      <c r="F49" s="130">
        <v>46006</v>
      </c>
      <c r="G49" s="136">
        <v>4</v>
      </c>
      <c r="H49" s="180" t="s">
        <v>701</v>
      </c>
      <c r="I49" s="133">
        <f t="shared" si="6"/>
        <v>1</v>
      </c>
      <c r="J49" s="136"/>
      <c r="K49" s="136"/>
      <c r="L49" s="136">
        <v>1</v>
      </c>
      <c r="M49" s="267">
        <f t="shared" si="1"/>
        <v>1</v>
      </c>
      <c r="N49" s="136"/>
      <c r="O49" s="136"/>
      <c r="P49" s="136">
        <v>1</v>
      </c>
      <c r="Q49" s="191" t="s">
        <v>855</v>
      </c>
      <c r="R49" s="120"/>
    </row>
    <row r="50" spans="1:18" s="121" customFormat="1" ht="31.5" x14ac:dyDescent="0.15">
      <c r="A50" s="125"/>
      <c r="B50" s="179" t="s">
        <v>391</v>
      </c>
      <c r="C50" s="135" t="s">
        <v>705</v>
      </c>
      <c r="D50" s="136" t="s">
        <v>898</v>
      </c>
      <c r="E50" s="130">
        <v>45672</v>
      </c>
      <c r="F50" s="130">
        <v>46006</v>
      </c>
      <c r="G50" s="136">
        <v>4</v>
      </c>
      <c r="H50" s="180" t="s">
        <v>701</v>
      </c>
      <c r="I50" s="133">
        <f t="shared" si="6"/>
        <v>1</v>
      </c>
      <c r="J50" s="136"/>
      <c r="K50" s="136"/>
      <c r="L50" s="136">
        <v>1</v>
      </c>
      <c r="M50" s="267">
        <f t="shared" si="1"/>
        <v>1</v>
      </c>
      <c r="N50" s="136"/>
      <c r="O50" s="136"/>
      <c r="P50" s="136">
        <v>1</v>
      </c>
      <c r="Q50" s="191" t="s">
        <v>855</v>
      </c>
      <c r="R50" s="120"/>
    </row>
    <row r="51" spans="1:18" s="121" customFormat="1" ht="42" x14ac:dyDescent="0.15">
      <c r="A51" s="125"/>
      <c r="B51" s="179" t="s">
        <v>398</v>
      </c>
      <c r="C51" s="135" t="s">
        <v>707</v>
      </c>
      <c r="D51" s="145" t="s">
        <v>899</v>
      </c>
      <c r="E51" s="130">
        <v>45672</v>
      </c>
      <c r="F51" s="130">
        <v>46006</v>
      </c>
      <c r="G51" s="136">
        <v>4</v>
      </c>
      <c r="H51" s="180" t="s">
        <v>701</v>
      </c>
      <c r="I51" s="133">
        <f t="shared" si="6"/>
        <v>1</v>
      </c>
      <c r="J51" s="136"/>
      <c r="K51" s="136"/>
      <c r="L51" s="136">
        <v>1</v>
      </c>
      <c r="M51" s="267">
        <f t="shared" si="1"/>
        <v>1</v>
      </c>
      <c r="N51" s="136"/>
      <c r="O51" s="136"/>
      <c r="P51" s="136">
        <v>1</v>
      </c>
      <c r="Q51" s="191" t="s">
        <v>855</v>
      </c>
      <c r="R51" s="120"/>
    </row>
    <row r="52" spans="1:18" x14ac:dyDescent="0.3">
      <c r="A52" s="138"/>
      <c r="B52" s="139"/>
      <c r="C52" s="139"/>
      <c r="D52" s="139"/>
      <c r="E52" s="139"/>
      <c r="F52" s="139"/>
      <c r="G52" s="139"/>
      <c r="H52" s="139"/>
      <c r="I52" s="139"/>
      <c r="J52" s="139"/>
      <c r="K52" s="139"/>
      <c r="L52" s="139"/>
      <c r="M52" s="139"/>
      <c r="N52" s="139"/>
      <c r="O52" s="139"/>
      <c r="P52" s="139"/>
      <c r="Q52" s="186"/>
    </row>
  </sheetData>
  <mergeCells count="5">
    <mergeCell ref="A2:A4"/>
    <mergeCell ref="A11:A13"/>
    <mergeCell ref="A21:A22"/>
    <mergeCell ref="A28:A29"/>
    <mergeCell ref="A43:A4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3EF9A-A77B-4531-81C9-39C6DFE772ED}">
  <dimension ref="A1:E59"/>
  <sheetViews>
    <sheetView workbookViewId="0"/>
  </sheetViews>
  <sheetFormatPr baseColWidth="10" defaultColWidth="11.42578125" defaultRowHeight="12.75" x14ac:dyDescent="0.2"/>
  <cols>
    <col min="1" max="1" width="11.42578125" style="61"/>
    <col min="2" max="2" width="53.140625" style="61" customWidth="1"/>
    <col min="3" max="3" width="42.140625" style="63" customWidth="1"/>
    <col min="4" max="4" width="24.42578125" style="63" bestFit="1" customWidth="1"/>
    <col min="5" max="5" width="67.42578125" style="61" customWidth="1"/>
    <col min="6" max="16384" width="11.42578125" style="61"/>
  </cols>
  <sheetData>
    <row r="1" spans="2:5" ht="15" x14ac:dyDescent="0.25">
      <c r="B1" s="372" t="s">
        <v>900</v>
      </c>
      <c r="D1"/>
      <c r="E1" s="372" t="s">
        <v>901</v>
      </c>
    </row>
    <row r="2" spans="2:5" ht="15" x14ac:dyDescent="0.2">
      <c r="B2" s="62" t="s">
        <v>902</v>
      </c>
      <c r="D2" s="373">
        <v>1</v>
      </c>
      <c r="E2" s="374" t="s">
        <v>0</v>
      </c>
    </row>
    <row r="3" spans="2:5" ht="15" x14ac:dyDescent="0.2">
      <c r="B3" s="62" t="s">
        <v>681</v>
      </c>
      <c r="D3" s="373">
        <v>2</v>
      </c>
      <c r="E3" s="374" t="s">
        <v>125</v>
      </c>
    </row>
    <row r="4" spans="2:5" ht="30" x14ac:dyDescent="0.2">
      <c r="B4" s="62" t="s">
        <v>649</v>
      </c>
      <c r="D4" s="373">
        <v>3</v>
      </c>
      <c r="E4" s="374" t="s">
        <v>89</v>
      </c>
    </row>
    <row r="5" spans="2:5" ht="15" x14ac:dyDescent="0.2">
      <c r="B5" s="62" t="s">
        <v>554</v>
      </c>
      <c r="D5" s="373">
        <v>4</v>
      </c>
      <c r="E5" s="374" t="s">
        <v>150</v>
      </c>
    </row>
    <row r="6" spans="2:5" ht="15" x14ac:dyDescent="0.2">
      <c r="B6" s="62" t="s">
        <v>656</v>
      </c>
      <c r="D6" s="373">
        <v>5</v>
      </c>
      <c r="E6" s="374" t="s">
        <v>191</v>
      </c>
    </row>
    <row r="7" spans="2:5" ht="15" x14ac:dyDescent="0.2">
      <c r="B7" s="62" t="s">
        <v>677</v>
      </c>
      <c r="D7" s="373">
        <v>6</v>
      </c>
      <c r="E7" s="374" t="s">
        <v>417</v>
      </c>
    </row>
    <row r="8" spans="2:5" ht="15" x14ac:dyDescent="0.2">
      <c r="B8" s="62" t="s">
        <v>663</v>
      </c>
      <c r="D8" s="373">
        <v>7</v>
      </c>
      <c r="E8" s="374" t="s">
        <v>487</v>
      </c>
    </row>
    <row r="9" spans="2:5" ht="15" x14ac:dyDescent="0.2">
      <c r="B9" s="62" t="s">
        <v>687</v>
      </c>
      <c r="D9" s="373">
        <v>8</v>
      </c>
      <c r="E9" s="374" t="s">
        <v>478</v>
      </c>
    </row>
    <row r="10" spans="2:5" ht="15" x14ac:dyDescent="0.2">
      <c r="B10" s="62"/>
      <c r="D10" s="373">
        <v>9</v>
      </c>
      <c r="E10" s="588" t="s">
        <v>468</v>
      </c>
    </row>
    <row r="11" spans="2:5" ht="15" x14ac:dyDescent="0.2">
      <c r="B11" s="62" t="s">
        <v>691</v>
      </c>
      <c r="D11" s="373">
        <v>10</v>
      </c>
      <c r="E11" s="374" t="s">
        <v>497</v>
      </c>
    </row>
    <row r="12" spans="2:5" ht="15" x14ac:dyDescent="0.2">
      <c r="B12" s="62" t="s">
        <v>575</v>
      </c>
      <c r="D12" s="373">
        <v>11</v>
      </c>
      <c r="E12" s="374" t="s">
        <v>449</v>
      </c>
    </row>
    <row r="13" spans="2:5" ht="15" x14ac:dyDescent="0.2">
      <c r="B13" s="62" t="s">
        <v>903</v>
      </c>
      <c r="D13" s="373">
        <v>12</v>
      </c>
      <c r="E13" s="374" t="s">
        <v>507</v>
      </c>
    </row>
    <row r="14" spans="2:5" ht="15" x14ac:dyDescent="0.2">
      <c r="B14" s="62" t="s">
        <v>541</v>
      </c>
      <c r="D14" s="373">
        <v>13</v>
      </c>
      <c r="E14" s="374" t="s">
        <v>238</v>
      </c>
    </row>
    <row r="15" spans="2:5" ht="15" x14ac:dyDescent="0.2">
      <c r="B15" s="62" t="s">
        <v>904</v>
      </c>
      <c r="D15" s="373">
        <v>14</v>
      </c>
      <c r="E15" s="374" t="s">
        <v>207</v>
      </c>
    </row>
    <row r="16" spans="2:5" ht="15" x14ac:dyDescent="0.2">
      <c r="B16" s="62" t="s">
        <v>558</v>
      </c>
      <c r="D16" s="373">
        <v>15</v>
      </c>
      <c r="E16" s="374" t="s">
        <v>349</v>
      </c>
    </row>
    <row r="17" spans="2:5" ht="15" x14ac:dyDescent="0.2">
      <c r="B17" s="62" t="s">
        <v>905</v>
      </c>
      <c r="D17" s="373">
        <v>16</v>
      </c>
      <c r="E17" s="374" t="s">
        <v>269</v>
      </c>
    </row>
    <row r="18" spans="2:5" x14ac:dyDescent="0.2">
      <c r="B18" s="62" t="s">
        <v>906</v>
      </c>
    </row>
    <row r="19" spans="2:5" ht="15" x14ac:dyDescent="0.2">
      <c r="B19" s="62" t="s">
        <v>534</v>
      </c>
      <c r="E19" s="372" t="s">
        <v>32</v>
      </c>
    </row>
    <row r="20" spans="2:5" x14ac:dyDescent="0.2">
      <c r="B20" s="62" t="s">
        <v>653</v>
      </c>
      <c r="E20" s="61" t="s">
        <v>73</v>
      </c>
    </row>
    <row r="21" spans="2:5" x14ac:dyDescent="0.2">
      <c r="B21" s="62" t="s">
        <v>563</v>
      </c>
      <c r="E21" s="61" t="s">
        <v>72</v>
      </c>
    </row>
    <row r="22" spans="2:5" x14ac:dyDescent="0.2">
      <c r="B22" s="62"/>
    </row>
    <row r="23" spans="2:5" ht="15" x14ac:dyDescent="0.2">
      <c r="B23" s="372" t="s">
        <v>907</v>
      </c>
      <c r="E23" s="372" t="s">
        <v>36</v>
      </c>
    </row>
    <row r="24" spans="2:5" ht="15" x14ac:dyDescent="0.25">
      <c r="B24" s="61" t="s">
        <v>533</v>
      </c>
      <c r="E24" s="375" t="s">
        <v>908</v>
      </c>
    </row>
    <row r="25" spans="2:5" ht="15" x14ac:dyDescent="0.25">
      <c r="B25" s="61" t="s">
        <v>909</v>
      </c>
      <c r="E25" s="375" t="s">
        <v>910</v>
      </c>
    </row>
    <row r="26" spans="2:5" ht="15" x14ac:dyDescent="0.25">
      <c r="B26" s="61" t="s">
        <v>632</v>
      </c>
      <c r="E26" s="375" t="s">
        <v>442</v>
      </c>
    </row>
    <row r="27" spans="2:5" ht="15" x14ac:dyDescent="0.25">
      <c r="B27" s="61" t="s">
        <v>99</v>
      </c>
      <c r="E27" s="375" t="s">
        <v>437</v>
      </c>
    </row>
    <row r="28" spans="2:5" ht="15" x14ac:dyDescent="0.25">
      <c r="B28" s="61" t="s">
        <v>83</v>
      </c>
      <c r="E28" s="375" t="s">
        <v>911</v>
      </c>
    </row>
    <row r="29" spans="2:5" ht="15" x14ac:dyDescent="0.25">
      <c r="B29" s="61" t="s">
        <v>257</v>
      </c>
      <c r="E29" s="375" t="s">
        <v>912</v>
      </c>
    </row>
    <row r="30" spans="2:5" ht="15" x14ac:dyDescent="0.25">
      <c r="B30" s="61" t="s">
        <v>106</v>
      </c>
      <c r="E30" s="375" t="s">
        <v>913</v>
      </c>
    </row>
    <row r="31" spans="2:5" ht="15" x14ac:dyDescent="0.25">
      <c r="B31" s="61" t="s">
        <v>914</v>
      </c>
      <c r="E31" s="375" t="s">
        <v>95</v>
      </c>
    </row>
    <row r="32" spans="2:5" ht="15" x14ac:dyDescent="0.25">
      <c r="B32" s="61" t="s">
        <v>915</v>
      </c>
      <c r="E32" s="375" t="s">
        <v>462</v>
      </c>
    </row>
    <row r="33" spans="1:5" ht="15" x14ac:dyDescent="0.25">
      <c r="B33" s="61" t="s">
        <v>582</v>
      </c>
      <c r="E33" s="375" t="s">
        <v>916</v>
      </c>
    </row>
    <row r="34" spans="1:5" ht="15" x14ac:dyDescent="0.25">
      <c r="B34" s="61" t="s">
        <v>588</v>
      </c>
      <c r="E34" s="375" t="s">
        <v>917</v>
      </c>
    </row>
    <row r="35" spans="1:5" ht="15" x14ac:dyDescent="0.25">
      <c r="B35" s="61" t="s">
        <v>140</v>
      </c>
      <c r="E35" s="375" t="s">
        <v>918</v>
      </c>
    </row>
    <row r="36" spans="1:5" ht="15" x14ac:dyDescent="0.25">
      <c r="B36" s="61" t="s">
        <v>65</v>
      </c>
      <c r="E36" s="375" t="s">
        <v>512</v>
      </c>
    </row>
    <row r="37" spans="1:5" ht="15" x14ac:dyDescent="0.25">
      <c r="B37" s="61" t="s">
        <v>236</v>
      </c>
      <c r="E37" s="375"/>
    </row>
    <row r="38" spans="1:5" ht="15" x14ac:dyDescent="0.25">
      <c r="B38" s="61" t="s">
        <v>686</v>
      </c>
      <c r="E38" s="375" t="s">
        <v>919</v>
      </c>
    </row>
    <row r="39" spans="1:5" ht="15" x14ac:dyDescent="0.25">
      <c r="E39" s="375" t="s">
        <v>920</v>
      </c>
    </row>
    <row r="40" spans="1:5" ht="15" x14ac:dyDescent="0.25">
      <c r="E40" s="375" t="s">
        <v>74</v>
      </c>
    </row>
    <row r="41" spans="1:5" ht="15.75" thickBot="1" x14ac:dyDescent="0.3">
      <c r="B41" s="372" t="s">
        <v>921</v>
      </c>
      <c r="E41" s="375" t="s">
        <v>922</v>
      </c>
    </row>
    <row r="42" spans="1:5" ht="15" x14ac:dyDescent="0.25">
      <c r="A42" s="48" t="s">
        <v>923</v>
      </c>
      <c r="B42" s="59" t="s">
        <v>924</v>
      </c>
      <c r="C42" s="59" t="s">
        <v>925</v>
      </c>
      <c r="D42" s="64" t="s">
        <v>811</v>
      </c>
      <c r="E42" s="621" t="s">
        <v>214</v>
      </c>
    </row>
    <row r="43" spans="1:5" ht="409.5" x14ac:dyDescent="0.2">
      <c r="A43" s="49">
        <f>0+1</f>
        <v>1</v>
      </c>
      <c r="B43" s="60" t="s">
        <v>583</v>
      </c>
      <c r="C43" s="60" t="s">
        <v>565</v>
      </c>
      <c r="D43" s="65" t="s">
        <v>926</v>
      </c>
      <c r="E43" s="376"/>
    </row>
    <row r="44" spans="1:5" ht="318.75" x14ac:dyDescent="0.25">
      <c r="A44" s="49">
        <v>2</v>
      </c>
      <c r="B44" s="60" t="s">
        <v>617</v>
      </c>
      <c r="C44" s="60" t="s">
        <v>618</v>
      </c>
      <c r="D44" s="65" t="s">
        <v>927</v>
      </c>
      <c r="E44" s="375" t="s">
        <v>920</v>
      </c>
    </row>
    <row r="45" spans="1:5" ht="382.5" x14ac:dyDescent="0.25">
      <c r="A45" s="49">
        <v>3</v>
      </c>
      <c r="B45" s="60" t="s">
        <v>564</v>
      </c>
      <c r="C45" s="60" t="s">
        <v>692</v>
      </c>
      <c r="D45" s="65" t="s">
        <v>928</v>
      </c>
      <c r="E45" s="375" t="s">
        <v>74</v>
      </c>
    </row>
    <row r="46" spans="1:5" ht="382.5" x14ac:dyDescent="0.25">
      <c r="A46" s="49">
        <v>4</v>
      </c>
      <c r="B46" s="60" t="s">
        <v>535</v>
      </c>
      <c r="C46" s="60" t="s">
        <v>536</v>
      </c>
      <c r="D46" s="65" t="s">
        <v>929</v>
      </c>
      <c r="E46" s="375" t="s">
        <v>922</v>
      </c>
    </row>
    <row r="47" spans="1:5" ht="280.5" x14ac:dyDescent="0.2">
      <c r="A47" s="49">
        <v>5</v>
      </c>
      <c r="B47" s="60" t="s">
        <v>547</v>
      </c>
      <c r="C47" s="60" t="s">
        <v>548</v>
      </c>
      <c r="D47" s="65" t="s">
        <v>930</v>
      </c>
      <c r="E47" s="376" t="s">
        <v>214</v>
      </c>
    </row>
    <row r="50" spans="2:2" x14ac:dyDescent="0.2">
      <c r="B50" s="371" t="s">
        <v>931</v>
      </c>
    </row>
    <row r="51" spans="2:2" x14ac:dyDescent="0.2">
      <c r="B51" s="61" t="s">
        <v>242</v>
      </c>
    </row>
    <row r="52" spans="2:2" x14ac:dyDescent="0.2">
      <c r="B52" s="61" t="s">
        <v>210</v>
      </c>
    </row>
    <row r="53" spans="2:2" x14ac:dyDescent="0.2">
      <c r="B53" s="61" t="s">
        <v>304</v>
      </c>
    </row>
    <row r="54" spans="2:2" x14ac:dyDescent="0.2">
      <c r="B54" s="61" t="s">
        <v>272</v>
      </c>
    </row>
    <row r="55" spans="2:2" x14ac:dyDescent="0.2">
      <c r="B55" s="61" t="s">
        <v>67</v>
      </c>
    </row>
    <row r="56" spans="2:2" x14ac:dyDescent="0.2">
      <c r="B56" s="61" t="s">
        <v>151</v>
      </c>
    </row>
    <row r="57" spans="2:2" x14ac:dyDescent="0.2">
      <c r="B57" s="61" t="s">
        <v>155</v>
      </c>
    </row>
    <row r="58" spans="2:2" x14ac:dyDescent="0.2">
      <c r="B58" s="61" t="s">
        <v>193</v>
      </c>
    </row>
    <row r="59" spans="2:2" x14ac:dyDescent="0.2">
      <c r="B59" s="61" t="s">
        <v>352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EF46A-47DF-45CE-B589-A2138AB55C46}">
  <sheetPr>
    <tabColor rgb="FF7030A0"/>
  </sheetPr>
  <dimension ref="A1:W32"/>
  <sheetViews>
    <sheetView workbookViewId="0">
      <selection sqref="A1:A2"/>
    </sheetView>
  </sheetViews>
  <sheetFormatPr baseColWidth="10" defaultColWidth="14.42578125" defaultRowHeight="15" customHeight="1" x14ac:dyDescent="0.25"/>
  <cols>
    <col min="1" max="1" width="19.7109375" style="83" customWidth="1"/>
    <col min="2" max="2" width="41.42578125" style="83" customWidth="1"/>
    <col min="3" max="3" width="14.7109375" style="83" customWidth="1"/>
    <col min="4" max="4" width="10.42578125" style="110" customWidth="1"/>
    <col min="5" max="5" width="8.28515625" style="110" customWidth="1"/>
    <col min="6" max="6" width="15.42578125" style="83" customWidth="1"/>
    <col min="7" max="7" width="13.7109375" style="83" customWidth="1"/>
    <col min="8" max="8" width="14.140625" style="83" customWidth="1"/>
    <col min="9" max="9" width="128.28515625" style="83" customWidth="1"/>
    <col min="10" max="10" width="14.140625" style="110" customWidth="1"/>
    <col min="11" max="11" width="9.28515625" style="110" customWidth="1"/>
    <col min="12" max="12" width="33.42578125" style="110" customWidth="1"/>
    <col min="13" max="13" width="27" style="83" customWidth="1"/>
    <col min="14" max="14" width="11" style="83" customWidth="1"/>
    <col min="15" max="15" width="21.42578125" style="83" bestFit="1" customWidth="1"/>
    <col min="16" max="16" width="10.85546875" style="83" customWidth="1"/>
    <col min="17" max="20" width="10.85546875" style="83" hidden="1" customWidth="1"/>
    <col min="21" max="21" width="3.42578125" style="83" hidden="1" customWidth="1"/>
    <col min="22" max="23" width="10.85546875" style="83" hidden="1" customWidth="1"/>
    <col min="24" max="27" width="10.85546875" style="83" customWidth="1"/>
    <col min="28" max="16384" width="14.42578125" style="83"/>
  </cols>
  <sheetData>
    <row r="1" spans="1:21" ht="30" customHeight="1" x14ac:dyDescent="0.25">
      <c r="A1" s="773" t="s">
        <v>932</v>
      </c>
      <c r="B1" s="775" t="s">
        <v>933</v>
      </c>
      <c r="C1" s="775" t="s">
        <v>934</v>
      </c>
      <c r="D1" s="776" t="s">
        <v>935</v>
      </c>
      <c r="E1" s="777"/>
      <c r="F1" s="775" t="s">
        <v>936</v>
      </c>
      <c r="G1" s="775" t="s">
        <v>937</v>
      </c>
      <c r="H1" s="775" t="s">
        <v>938</v>
      </c>
      <c r="I1" s="775" t="s">
        <v>939</v>
      </c>
      <c r="J1" s="776" t="s">
        <v>940</v>
      </c>
      <c r="K1" s="778"/>
      <c r="L1" s="767" t="s">
        <v>941</v>
      </c>
      <c r="M1" s="767" t="s">
        <v>942</v>
      </c>
      <c r="N1" s="769" t="s">
        <v>943</v>
      </c>
      <c r="O1" s="771" t="s">
        <v>944</v>
      </c>
      <c r="P1" s="82"/>
      <c r="Q1" s="82"/>
      <c r="R1" s="82"/>
      <c r="S1" s="82"/>
      <c r="T1" s="82"/>
      <c r="U1" s="82"/>
    </row>
    <row r="2" spans="1:21" ht="21.75" customHeight="1" x14ac:dyDescent="0.25">
      <c r="A2" s="774"/>
      <c r="B2" s="770"/>
      <c r="C2" s="770"/>
      <c r="D2" s="84" t="s">
        <v>945</v>
      </c>
      <c r="E2" s="84" t="s">
        <v>946</v>
      </c>
      <c r="F2" s="770"/>
      <c r="G2" s="770"/>
      <c r="H2" s="770"/>
      <c r="I2" s="770"/>
      <c r="J2" s="84" t="s">
        <v>947</v>
      </c>
      <c r="K2" s="84" t="s">
        <v>946</v>
      </c>
      <c r="L2" s="768"/>
      <c r="M2" s="768"/>
      <c r="N2" s="770"/>
      <c r="O2" s="772"/>
      <c r="P2" s="82"/>
      <c r="Q2" s="82"/>
      <c r="R2" s="82"/>
      <c r="S2" s="82"/>
      <c r="T2" s="82"/>
      <c r="U2" s="82"/>
    </row>
    <row r="3" spans="1:21" s="52" customFormat="1" ht="42.75" customHeight="1" thickBot="1" x14ac:dyDescent="0.3">
      <c r="A3" s="53" t="s">
        <v>948</v>
      </c>
      <c r="B3" s="54" t="s">
        <v>949</v>
      </c>
      <c r="C3" s="55"/>
      <c r="D3" s="54"/>
      <c r="E3" s="54"/>
      <c r="F3" s="54"/>
      <c r="G3" s="55">
        <v>45688</v>
      </c>
      <c r="H3" s="55">
        <v>46022</v>
      </c>
      <c r="I3" s="56" t="s">
        <v>950</v>
      </c>
      <c r="J3" s="55"/>
      <c r="K3" s="54"/>
      <c r="L3" s="54"/>
      <c r="M3" s="54"/>
      <c r="N3" s="57">
        <v>1</v>
      </c>
      <c r="O3" s="58">
        <v>45688</v>
      </c>
      <c r="P3" s="51"/>
      <c r="Q3" s="51"/>
      <c r="R3" s="51"/>
      <c r="S3" s="51"/>
      <c r="T3" s="51"/>
      <c r="U3" s="51"/>
    </row>
    <row r="4" spans="1:21" ht="102" customHeight="1" x14ac:dyDescent="0.25">
      <c r="A4" s="113" t="s">
        <v>951</v>
      </c>
      <c r="B4" s="114" t="s">
        <v>952</v>
      </c>
      <c r="C4" s="87">
        <v>45715</v>
      </c>
      <c r="D4" s="86" t="s">
        <v>953</v>
      </c>
      <c r="E4" s="86">
        <v>3</v>
      </c>
      <c r="F4" s="86" t="s">
        <v>772</v>
      </c>
      <c r="G4" s="87">
        <v>45703</v>
      </c>
      <c r="H4" s="87">
        <v>45930</v>
      </c>
      <c r="I4" s="108" t="s">
        <v>954</v>
      </c>
      <c r="J4" s="87">
        <v>45715</v>
      </c>
      <c r="K4" s="86" t="s">
        <v>955</v>
      </c>
      <c r="L4" s="89" t="s">
        <v>956</v>
      </c>
      <c r="M4" s="111" t="s">
        <v>957</v>
      </c>
      <c r="N4" s="90">
        <v>2</v>
      </c>
      <c r="O4" s="91">
        <v>45741</v>
      </c>
      <c r="P4" s="82"/>
      <c r="Q4" s="82" t="s">
        <v>958</v>
      </c>
      <c r="R4" s="82" t="s">
        <v>959</v>
      </c>
      <c r="S4" s="82" t="s">
        <v>960</v>
      </c>
      <c r="T4" s="82"/>
      <c r="U4" s="82" t="s">
        <v>772</v>
      </c>
    </row>
    <row r="5" spans="1:21" ht="108.95" customHeight="1" x14ac:dyDescent="0.25">
      <c r="A5" s="115" t="s">
        <v>951</v>
      </c>
      <c r="B5" s="114" t="s">
        <v>961</v>
      </c>
      <c r="C5" s="87">
        <v>45733</v>
      </c>
      <c r="D5" s="86" t="s">
        <v>962</v>
      </c>
      <c r="E5" s="94">
        <v>2</v>
      </c>
      <c r="F5" s="86" t="s">
        <v>775</v>
      </c>
      <c r="G5" s="99">
        <v>45659</v>
      </c>
      <c r="H5" s="99">
        <v>46022</v>
      </c>
      <c r="I5" s="95" t="s">
        <v>963</v>
      </c>
      <c r="J5" s="96">
        <v>45733</v>
      </c>
      <c r="K5" s="86" t="s">
        <v>964</v>
      </c>
      <c r="L5" s="89" t="s">
        <v>965</v>
      </c>
      <c r="M5" s="112" t="s">
        <v>966</v>
      </c>
      <c r="N5" s="90">
        <v>2</v>
      </c>
      <c r="O5" s="91">
        <v>45741</v>
      </c>
      <c r="P5" s="82"/>
      <c r="Q5" s="82" t="s">
        <v>952</v>
      </c>
      <c r="R5" s="82" t="s">
        <v>953</v>
      </c>
      <c r="S5" s="82" t="s">
        <v>951</v>
      </c>
      <c r="T5" s="82"/>
      <c r="U5" s="82" t="s">
        <v>773</v>
      </c>
    </row>
    <row r="6" spans="1:21" ht="169.5" customHeight="1" x14ac:dyDescent="0.25">
      <c r="A6" s="92" t="s">
        <v>951</v>
      </c>
      <c r="B6" s="93" t="s">
        <v>967</v>
      </c>
      <c r="C6" s="96">
        <v>45826</v>
      </c>
      <c r="D6" s="86" t="s">
        <v>968</v>
      </c>
      <c r="E6" s="94">
        <v>3</v>
      </c>
      <c r="F6" s="86" t="s">
        <v>773</v>
      </c>
      <c r="G6" s="87">
        <v>45672</v>
      </c>
      <c r="H6" s="87">
        <v>45657</v>
      </c>
      <c r="I6" s="95" t="s">
        <v>969</v>
      </c>
      <c r="J6" s="96">
        <v>45826</v>
      </c>
      <c r="K6" s="94" t="s">
        <v>970</v>
      </c>
      <c r="L6" s="89" t="s">
        <v>971</v>
      </c>
      <c r="M6" s="112" t="s">
        <v>972</v>
      </c>
      <c r="N6" s="98">
        <v>3</v>
      </c>
      <c r="O6" s="91">
        <v>45828</v>
      </c>
      <c r="P6" s="82"/>
      <c r="Q6" s="82" t="s">
        <v>973</v>
      </c>
      <c r="R6" s="82" t="s">
        <v>974</v>
      </c>
      <c r="S6" s="82" t="s">
        <v>975</v>
      </c>
      <c r="T6" s="82"/>
      <c r="U6" s="82" t="s">
        <v>774</v>
      </c>
    </row>
    <row r="7" spans="1:21" ht="69.75" customHeight="1" x14ac:dyDescent="0.25">
      <c r="A7" s="92" t="s">
        <v>960</v>
      </c>
      <c r="B7" s="93" t="s">
        <v>967</v>
      </c>
      <c r="C7" s="99" t="s">
        <v>155</v>
      </c>
      <c r="D7" s="99" t="s">
        <v>155</v>
      </c>
      <c r="E7" s="94">
        <v>4</v>
      </c>
      <c r="F7" s="100" t="s">
        <v>976</v>
      </c>
      <c r="G7" s="99" t="s">
        <v>155</v>
      </c>
      <c r="H7" s="99" t="s">
        <v>155</v>
      </c>
      <c r="I7" s="95" t="s">
        <v>977</v>
      </c>
      <c r="J7" s="96" t="s">
        <v>155</v>
      </c>
      <c r="K7" s="86" t="s">
        <v>155</v>
      </c>
      <c r="L7" s="86" t="s">
        <v>155</v>
      </c>
      <c r="M7" s="86" t="s">
        <v>155</v>
      </c>
      <c r="N7" s="98">
        <v>4</v>
      </c>
      <c r="O7" s="91"/>
      <c r="P7" s="82"/>
      <c r="Q7" s="82" t="s">
        <v>967</v>
      </c>
      <c r="R7" s="82" t="s">
        <v>968</v>
      </c>
      <c r="S7" s="82"/>
      <c r="T7" s="82"/>
      <c r="U7" s="82" t="s">
        <v>976</v>
      </c>
    </row>
    <row r="8" spans="1:21" ht="69.75" customHeight="1" x14ac:dyDescent="0.25">
      <c r="A8" s="92" t="s">
        <v>960</v>
      </c>
      <c r="B8" s="93" t="s">
        <v>967</v>
      </c>
      <c r="C8" s="99" t="s">
        <v>155</v>
      </c>
      <c r="D8" s="99" t="s">
        <v>155</v>
      </c>
      <c r="E8" s="94">
        <v>4</v>
      </c>
      <c r="F8" s="100" t="s">
        <v>976</v>
      </c>
      <c r="G8" s="99" t="s">
        <v>155</v>
      </c>
      <c r="H8" s="99" t="s">
        <v>155</v>
      </c>
      <c r="I8" s="95" t="s">
        <v>978</v>
      </c>
      <c r="J8" s="96" t="s">
        <v>155</v>
      </c>
      <c r="K8" s="86" t="s">
        <v>155</v>
      </c>
      <c r="L8" s="86" t="s">
        <v>155</v>
      </c>
      <c r="M8" s="86" t="s">
        <v>155</v>
      </c>
      <c r="N8" s="98">
        <v>4</v>
      </c>
      <c r="O8" s="91">
        <v>45873</v>
      </c>
      <c r="P8" s="82"/>
      <c r="Q8" s="82" t="s">
        <v>961</v>
      </c>
      <c r="R8" s="82" t="s">
        <v>962</v>
      </c>
      <c r="S8" s="82"/>
      <c r="T8" s="82"/>
      <c r="U8" s="82"/>
    </row>
    <row r="9" spans="1:21" ht="119.1" customHeight="1" x14ac:dyDescent="0.25">
      <c r="A9" s="92" t="s">
        <v>960</v>
      </c>
      <c r="B9" s="93" t="s">
        <v>967</v>
      </c>
      <c r="C9" s="99" t="s">
        <v>155</v>
      </c>
      <c r="D9" s="99" t="s">
        <v>155</v>
      </c>
      <c r="E9" s="94"/>
      <c r="F9" s="100" t="s">
        <v>976</v>
      </c>
      <c r="G9" s="99" t="s">
        <v>155</v>
      </c>
      <c r="H9" s="99" t="s">
        <v>155</v>
      </c>
      <c r="I9" s="370" t="s">
        <v>979</v>
      </c>
      <c r="J9" s="96" t="s">
        <v>155</v>
      </c>
      <c r="K9" s="86" t="s">
        <v>155</v>
      </c>
      <c r="L9" s="86" t="s">
        <v>155</v>
      </c>
      <c r="M9" s="86" t="s">
        <v>155</v>
      </c>
      <c r="N9" s="98">
        <v>5</v>
      </c>
      <c r="O9" s="91">
        <v>45904</v>
      </c>
      <c r="P9" s="82"/>
      <c r="Q9" s="82"/>
      <c r="R9" s="82"/>
      <c r="S9" s="82"/>
      <c r="T9" s="82"/>
      <c r="U9" s="82"/>
    </row>
    <row r="10" spans="1:21" ht="16.5" x14ac:dyDescent="0.25">
      <c r="A10" s="92"/>
      <c r="B10" s="93"/>
      <c r="C10" s="99"/>
      <c r="D10" s="86"/>
      <c r="E10" s="94"/>
      <c r="F10" s="100"/>
      <c r="G10" s="99"/>
      <c r="H10" s="99"/>
      <c r="I10" s="95"/>
      <c r="J10" s="96"/>
      <c r="K10" s="94"/>
      <c r="L10" s="88"/>
      <c r="M10" s="95"/>
      <c r="N10" s="98"/>
      <c r="O10" s="91"/>
      <c r="P10" s="82"/>
      <c r="Q10" s="82" t="s">
        <v>980</v>
      </c>
      <c r="R10" s="82" t="s">
        <v>981</v>
      </c>
      <c r="S10" s="82"/>
      <c r="T10" s="82"/>
      <c r="U10" s="82"/>
    </row>
    <row r="11" spans="1:21" ht="16.5" x14ac:dyDescent="0.25">
      <c r="A11" s="92"/>
      <c r="B11" s="93"/>
      <c r="C11" s="99"/>
      <c r="D11" s="86"/>
      <c r="E11" s="94"/>
      <c r="F11" s="100"/>
      <c r="G11" s="99"/>
      <c r="H11" s="99"/>
      <c r="I11" s="95"/>
      <c r="J11" s="96"/>
      <c r="K11" s="94"/>
      <c r="L11" s="88"/>
      <c r="M11" s="85"/>
      <c r="N11" s="98"/>
      <c r="O11" s="102"/>
      <c r="P11" s="82"/>
      <c r="Q11" s="82"/>
      <c r="R11" s="82"/>
      <c r="S11" s="82"/>
      <c r="T11" s="82"/>
      <c r="U11" s="82"/>
    </row>
    <row r="12" spans="1:21" ht="16.5" x14ac:dyDescent="0.25">
      <c r="A12" s="92"/>
      <c r="B12" s="93"/>
      <c r="C12" s="99"/>
      <c r="D12" s="86"/>
      <c r="E12" s="94"/>
      <c r="F12" s="100"/>
      <c r="G12" s="99"/>
      <c r="H12" s="99"/>
      <c r="I12" s="101"/>
      <c r="J12" s="96"/>
      <c r="K12" s="94"/>
      <c r="L12" s="103"/>
      <c r="M12" s="95"/>
      <c r="N12" s="98"/>
      <c r="O12" s="102"/>
      <c r="P12" s="82"/>
      <c r="Q12" s="82"/>
      <c r="R12" s="82"/>
      <c r="S12" s="82"/>
      <c r="T12" s="82"/>
      <c r="U12" s="82"/>
    </row>
    <row r="13" spans="1:21" ht="16.5" x14ac:dyDescent="0.25">
      <c r="A13" s="92"/>
      <c r="B13" s="93"/>
      <c r="C13" s="99"/>
      <c r="D13" s="86"/>
      <c r="E13" s="94"/>
      <c r="F13" s="100"/>
      <c r="G13" s="104"/>
      <c r="H13" s="104"/>
      <c r="I13" s="95"/>
      <c r="J13" s="96"/>
      <c r="K13" s="94"/>
      <c r="L13" s="88"/>
      <c r="M13" s="85"/>
      <c r="N13" s="98"/>
      <c r="O13" s="102"/>
      <c r="P13" s="82"/>
      <c r="Q13" s="82"/>
      <c r="R13" s="82"/>
      <c r="S13" s="82"/>
      <c r="T13" s="82"/>
      <c r="U13" s="82"/>
    </row>
    <row r="14" spans="1:21" ht="16.5" x14ac:dyDescent="0.25">
      <c r="A14" s="92"/>
      <c r="B14" s="93"/>
      <c r="C14" s="99"/>
      <c r="D14" s="86"/>
      <c r="E14" s="94"/>
      <c r="F14" s="100"/>
      <c r="G14" s="104"/>
      <c r="H14" s="104"/>
      <c r="I14" s="95"/>
      <c r="J14" s="96"/>
      <c r="K14" s="96"/>
      <c r="L14" s="88"/>
      <c r="M14" s="97"/>
      <c r="N14" s="98"/>
      <c r="O14" s="102"/>
      <c r="P14" s="82"/>
      <c r="Q14" s="82"/>
      <c r="R14" s="82"/>
      <c r="S14" s="82"/>
      <c r="T14" s="82"/>
      <c r="U14" s="82"/>
    </row>
    <row r="15" spans="1:21" ht="16.5" x14ac:dyDescent="0.25">
      <c r="A15" s="92"/>
      <c r="B15" s="93"/>
      <c r="C15" s="99"/>
      <c r="D15" s="86"/>
      <c r="E15" s="94"/>
      <c r="F15" s="100"/>
      <c r="G15" s="104"/>
      <c r="H15" s="104"/>
      <c r="I15" s="95"/>
      <c r="J15" s="96"/>
      <c r="K15" s="96"/>
      <c r="L15" s="88"/>
      <c r="M15" s="97"/>
      <c r="N15" s="98"/>
      <c r="O15" s="102"/>
      <c r="P15" s="82"/>
      <c r="Q15" s="82"/>
      <c r="R15" s="82"/>
      <c r="S15" s="82"/>
      <c r="T15" s="82"/>
      <c r="U15" s="82"/>
    </row>
    <row r="16" spans="1:21" ht="16.5" x14ac:dyDescent="0.25">
      <c r="A16" s="92"/>
      <c r="B16" s="93"/>
      <c r="C16" s="99"/>
      <c r="D16" s="86"/>
      <c r="E16" s="94"/>
      <c r="F16" s="100"/>
      <c r="G16" s="99"/>
      <c r="H16" s="99"/>
      <c r="I16" s="101"/>
      <c r="J16" s="96"/>
      <c r="K16" s="94"/>
      <c r="L16" s="88"/>
      <c r="M16" s="95"/>
      <c r="N16" s="98"/>
      <c r="O16" s="102"/>
    </row>
    <row r="17" spans="1:15" ht="16.5" x14ac:dyDescent="0.25">
      <c r="A17" s="92"/>
      <c r="B17" s="93"/>
      <c r="C17" s="99"/>
      <c r="D17" s="86"/>
      <c r="E17" s="94"/>
      <c r="F17" s="100"/>
      <c r="G17" s="99"/>
      <c r="H17" s="99"/>
      <c r="I17" s="101"/>
      <c r="J17" s="96"/>
      <c r="K17" s="94"/>
      <c r="L17" s="88"/>
      <c r="M17" s="95"/>
      <c r="N17" s="98"/>
      <c r="O17" s="102"/>
    </row>
    <row r="18" spans="1:15" ht="16.5" x14ac:dyDescent="0.25">
      <c r="A18" s="92"/>
      <c r="B18" s="93"/>
      <c r="C18" s="99"/>
      <c r="D18" s="86"/>
      <c r="E18" s="94"/>
      <c r="F18" s="100"/>
      <c r="G18" s="99"/>
      <c r="H18" s="99"/>
      <c r="I18" s="101"/>
      <c r="J18" s="96"/>
      <c r="K18" s="94"/>
      <c r="L18" s="88"/>
      <c r="M18" s="95"/>
      <c r="N18" s="98"/>
      <c r="O18" s="102"/>
    </row>
    <row r="19" spans="1:15" ht="16.5" x14ac:dyDescent="0.25">
      <c r="A19" s="92"/>
      <c r="B19" s="93"/>
      <c r="C19" s="99"/>
      <c r="D19" s="86"/>
      <c r="E19" s="94"/>
      <c r="F19" s="100"/>
      <c r="G19" s="96"/>
      <c r="H19" s="96"/>
      <c r="I19" s="95"/>
      <c r="J19" s="96"/>
      <c r="K19" s="94"/>
      <c r="L19" s="88"/>
      <c r="M19" s="105"/>
      <c r="N19" s="98"/>
      <c r="O19" s="102"/>
    </row>
    <row r="20" spans="1:15" ht="16.5" x14ac:dyDescent="0.25">
      <c r="A20" s="92"/>
      <c r="B20" s="93"/>
      <c r="C20" s="99"/>
      <c r="D20" s="86"/>
      <c r="E20" s="94"/>
      <c r="F20" s="100"/>
      <c r="G20" s="96"/>
      <c r="H20" s="96"/>
      <c r="I20" s="95"/>
      <c r="J20" s="96"/>
      <c r="K20" s="94"/>
      <c r="L20" s="88"/>
      <c r="M20" s="105"/>
      <c r="N20" s="98"/>
      <c r="O20" s="102"/>
    </row>
    <row r="21" spans="1:15" ht="16.5" x14ac:dyDescent="0.25">
      <c r="A21" s="92"/>
      <c r="B21" s="93"/>
      <c r="C21" s="99"/>
      <c r="D21" s="86"/>
      <c r="E21" s="94"/>
      <c r="F21" s="100"/>
      <c r="G21" s="96"/>
      <c r="H21" s="96"/>
      <c r="I21" s="95"/>
      <c r="J21" s="96"/>
      <c r="K21" s="94"/>
      <c r="L21" s="88"/>
      <c r="M21" s="105"/>
      <c r="N21" s="98"/>
      <c r="O21" s="102"/>
    </row>
    <row r="22" spans="1:15" ht="16.5" x14ac:dyDescent="0.25">
      <c r="A22" s="92"/>
      <c r="B22" s="93"/>
      <c r="C22" s="99"/>
      <c r="D22" s="86"/>
      <c r="E22" s="94"/>
      <c r="F22" s="100"/>
      <c r="G22" s="99"/>
      <c r="H22" s="99"/>
      <c r="I22" s="101"/>
      <c r="J22" s="96"/>
      <c r="K22" s="94"/>
      <c r="L22" s="88"/>
      <c r="M22" s="95"/>
      <c r="N22" s="98"/>
      <c r="O22" s="102"/>
    </row>
    <row r="23" spans="1:15" ht="16.5" x14ac:dyDescent="0.25">
      <c r="A23" s="92"/>
      <c r="B23" s="93"/>
      <c r="C23" s="99"/>
      <c r="D23" s="86"/>
      <c r="E23" s="94"/>
      <c r="F23" s="100"/>
      <c r="G23" s="99"/>
      <c r="H23" s="99"/>
      <c r="I23" s="101"/>
      <c r="J23" s="96"/>
      <c r="K23" s="94"/>
      <c r="L23" s="88"/>
      <c r="M23" s="93"/>
      <c r="N23" s="98"/>
      <c r="O23" s="102"/>
    </row>
    <row r="24" spans="1:15" ht="16.5" x14ac:dyDescent="0.25">
      <c r="A24" s="92"/>
      <c r="B24" s="93"/>
      <c r="C24" s="99"/>
      <c r="D24" s="86"/>
      <c r="E24" s="94"/>
      <c r="F24" s="100"/>
      <c r="G24" s="99"/>
      <c r="H24" s="99"/>
      <c r="I24" s="95"/>
      <c r="J24" s="96"/>
      <c r="K24" s="94"/>
      <c r="L24" s="88"/>
      <c r="M24" s="106"/>
      <c r="N24" s="98"/>
      <c r="O24" s="102"/>
    </row>
    <row r="25" spans="1:15" ht="16.5" x14ac:dyDescent="0.25">
      <c r="A25" s="92"/>
      <c r="B25" s="93"/>
      <c r="C25" s="99"/>
      <c r="D25" s="86"/>
      <c r="E25" s="94"/>
      <c r="F25" s="100"/>
      <c r="G25" s="99"/>
      <c r="H25" s="99"/>
      <c r="I25" s="95"/>
      <c r="J25" s="96"/>
      <c r="K25" s="94"/>
      <c r="L25" s="89"/>
      <c r="M25" s="106"/>
      <c r="N25" s="98"/>
      <c r="O25" s="102"/>
    </row>
    <row r="26" spans="1:15" ht="16.5" x14ac:dyDescent="0.25">
      <c r="A26" s="92"/>
      <c r="B26" s="93"/>
      <c r="C26" s="99"/>
      <c r="D26" s="86"/>
      <c r="E26" s="94"/>
      <c r="F26" s="100"/>
      <c r="G26" s="99"/>
      <c r="H26" s="99"/>
      <c r="I26" s="95"/>
      <c r="J26" s="96"/>
      <c r="K26" s="94"/>
      <c r="L26" s="89"/>
      <c r="M26" s="107"/>
      <c r="N26" s="98"/>
      <c r="O26" s="102"/>
    </row>
    <row r="27" spans="1:15" ht="16.5" x14ac:dyDescent="0.25">
      <c r="A27" s="92"/>
      <c r="B27" s="93"/>
      <c r="C27" s="99"/>
      <c r="D27" s="86"/>
      <c r="E27" s="94"/>
      <c r="F27" s="100"/>
      <c r="G27" s="99"/>
      <c r="H27" s="99"/>
      <c r="I27" s="95"/>
      <c r="J27" s="96"/>
      <c r="K27" s="94"/>
      <c r="L27" s="89"/>
      <c r="M27" s="107"/>
      <c r="N27" s="98"/>
      <c r="O27" s="102"/>
    </row>
    <row r="28" spans="1:15" ht="16.5" x14ac:dyDescent="0.25">
      <c r="A28" s="92"/>
      <c r="B28" s="93"/>
      <c r="C28" s="99"/>
      <c r="D28" s="86"/>
      <c r="E28" s="94"/>
      <c r="F28" s="100"/>
      <c r="G28" s="99"/>
      <c r="H28" s="99"/>
      <c r="I28" s="95"/>
      <c r="J28" s="96"/>
      <c r="K28" s="94"/>
      <c r="L28" s="89"/>
      <c r="M28" s="107"/>
      <c r="N28" s="98"/>
      <c r="O28" s="102"/>
    </row>
    <row r="29" spans="1:15" ht="16.5" x14ac:dyDescent="0.25">
      <c r="A29" s="92"/>
      <c r="B29" s="93"/>
      <c r="C29" s="99"/>
      <c r="D29" s="86"/>
      <c r="E29" s="94"/>
      <c r="F29" s="100"/>
      <c r="G29" s="99"/>
      <c r="H29" s="99"/>
      <c r="I29" s="108"/>
      <c r="J29" s="96"/>
      <c r="K29" s="94"/>
      <c r="L29" s="89"/>
      <c r="M29" s="109"/>
      <c r="N29" s="98"/>
      <c r="O29" s="102"/>
    </row>
    <row r="30" spans="1:15" ht="16.5" x14ac:dyDescent="0.25">
      <c r="A30" s="92"/>
      <c r="B30" s="93"/>
      <c r="C30" s="99"/>
      <c r="D30" s="86"/>
      <c r="E30" s="94"/>
      <c r="F30" s="100"/>
      <c r="G30" s="99"/>
      <c r="H30" s="99"/>
      <c r="I30" s="108"/>
      <c r="J30" s="96"/>
      <c r="K30" s="94"/>
      <c r="L30" s="89"/>
      <c r="M30" s="109"/>
      <c r="N30" s="98"/>
      <c r="O30" s="102"/>
    </row>
    <row r="31" spans="1:15" ht="16.5" x14ac:dyDescent="0.25">
      <c r="A31" s="92"/>
      <c r="B31" s="93"/>
      <c r="C31" s="99"/>
      <c r="D31" s="86"/>
      <c r="E31" s="94"/>
      <c r="F31" s="100"/>
      <c r="G31" s="99"/>
      <c r="H31" s="99"/>
      <c r="I31" s="108"/>
      <c r="J31" s="96"/>
      <c r="K31" s="94"/>
      <c r="L31" s="89"/>
      <c r="M31" s="109"/>
      <c r="N31" s="98"/>
      <c r="O31" s="102"/>
    </row>
    <row r="32" spans="1:15" ht="16.5" x14ac:dyDescent="0.25">
      <c r="A32" s="92"/>
      <c r="B32" s="93"/>
      <c r="C32" s="99"/>
      <c r="D32" s="86"/>
      <c r="E32" s="94"/>
      <c r="F32" s="100"/>
      <c r="G32" s="99"/>
      <c r="H32" s="99"/>
      <c r="I32" s="108"/>
      <c r="J32" s="96"/>
      <c r="K32" s="94"/>
      <c r="L32" s="89"/>
      <c r="M32" s="109"/>
      <c r="N32" s="98"/>
      <c r="O32" s="102"/>
    </row>
  </sheetData>
  <sheetProtection algorithmName="SHA-512" hashValue="CCdeQ6KsQbmYdON+ibS04r5dAJeghgwVxKDPqXcWySjF4KuRYhbmwVSZnuO9JbiRmNjmIjlklwVp2CgbbuRKFQ==" saltValue="VNAj6BzUBQpj+RPv5IMUwQ==" spinCount="100000" sheet="1" objects="1" scenarios="1"/>
  <mergeCells count="13">
    <mergeCell ref="L1:L2"/>
    <mergeCell ref="M1:M2"/>
    <mergeCell ref="N1:N2"/>
    <mergeCell ref="O1:O2"/>
    <mergeCell ref="A1:A2"/>
    <mergeCell ref="B1:B2"/>
    <mergeCell ref="C1:C2"/>
    <mergeCell ref="D1:E1"/>
    <mergeCell ref="F1:F2"/>
    <mergeCell ref="G1:G2"/>
    <mergeCell ref="H1:H2"/>
    <mergeCell ref="I1:I2"/>
    <mergeCell ref="J1:K1"/>
  </mergeCells>
  <dataValidations count="7">
    <dataValidation type="list" allowBlank="1" showErrorMessage="1" sqref="A4:A51" xr:uid="{50B2F2FC-9B7B-4471-96A9-4087E84E0E68}">
      <formula1>$S$4:$S$5</formula1>
    </dataValidation>
    <dataValidation type="list" allowBlank="1" showErrorMessage="1" sqref="D3:D6 D10:D51" xr:uid="{85101372-EA4C-4D55-97AC-89E9D7E5E3A2}">
      <formula1>$R$4:$R$10</formula1>
    </dataValidation>
    <dataValidation type="list" allowBlank="1" showErrorMessage="1" sqref="F7:F310" xr:uid="{E52D2674-B7BB-43F0-BA2D-0BD492FF900A}">
      <formula1>$U$4:$U$7</formula1>
    </dataValidation>
    <dataValidation type="list" allowBlank="1" showErrorMessage="1" sqref="F4 F6" xr:uid="{01A81489-046F-46B7-90DE-B201EBE2EC28}">
      <formula1>$U$4:$U$6</formula1>
    </dataValidation>
    <dataValidation allowBlank="1" showErrorMessage="1" sqref="F5 K5 K7:M9 A3:B3" xr:uid="{D8AF15EE-9069-4A83-81B9-BB9624F50E12}"/>
    <dataValidation type="list" allowBlank="1" showErrorMessage="1" sqref="B56:B58 B4:B53" xr:uid="{92D8004C-4581-47C1-8979-E231A2945485}">
      <formula1>$Q$4:$Q$10</formula1>
    </dataValidation>
    <dataValidation type="list" allowBlank="1" showErrorMessage="1" sqref="F3" xr:uid="{78FBF72F-ABE7-41D4-AF7E-4AEBECB304B5}">
      <formula1>$U$4:$U$5</formula1>
    </dataValidation>
  </dataValidations>
  <hyperlinks>
    <hyperlink ref="M4" r:id="rId1" xr:uid="{3FFD4C11-E49C-46ED-B77C-B6AC4C0858C0}"/>
    <hyperlink ref="M5" r:id="rId2" xr:uid="{9A4039AD-B25D-D341-8827-F1073CF10819}"/>
    <hyperlink ref="M6" r:id="rId3" xr:uid="{A44D42FF-6215-A04D-8934-0A9672841AE5}"/>
  </hyperlinks>
  <pageMargins left="0.7" right="0.7" top="1.1458333333333333" bottom="0.75" header="0" footer="0"/>
  <pageSetup orientation="landscape" r:id="rId4"/>
  <headerFooter>
    <oddHeader>&amp;L&amp;G&amp;C&amp;"Verdana,Negrita"&amp;10CONTROL DE SOLICITUD DE MODIFICACIONES - 
AJUSTES Y CAMBIO DE PLAN DE ACCIÓN 2025</oddHeader>
  </headerFooter>
  <legacyDrawingHF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3345D-C2BF-4552-B78C-9C355D4BBD4C}">
  <sheetPr>
    <tabColor rgb="FF92D050"/>
  </sheetPr>
  <dimension ref="A1:I176"/>
  <sheetViews>
    <sheetView zoomScaleNormal="100" workbookViewId="0">
      <selection activeCell="B58" sqref="B3:B61"/>
    </sheetView>
  </sheetViews>
  <sheetFormatPr baseColWidth="10" defaultColWidth="11.42578125" defaultRowHeight="11.25" x14ac:dyDescent="0.25"/>
  <cols>
    <col min="1" max="1" width="4.28515625" style="78" customWidth="1"/>
    <col min="2" max="2" width="16.28515625" style="77" customWidth="1"/>
    <col min="3" max="3" width="24.42578125" style="622" customWidth="1"/>
    <col min="4" max="4" width="5.85546875" style="649" bestFit="1" customWidth="1"/>
    <col min="5" max="5" width="20.42578125" style="78" customWidth="1"/>
    <col min="6" max="6" width="39" style="622" customWidth="1"/>
    <col min="7" max="7" width="20.28515625" style="622" customWidth="1"/>
    <col min="8" max="8" width="18.42578125" style="622" customWidth="1"/>
    <col min="9" max="9" width="46.140625" style="647" customWidth="1"/>
    <col min="10" max="16384" width="11.42578125" style="78"/>
  </cols>
  <sheetData>
    <row r="1" spans="2:9" x14ac:dyDescent="0.25">
      <c r="B1" s="655" t="s">
        <v>3</v>
      </c>
      <c r="C1" s="656" t="s">
        <v>982</v>
      </c>
      <c r="D1" s="785" t="s">
        <v>983</v>
      </c>
      <c r="E1" s="786"/>
      <c r="F1" s="656" t="s">
        <v>984</v>
      </c>
      <c r="G1" s="656" t="s">
        <v>985</v>
      </c>
      <c r="H1" s="656" t="s">
        <v>986</v>
      </c>
      <c r="I1" s="657" t="s">
        <v>987</v>
      </c>
    </row>
    <row r="2" spans="2:9" ht="56.25" x14ac:dyDescent="0.25">
      <c r="B2" s="658"/>
      <c r="C2" s="623" t="s">
        <v>988</v>
      </c>
      <c r="D2" s="787" t="s">
        <v>841</v>
      </c>
      <c r="E2" s="787"/>
      <c r="F2" s="623" t="s">
        <v>843</v>
      </c>
      <c r="G2" s="623" t="s">
        <v>845</v>
      </c>
      <c r="H2" s="623" t="s">
        <v>846</v>
      </c>
      <c r="I2" s="659" t="s">
        <v>847</v>
      </c>
    </row>
    <row r="3" spans="2:9" ht="33" customHeight="1" x14ac:dyDescent="0.25">
      <c r="B3" s="797" t="s">
        <v>63</v>
      </c>
      <c r="C3" s="794" t="str">
        <f>+'1. PAI'!H4</f>
        <v>Gestión de Procesos Disciplinarios.</v>
      </c>
      <c r="D3" s="623">
        <v>1</v>
      </c>
      <c r="E3" s="626" t="s">
        <v>685</v>
      </c>
      <c r="F3" s="626" t="s">
        <v>989</v>
      </c>
      <c r="G3" s="627">
        <v>46027</v>
      </c>
      <c r="H3" s="627">
        <v>46203</v>
      </c>
      <c r="I3" s="626" t="s">
        <v>990</v>
      </c>
    </row>
    <row r="4" spans="2:9" ht="33.75" x14ac:dyDescent="0.25">
      <c r="B4" s="797"/>
      <c r="C4" s="794"/>
      <c r="D4" s="623">
        <v>2</v>
      </c>
      <c r="E4" s="626" t="s">
        <v>685</v>
      </c>
      <c r="F4" s="626" t="s">
        <v>989</v>
      </c>
      <c r="G4" s="627">
        <v>46204</v>
      </c>
      <c r="H4" s="627">
        <v>46387</v>
      </c>
      <c r="I4" s="626" t="s">
        <v>990</v>
      </c>
    </row>
    <row r="5" spans="2:9" ht="44.25" customHeight="1" x14ac:dyDescent="0.25">
      <c r="B5" s="797" t="s">
        <v>77</v>
      </c>
      <c r="C5" s="794" t="str">
        <f>+'1. PAI'!H5</f>
        <v>Normograma Actualizado</v>
      </c>
      <c r="D5" s="623">
        <v>1</v>
      </c>
      <c r="E5" s="626" t="s">
        <v>991</v>
      </c>
      <c r="F5" s="626" t="s">
        <v>992</v>
      </c>
      <c r="G5" s="651">
        <v>45662</v>
      </c>
      <c r="H5" s="651">
        <v>46112</v>
      </c>
      <c r="I5" s="626" t="s">
        <v>990</v>
      </c>
    </row>
    <row r="6" spans="2:9" ht="33.75" x14ac:dyDescent="0.25">
      <c r="B6" s="797"/>
      <c r="C6" s="794"/>
      <c r="D6" s="623">
        <v>2</v>
      </c>
      <c r="E6" s="626" t="s">
        <v>991</v>
      </c>
      <c r="F6" s="626" t="s">
        <v>992</v>
      </c>
      <c r="G6" s="651">
        <v>46113</v>
      </c>
      <c r="H6" s="651">
        <v>46203</v>
      </c>
      <c r="I6" s="626" t="s">
        <v>990</v>
      </c>
    </row>
    <row r="7" spans="2:9" ht="33.75" x14ac:dyDescent="0.25">
      <c r="B7" s="797"/>
      <c r="C7" s="794"/>
      <c r="D7" s="623">
        <v>3</v>
      </c>
      <c r="E7" s="626" t="s">
        <v>991</v>
      </c>
      <c r="F7" s="626" t="s">
        <v>992</v>
      </c>
      <c r="G7" s="651">
        <v>46204</v>
      </c>
      <c r="H7" s="651">
        <v>46295</v>
      </c>
      <c r="I7" s="626" t="s">
        <v>990</v>
      </c>
    </row>
    <row r="8" spans="2:9" ht="42.75" customHeight="1" x14ac:dyDescent="0.25">
      <c r="B8" s="797"/>
      <c r="C8" s="794"/>
      <c r="D8" s="623">
        <v>4</v>
      </c>
      <c r="E8" s="626" t="s">
        <v>991</v>
      </c>
      <c r="F8" s="626" t="s">
        <v>992</v>
      </c>
      <c r="G8" s="651">
        <v>46296</v>
      </c>
      <c r="H8" s="651">
        <v>46387</v>
      </c>
      <c r="I8" s="626" t="s">
        <v>990</v>
      </c>
    </row>
    <row r="9" spans="2:9" ht="48" customHeight="1" x14ac:dyDescent="0.25">
      <c r="B9" s="797" t="s">
        <v>82</v>
      </c>
      <c r="C9" s="794" t="str">
        <f>+'1. PAI'!H6</f>
        <v>Informes de Seguimiento Legislativo Elaborados</v>
      </c>
      <c r="D9" s="623">
        <v>1</v>
      </c>
      <c r="E9" s="626" t="s">
        <v>993</v>
      </c>
      <c r="F9" s="626" t="s">
        <v>993</v>
      </c>
      <c r="G9" s="651">
        <v>45662</v>
      </c>
      <c r="H9" s="651">
        <v>46203</v>
      </c>
      <c r="I9" s="626" t="s">
        <v>990</v>
      </c>
    </row>
    <row r="10" spans="2:9" ht="33.75" x14ac:dyDescent="0.25">
      <c r="B10" s="797"/>
      <c r="C10" s="794"/>
      <c r="D10" s="623">
        <v>2</v>
      </c>
      <c r="E10" s="626" t="s">
        <v>993</v>
      </c>
      <c r="F10" s="626" t="s">
        <v>993</v>
      </c>
      <c r="G10" s="651">
        <v>46204</v>
      </c>
      <c r="H10" s="651">
        <v>46387</v>
      </c>
      <c r="I10" s="626" t="s">
        <v>990</v>
      </c>
    </row>
    <row r="11" spans="2:9" ht="12.95" customHeight="1" x14ac:dyDescent="0.25">
      <c r="B11" s="801" t="s">
        <v>88</v>
      </c>
      <c r="C11" s="802" t="str">
        <f>+'1. PAI'!H7</f>
        <v xml:space="preserve">Sistema Integrado de Gestión implementado </v>
      </c>
      <c r="D11" s="623">
        <v>1</v>
      </c>
      <c r="E11" s="624" t="s">
        <v>994</v>
      </c>
      <c r="F11" s="624" t="s">
        <v>995</v>
      </c>
      <c r="G11" s="625">
        <v>46024</v>
      </c>
      <c r="H11" s="625">
        <v>46112</v>
      </c>
      <c r="I11" s="671" t="s">
        <v>996</v>
      </c>
    </row>
    <row r="12" spans="2:9" ht="22.5" x14ac:dyDescent="0.25">
      <c r="B12" s="801"/>
      <c r="C12" s="802"/>
      <c r="D12" s="623">
        <v>2</v>
      </c>
      <c r="E12" s="624" t="s">
        <v>685</v>
      </c>
      <c r="F12" s="624" t="s">
        <v>997</v>
      </c>
      <c r="G12" s="625">
        <v>46113</v>
      </c>
      <c r="H12" s="625">
        <v>46203</v>
      </c>
      <c r="I12" s="671" t="s">
        <v>996</v>
      </c>
    </row>
    <row r="13" spans="2:9" ht="22.5" x14ac:dyDescent="0.25">
      <c r="B13" s="801"/>
      <c r="C13" s="802"/>
      <c r="D13" s="623">
        <v>3</v>
      </c>
      <c r="E13" s="624" t="s">
        <v>685</v>
      </c>
      <c r="F13" s="624" t="s">
        <v>997</v>
      </c>
      <c r="G13" s="625">
        <v>46204</v>
      </c>
      <c r="H13" s="625">
        <v>46295</v>
      </c>
      <c r="I13" s="671" t="s">
        <v>996</v>
      </c>
    </row>
    <row r="14" spans="2:9" ht="22.5" x14ac:dyDescent="0.25">
      <c r="B14" s="801"/>
      <c r="C14" s="802"/>
      <c r="D14" s="623">
        <v>4</v>
      </c>
      <c r="E14" s="624" t="s">
        <v>685</v>
      </c>
      <c r="F14" s="624" t="s">
        <v>997</v>
      </c>
      <c r="G14" s="625">
        <v>46296</v>
      </c>
      <c r="H14" s="625">
        <v>46387</v>
      </c>
      <c r="I14" s="671" t="s">
        <v>996</v>
      </c>
    </row>
    <row r="15" spans="2:9" ht="25.5" customHeight="1" x14ac:dyDescent="0.25">
      <c r="B15" s="801" t="s">
        <v>98</v>
      </c>
      <c r="C15" s="802" t="str">
        <f>+'1. PAI'!H8</f>
        <v>Seguimiento a la gestión institucional</v>
      </c>
      <c r="D15" s="623">
        <v>1</v>
      </c>
      <c r="E15" s="624" t="s">
        <v>685</v>
      </c>
      <c r="F15" s="624" t="s">
        <v>998</v>
      </c>
      <c r="G15" s="625">
        <v>46024</v>
      </c>
      <c r="H15" s="625">
        <v>46112</v>
      </c>
      <c r="I15" s="671" t="s">
        <v>996</v>
      </c>
    </row>
    <row r="16" spans="2:9" ht="25.5" customHeight="1" x14ac:dyDescent="0.25">
      <c r="B16" s="801"/>
      <c r="C16" s="802"/>
      <c r="D16" s="623">
        <v>2</v>
      </c>
      <c r="E16" s="624" t="s">
        <v>685</v>
      </c>
      <c r="F16" s="624" t="s">
        <v>998</v>
      </c>
      <c r="G16" s="625">
        <v>46113</v>
      </c>
      <c r="H16" s="625">
        <v>46203</v>
      </c>
      <c r="I16" s="671" t="s">
        <v>996</v>
      </c>
    </row>
    <row r="17" spans="2:9" ht="25.5" customHeight="1" x14ac:dyDescent="0.25">
      <c r="B17" s="801"/>
      <c r="C17" s="802"/>
      <c r="D17" s="623">
        <v>3</v>
      </c>
      <c r="E17" s="624" t="s">
        <v>685</v>
      </c>
      <c r="F17" s="624" t="s">
        <v>998</v>
      </c>
      <c r="G17" s="625">
        <v>46204</v>
      </c>
      <c r="H17" s="625">
        <v>46295</v>
      </c>
      <c r="I17" s="671" t="s">
        <v>996</v>
      </c>
    </row>
    <row r="18" spans="2:9" ht="25.5" customHeight="1" x14ac:dyDescent="0.25">
      <c r="B18" s="801"/>
      <c r="C18" s="802"/>
      <c r="D18" s="623">
        <v>4</v>
      </c>
      <c r="E18" s="624" t="s">
        <v>685</v>
      </c>
      <c r="F18" s="624" t="s">
        <v>998</v>
      </c>
      <c r="G18" s="625">
        <v>46296</v>
      </c>
      <c r="H18" s="625">
        <v>46387</v>
      </c>
      <c r="I18" s="671" t="s">
        <v>996</v>
      </c>
    </row>
    <row r="19" spans="2:9" ht="12.95" customHeight="1" x14ac:dyDescent="0.25">
      <c r="B19" s="801" t="s">
        <v>105</v>
      </c>
      <c r="C19" s="802" t="str">
        <f>+'1. PAI'!H9</f>
        <v xml:space="preserve">Programa de Transparencia implementado </v>
      </c>
      <c r="D19" s="623">
        <v>1</v>
      </c>
      <c r="E19" s="624" t="s">
        <v>685</v>
      </c>
      <c r="F19" s="624" t="s">
        <v>998</v>
      </c>
      <c r="G19" s="625">
        <v>46024</v>
      </c>
      <c r="H19" s="625">
        <v>46112</v>
      </c>
      <c r="I19" s="671" t="s">
        <v>996</v>
      </c>
    </row>
    <row r="20" spans="2:9" x14ac:dyDescent="0.25">
      <c r="B20" s="801"/>
      <c r="C20" s="802"/>
      <c r="D20" s="623">
        <v>2</v>
      </c>
      <c r="E20" s="624" t="s">
        <v>685</v>
      </c>
      <c r="F20" s="624" t="s">
        <v>998</v>
      </c>
      <c r="G20" s="625">
        <v>46113</v>
      </c>
      <c r="H20" s="625">
        <v>46203</v>
      </c>
      <c r="I20" s="671" t="s">
        <v>996</v>
      </c>
    </row>
    <row r="21" spans="2:9" x14ac:dyDescent="0.25">
      <c r="B21" s="801"/>
      <c r="C21" s="802"/>
      <c r="D21" s="623">
        <v>3</v>
      </c>
      <c r="E21" s="624" t="s">
        <v>685</v>
      </c>
      <c r="F21" s="624" t="s">
        <v>998</v>
      </c>
      <c r="G21" s="625">
        <v>46204</v>
      </c>
      <c r="H21" s="625">
        <v>46295</v>
      </c>
      <c r="I21" s="671" t="s">
        <v>996</v>
      </c>
    </row>
    <row r="22" spans="2:9" x14ac:dyDescent="0.25">
      <c r="B22" s="801"/>
      <c r="C22" s="802"/>
      <c r="D22" s="623">
        <v>4</v>
      </c>
      <c r="E22" s="624" t="s">
        <v>685</v>
      </c>
      <c r="F22" s="624" t="s">
        <v>998</v>
      </c>
      <c r="G22" s="625">
        <v>46296</v>
      </c>
      <c r="H22" s="625">
        <v>46387</v>
      </c>
      <c r="I22" s="671" t="s">
        <v>996</v>
      </c>
    </row>
    <row r="23" spans="2:9" ht="12.95" customHeight="1" x14ac:dyDescent="0.25">
      <c r="B23" s="801" t="s">
        <v>109</v>
      </c>
      <c r="C23" s="802" t="str">
        <f>+'1. PAI'!H10</f>
        <v>Plan de mejoramiento FURAG aprobado</v>
      </c>
      <c r="D23" s="623">
        <v>1</v>
      </c>
      <c r="E23" s="626" t="s">
        <v>999</v>
      </c>
      <c r="F23" s="626" t="s">
        <v>1000</v>
      </c>
      <c r="G23" s="627">
        <v>46024</v>
      </c>
      <c r="H23" s="627">
        <v>46112</v>
      </c>
      <c r="I23" s="626" t="s">
        <v>996</v>
      </c>
    </row>
    <row r="24" spans="2:9" ht="22.5" x14ac:dyDescent="0.25">
      <c r="B24" s="801"/>
      <c r="C24" s="802"/>
      <c r="D24" s="623">
        <v>2</v>
      </c>
      <c r="E24" s="626" t="s">
        <v>1001</v>
      </c>
      <c r="F24" s="626" t="s">
        <v>1002</v>
      </c>
      <c r="G24" s="627">
        <v>46083</v>
      </c>
      <c r="H24" s="627">
        <v>46173</v>
      </c>
      <c r="I24" s="626" t="s">
        <v>996</v>
      </c>
    </row>
    <row r="25" spans="2:9" x14ac:dyDescent="0.25">
      <c r="B25" s="801"/>
      <c r="C25" s="802"/>
      <c r="D25" s="623">
        <v>3</v>
      </c>
      <c r="E25" s="626" t="s">
        <v>1003</v>
      </c>
      <c r="F25" s="626" t="s">
        <v>1004</v>
      </c>
      <c r="G25" s="627">
        <v>46146</v>
      </c>
      <c r="H25" s="627">
        <v>46265</v>
      </c>
      <c r="I25" s="626" t="s">
        <v>996</v>
      </c>
    </row>
    <row r="26" spans="2:9" ht="37.5" customHeight="1" x14ac:dyDescent="0.25">
      <c r="B26" s="797" t="s">
        <v>113</v>
      </c>
      <c r="C26" s="794" t="str">
        <f>+'1. PAI'!H11</f>
        <v>Proyectos de Cooperación Internacional gestionados</v>
      </c>
      <c r="D26" s="623">
        <v>1</v>
      </c>
      <c r="E26" s="650" t="s">
        <v>994</v>
      </c>
      <c r="F26" s="639" t="s">
        <v>1005</v>
      </c>
      <c r="G26" s="650">
        <v>46027</v>
      </c>
      <c r="H26" s="650">
        <v>46203</v>
      </c>
      <c r="I26" s="626" t="s">
        <v>996</v>
      </c>
    </row>
    <row r="27" spans="2:9" ht="33.75" x14ac:dyDescent="0.25">
      <c r="B27" s="797"/>
      <c r="C27" s="794"/>
      <c r="D27" s="623">
        <v>2</v>
      </c>
      <c r="E27" s="650" t="s">
        <v>994</v>
      </c>
      <c r="F27" s="639" t="s">
        <v>1005</v>
      </c>
      <c r="G27" s="650">
        <v>46204</v>
      </c>
      <c r="H27" s="650">
        <v>46295</v>
      </c>
      <c r="I27" s="626" t="s">
        <v>996</v>
      </c>
    </row>
    <row r="28" spans="2:9" ht="33.75" x14ac:dyDescent="0.25">
      <c r="B28" s="797"/>
      <c r="C28" s="794"/>
      <c r="D28" s="623">
        <v>3</v>
      </c>
      <c r="E28" s="650" t="s">
        <v>994</v>
      </c>
      <c r="F28" s="639" t="s">
        <v>1005</v>
      </c>
      <c r="G28" s="650">
        <v>46296</v>
      </c>
      <c r="H28" s="650">
        <v>46387</v>
      </c>
      <c r="I28" s="626" t="s">
        <v>996</v>
      </c>
    </row>
    <row r="29" spans="2:9" ht="40.5" customHeight="1" x14ac:dyDescent="0.25">
      <c r="B29" s="797" t="s">
        <v>117</v>
      </c>
      <c r="C29" s="794" t="str">
        <f>+'1. PAI'!H12</f>
        <v xml:space="preserve">Encuentros Internacionales de Compras y Contratación Pública realizados </v>
      </c>
      <c r="D29" s="623">
        <v>1</v>
      </c>
      <c r="E29" s="650" t="s">
        <v>685</v>
      </c>
      <c r="F29" s="650" t="s">
        <v>1006</v>
      </c>
      <c r="G29" s="650">
        <v>46027</v>
      </c>
      <c r="H29" s="650">
        <v>46387</v>
      </c>
      <c r="I29" s="626" t="s">
        <v>996</v>
      </c>
    </row>
    <row r="30" spans="2:9" ht="34.5" customHeight="1" x14ac:dyDescent="0.25">
      <c r="B30" s="797"/>
      <c r="C30" s="794"/>
      <c r="D30" s="623">
        <v>2</v>
      </c>
      <c r="E30" s="650" t="s">
        <v>685</v>
      </c>
      <c r="F30" s="650" t="s">
        <v>1006</v>
      </c>
      <c r="G30" s="650">
        <v>46027</v>
      </c>
      <c r="H30" s="650">
        <v>46387</v>
      </c>
      <c r="I30" s="626" t="s">
        <v>996</v>
      </c>
    </row>
    <row r="31" spans="2:9" ht="26.1" customHeight="1" x14ac:dyDescent="0.25">
      <c r="B31" s="797" t="s">
        <v>120</v>
      </c>
      <c r="C31" s="794" t="str">
        <f>+'1. PAI'!H13</f>
        <v>Buenas prácticas internacionales en materia de compra y contratación pública documentadas</v>
      </c>
      <c r="D31" s="623">
        <v>1</v>
      </c>
      <c r="E31" s="650" t="s">
        <v>685</v>
      </c>
      <c r="F31" s="650" t="s">
        <v>1007</v>
      </c>
      <c r="G31" s="625">
        <v>46024</v>
      </c>
      <c r="H31" s="625">
        <v>46112</v>
      </c>
      <c r="I31" s="626" t="s">
        <v>996</v>
      </c>
    </row>
    <row r="32" spans="2:9" ht="22.5" x14ac:dyDescent="0.25">
      <c r="B32" s="797"/>
      <c r="C32" s="794"/>
      <c r="D32" s="623">
        <v>2</v>
      </c>
      <c r="E32" s="650" t="s">
        <v>685</v>
      </c>
      <c r="F32" s="650" t="s">
        <v>1007</v>
      </c>
      <c r="G32" s="625">
        <v>46113</v>
      </c>
      <c r="H32" s="625">
        <v>46203</v>
      </c>
      <c r="I32" s="626" t="s">
        <v>996</v>
      </c>
    </row>
    <row r="33" spans="2:9" ht="22.5" x14ac:dyDescent="0.25">
      <c r="B33" s="797"/>
      <c r="C33" s="794"/>
      <c r="D33" s="623">
        <v>3</v>
      </c>
      <c r="E33" s="650" t="s">
        <v>685</v>
      </c>
      <c r="F33" s="650" t="s">
        <v>1007</v>
      </c>
      <c r="G33" s="625">
        <v>46204</v>
      </c>
      <c r="H33" s="625">
        <v>46295</v>
      </c>
      <c r="I33" s="626" t="s">
        <v>996</v>
      </c>
    </row>
    <row r="34" spans="2:9" ht="22.5" x14ac:dyDescent="0.25">
      <c r="B34" s="797"/>
      <c r="C34" s="794"/>
      <c r="D34" s="623">
        <v>4</v>
      </c>
      <c r="E34" s="650" t="s">
        <v>685</v>
      </c>
      <c r="F34" s="650" t="s">
        <v>1007</v>
      </c>
      <c r="G34" s="625">
        <v>46296</v>
      </c>
      <c r="H34" s="625">
        <v>46387</v>
      </c>
      <c r="I34" s="626" t="s">
        <v>996</v>
      </c>
    </row>
    <row r="35" spans="2:9" ht="27" customHeight="1" x14ac:dyDescent="0.25">
      <c r="B35" s="797" t="s">
        <v>124</v>
      </c>
      <c r="C35" s="794" t="str">
        <f>+'1. PAI'!H14</f>
        <v>Plan Estratégico de Comunicaciones implementado</v>
      </c>
      <c r="D35" s="623">
        <v>1</v>
      </c>
      <c r="E35" s="650" t="s">
        <v>994</v>
      </c>
      <c r="F35" s="639" t="s">
        <v>1008</v>
      </c>
      <c r="G35" s="643">
        <v>46027</v>
      </c>
      <c r="H35" s="643">
        <v>46112</v>
      </c>
      <c r="I35" s="639" t="s">
        <v>136</v>
      </c>
    </row>
    <row r="36" spans="2:9" ht="18" customHeight="1" x14ac:dyDescent="0.25">
      <c r="B36" s="797"/>
      <c r="C36" s="794"/>
      <c r="D36" s="623">
        <v>2</v>
      </c>
      <c r="E36" s="650" t="s">
        <v>1009</v>
      </c>
      <c r="F36" s="639" t="s">
        <v>1010</v>
      </c>
      <c r="G36" s="643">
        <v>46027</v>
      </c>
      <c r="H36" s="643">
        <v>46203</v>
      </c>
      <c r="I36" s="639" t="s">
        <v>136</v>
      </c>
    </row>
    <row r="37" spans="2:9" ht="15" customHeight="1" x14ac:dyDescent="0.25">
      <c r="B37" s="797"/>
      <c r="C37" s="794"/>
      <c r="D37" s="623">
        <v>3</v>
      </c>
      <c r="E37" s="650" t="s">
        <v>1009</v>
      </c>
      <c r="F37" s="639" t="s">
        <v>1010</v>
      </c>
      <c r="G37" s="643">
        <v>46027</v>
      </c>
      <c r="H37" s="643">
        <v>46387</v>
      </c>
      <c r="I37" s="639" t="s">
        <v>136</v>
      </c>
    </row>
    <row r="38" spans="2:9" ht="36.75" customHeight="1" x14ac:dyDescent="0.25">
      <c r="B38" s="696" t="s">
        <v>139</v>
      </c>
      <c r="C38" s="628" t="str">
        <f>+'1. PAI'!H15</f>
        <v xml:space="preserve">Orientaciones estrategicas socializadas </v>
      </c>
      <c r="D38" s="623">
        <v>1</v>
      </c>
      <c r="E38" s="639" t="s">
        <v>685</v>
      </c>
      <c r="F38" s="639" t="s">
        <v>1011</v>
      </c>
      <c r="G38" s="643">
        <v>46027</v>
      </c>
      <c r="H38" s="643">
        <v>46387</v>
      </c>
      <c r="I38" s="639" t="s">
        <v>136</v>
      </c>
    </row>
    <row r="39" spans="2:9" ht="33.75" x14ac:dyDescent="0.25">
      <c r="B39" s="797" t="s">
        <v>149</v>
      </c>
      <c r="C39" s="794" t="str">
        <f>+'1. PAI'!H16</f>
        <v>Cursos de la Escuela de Formación Virtual diseñados</v>
      </c>
      <c r="D39" s="697">
        <v>1</v>
      </c>
      <c r="E39" s="629" t="s">
        <v>1012</v>
      </c>
      <c r="F39" s="629" t="s">
        <v>1013</v>
      </c>
      <c r="G39" s="630">
        <v>46054</v>
      </c>
      <c r="H39" s="631">
        <v>46203</v>
      </c>
      <c r="I39" s="628" t="s">
        <v>1014</v>
      </c>
    </row>
    <row r="40" spans="2:9" ht="33.75" x14ac:dyDescent="0.25">
      <c r="B40" s="797"/>
      <c r="C40" s="794"/>
      <c r="D40" s="697">
        <v>2</v>
      </c>
      <c r="E40" s="629" t="s">
        <v>1012</v>
      </c>
      <c r="F40" s="629" t="s">
        <v>1013</v>
      </c>
      <c r="G40" s="630">
        <v>46054</v>
      </c>
      <c r="H40" s="631">
        <v>46203</v>
      </c>
      <c r="I40" s="628" t="s">
        <v>1014</v>
      </c>
    </row>
    <row r="41" spans="2:9" ht="33.75" x14ac:dyDescent="0.25">
      <c r="B41" s="797"/>
      <c r="C41" s="794"/>
      <c r="D41" s="697">
        <v>3</v>
      </c>
      <c r="E41" s="629" t="s">
        <v>1012</v>
      </c>
      <c r="F41" s="629" t="s">
        <v>1013</v>
      </c>
      <c r="G41" s="630">
        <v>46054</v>
      </c>
      <c r="H41" s="631">
        <v>46203</v>
      </c>
      <c r="I41" s="628" t="s">
        <v>1014</v>
      </c>
    </row>
    <row r="42" spans="2:9" ht="33.75" x14ac:dyDescent="0.25">
      <c r="B42" s="797"/>
      <c r="C42" s="794"/>
      <c r="D42" s="697">
        <v>4</v>
      </c>
      <c r="E42" s="629" t="s">
        <v>1012</v>
      </c>
      <c r="F42" s="629" t="s">
        <v>1013</v>
      </c>
      <c r="G42" s="630">
        <v>46204</v>
      </c>
      <c r="H42" s="631">
        <v>46356</v>
      </c>
      <c r="I42" s="628" t="s">
        <v>1014</v>
      </c>
    </row>
    <row r="43" spans="2:9" ht="33.75" x14ac:dyDescent="0.25">
      <c r="B43" s="797"/>
      <c r="C43" s="794"/>
      <c r="D43" s="697">
        <v>5</v>
      </c>
      <c r="E43" s="629" t="s">
        <v>1012</v>
      </c>
      <c r="F43" s="629" t="s">
        <v>1013</v>
      </c>
      <c r="G43" s="630">
        <v>46204</v>
      </c>
      <c r="H43" s="631">
        <v>46356</v>
      </c>
      <c r="I43" s="628" t="s">
        <v>1014</v>
      </c>
    </row>
    <row r="44" spans="2:9" ht="33.75" x14ac:dyDescent="0.25">
      <c r="B44" s="797" t="s">
        <v>162</v>
      </c>
      <c r="C44" s="794" t="str">
        <f>+'1. PAI'!H17</f>
        <v>Personas capacitadas con información sobre el sistema de compras y contratación pública</v>
      </c>
      <c r="D44" s="697">
        <v>1</v>
      </c>
      <c r="E44" s="629" t="s">
        <v>1012</v>
      </c>
      <c r="F44" s="629" t="s">
        <v>1015</v>
      </c>
      <c r="G44" s="630">
        <v>46027</v>
      </c>
      <c r="H44" s="632">
        <v>46111</v>
      </c>
      <c r="I44" s="628" t="s">
        <v>1014</v>
      </c>
    </row>
    <row r="45" spans="2:9" ht="33.75" x14ac:dyDescent="0.25">
      <c r="B45" s="797"/>
      <c r="C45" s="794"/>
      <c r="D45" s="697">
        <v>2</v>
      </c>
      <c r="E45" s="629" t="s">
        <v>1012</v>
      </c>
      <c r="F45" s="629" t="s">
        <v>1015</v>
      </c>
      <c r="G45" s="630">
        <v>46113</v>
      </c>
      <c r="H45" s="632">
        <v>46203</v>
      </c>
      <c r="I45" s="628" t="s">
        <v>1014</v>
      </c>
    </row>
    <row r="46" spans="2:9" ht="33.75" x14ac:dyDescent="0.25">
      <c r="B46" s="797"/>
      <c r="C46" s="794"/>
      <c r="D46" s="697">
        <v>3</v>
      </c>
      <c r="E46" s="629" t="s">
        <v>1012</v>
      </c>
      <c r="F46" s="629" t="s">
        <v>1015</v>
      </c>
      <c r="G46" s="630">
        <v>46204</v>
      </c>
      <c r="H46" s="632">
        <v>46295</v>
      </c>
      <c r="I46" s="628" t="s">
        <v>1014</v>
      </c>
    </row>
    <row r="47" spans="2:9" ht="33.75" x14ac:dyDescent="0.25">
      <c r="B47" s="797"/>
      <c r="C47" s="794"/>
      <c r="D47" s="697">
        <v>4</v>
      </c>
      <c r="E47" s="629" t="s">
        <v>1012</v>
      </c>
      <c r="F47" s="629" t="s">
        <v>1015</v>
      </c>
      <c r="G47" s="630">
        <v>46296</v>
      </c>
      <c r="H47" s="632">
        <v>46387</v>
      </c>
      <c r="I47" s="628" t="s">
        <v>1014</v>
      </c>
    </row>
    <row r="48" spans="2:9" ht="33.75" x14ac:dyDescent="0.25">
      <c r="B48" s="797" t="s">
        <v>170</v>
      </c>
      <c r="C48" s="794" t="str">
        <f>+'1. PAI'!H18</f>
        <v>Departamentos visitados en el marco de la estrategia de la ruta de la democratización de las compras públicas</v>
      </c>
      <c r="D48" s="698">
        <v>1</v>
      </c>
      <c r="E48" s="633" t="s">
        <v>994</v>
      </c>
      <c r="F48" s="633" t="s">
        <v>1015</v>
      </c>
      <c r="G48" s="630">
        <v>46027</v>
      </c>
      <c r="H48" s="632">
        <v>46111</v>
      </c>
      <c r="I48" s="628" t="s">
        <v>1014</v>
      </c>
    </row>
    <row r="49" spans="2:9" ht="32.25" customHeight="1" x14ac:dyDescent="0.25">
      <c r="B49" s="797"/>
      <c r="C49" s="794"/>
      <c r="D49" s="698">
        <v>2</v>
      </c>
      <c r="E49" s="633" t="s">
        <v>994</v>
      </c>
      <c r="F49" s="633" t="s">
        <v>1015</v>
      </c>
      <c r="G49" s="630">
        <v>46113</v>
      </c>
      <c r="H49" s="632">
        <v>46203</v>
      </c>
      <c r="I49" s="628" t="s">
        <v>1014</v>
      </c>
    </row>
    <row r="50" spans="2:9" ht="30" customHeight="1" x14ac:dyDescent="0.25">
      <c r="B50" s="797"/>
      <c r="C50" s="794"/>
      <c r="D50" s="698">
        <v>3</v>
      </c>
      <c r="E50" s="633" t="s">
        <v>994</v>
      </c>
      <c r="F50" s="633" t="s">
        <v>1015</v>
      </c>
      <c r="G50" s="630">
        <v>46204</v>
      </c>
      <c r="H50" s="632">
        <v>46295</v>
      </c>
      <c r="I50" s="628" t="s">
        <v>1014</v>
      </c>
    </row>
    <row r="51" spans="2:9" ht="33" customHeight="1" x14ac:dyDescent="0.25">
      <c r="B51" s="797"/>
      <c r="C51" s="794"/>
      <c r="D51" s="698">
        <v>4</v>
      </c>
      <c r="E51" s="633" t="s">
        <v>994</v>
      </c>
      <c r="F51" s="633" t="s">
        <v>1015</v>
      </c>
      <c r="G51" s="630">
        <v>46296</v>
      </c>
      <c r="H51" s="632">
        <v>46387</v>
      </c>
      <c r="I51" s="628" t="s">
        <v>1014</v>
      </c>
    </row>
    <row r="52" spans="2:9" ht="45" customHeight="1" x14ac:dyDescent="0.25">
      <c r="B52" s="797" t="s">
        <v>177</v>
      </c>
      <c r="C52" s="794" t="str">
        <f>+'1. PAI'!H19</f>
        <v>Personas capacitadas de la economía popular con información sobre el sistema de compras y contratación pública</v>
      </c>
      <c r="D52" s="698">
        <v>1</v>
      </c>
      <c r="E52" s="629" t="s">
        <v>1012</v>
      </c>
      <c r="F52" s="629" t="s">
        <v>1015</v>
      </c>
      <c r="G52" s="630">
        <v>46027</v>
      </c>
      <c r="H52" s="632">
        <v>46111</v>
      </c>
      <c r="I52" s="628" t="s">
        <v>1014</v>
      </c>
    </row>
    <row r="53" spans="2:9" ht="45" customHeight="1" x14ac:dyDescent="0.25">
      <c r="B53" s="797"/>
      <c r="C53" s="794"/>
      <c r="D53" s="698">
        <v>2</v>
      </c>
      <c r="E53" s="629" t="s">
        <v>1012</v>
      </c>
      <c r="F53" s="629" t="s">
        <v>1015</v>
      </c>
      <c r="G53" s="630">
        <v>46113</v>
      </c>
      <c r="H53" s="632">
        <v>46203</v>
      </c>
      <c r="I53" s="628" t="s">
        <v>1014</v>
      </c>
    </row>
    <row r="54" spans="2:9" ht="45" customHeight="1" x14ac:dyDescent="0.25">
      <c r="B54" s="797"/>
      <c r="C54" s="794"/>
      <c r="D54" s="698">
        <v>3</v>
      </c>
      <c r="E54" s="629" t="s">
        <v>1012</v>
      </c>
      <c r="F54" s="629" t="s">
        <v>1015</v>
      </c>
      <c r="G54" s="630">
        <v>46204</v>
      </c>
      <c r="H54" s="632">
        <v>46295</v>
      </c>
      <c r="I54" s="628" t="s">
        <v>1014</v>
      </c>
    </row>
    <row r="55" spans="2:9" ht="45" customHeight="1" x14ac:dyDescent="0.25">
      <c r="B55" s="797"/>
      <c r="C55" s="794"/>
      <c r="D55" s="698">
        <v>4</v>
      </c>
      <c r="E55" s="629" t="s">
        <v>1012</v>
      </c>
      <c r="F55" s="629" t="s">
        <v>1015</v>
      </c>
      <c r="G55" s="630">
        <v>46296</v>
      </c>
      <c r="H55" s="632">
        <v>46387</v>
      </c>
      <c r="I55" s="628" t="s">
        <v>1014</v>
      </c>
    </row>
    <row r="56" spans="2:9" ht="33.75" x14ac:dyDescent="0.25">
      <c r="B56" s="797" t="s">
        <v>183</v>
      </c>
      <c r="C56" s="794" t="str">
        <f>+'1. PAI'!H20</f>
        <v>Estrategia de capacitaciones de la Entidad "Ruta de la Democratización de las Compras Públicas" implementada</v>
      </c>
      <c r="D56" s="697">
        <v>1</v>
      </c>
      <c r="E56" s="629" t="s">
        <v>685</v>
      </c>
      <c r="F56" s="629" t="s">
        <v>1016</v>
      </c>
      <c r="G56" s="630">
        <v>46113</v>
      </c>
      <c r="H56" s="632">
        <v>46203</v>
      </c>
      <c r="I56" s="628" t="s">
        <v>1014</v>
      </c>
    </row>
    <row r="57" spans="2:9" ht="23.1" customHeight="1" x14ac:dyDescent="0.25">
      <c r="B57" s="797"/>
      <c r="C57" s="794"/>
      <c r="D57" s="697">
        <v>2</v>
      </c>
      <c r="E57" s="629" t="s">
        <v>685</v>
      </c>
      <c r="F57" s="629" t="s">
        <v>1016</v>
      </c>
      <c r="G57" s="630">
        <v>46204</v>
      </c>
      <c r="H57" s="632">
        <v>46387</v>
      </c>
      <c r="I57" s="628" t="s">
        <v>1014</v>
      </c>
    </row>
    <row r="58" spans="2:9" ht="26.1" customHeight="1" x14ac:dyDescent="0.25">
      <c r="B58" s="797" t="s">
        <v>190</v>
      </c>
      <c r="C58" s="794" t="str">
        <f>+'1. PAI'!H21</f>
        <v>Porcentaje de ejecución del plan anual de auditorias basada en riesgos 2026</v>
      </c>
      <c r="D58" s="623">
        <v>1</v>
      </c>
      <c r="E58" s="629" t="s">
        <v>685</v>
      </c>
      <c r="F58" s="650" t="s">
        <v>1017</v>
      </c>
      <c r="G58" s="625">
        <v>46024</v>
      </c>
      <c r="H58" s="625">
        <v>46112</v>
      </c>
      <c r="I58" s="671" t="s">
        <v>1018</v>
      </c>
    </row>
    <row r="59" spans="2:9" ht="26.1" customHeight="1" x14ac:dyDescent="0.25">
      <c r="B59" s="797"/>
      <c r="C59" s="794"/>
      <c r="D59" s="623">
        <v>2</v>
      </c>
      <c r="E59" s="629" t="s">
        <v>685</v>
      </c>
      <c r="F59" s="650" t="s">
        <v>1017</v>
      </c>
      <c r="G59" s="625">
        <v>46113</v>
      </c>
      <c r="H59" s="625">
        <v>46203</v>
      </c>
      <c r="I59" s="671" t="s">
        <v>1018</v>
      </c>
    </row>
    <row r="60" spans="2:9" ht="26.1" customHeight="1" x14ac:dyDescent="0.25">
      <c r="B60" s="797"/>
      <c r="C60" s="794"/>
      <c r="D60" s="623">
        <v>3</v>
      </c>
      <c r="E60" s="629" t="s">
        <v>685</v>
      </c>
      <c r="F60" s="650" t="s">
        <v>1017</v>
      </c>
      <c r="G60" s="625">
        <v>46204</v>
      </c>
      <c r="H60" s="625">
        <v>46295</v>
      </c>
      <c r="I60" s="671" t="s">
        <v>1018</v>
      </c>
    </row>
    <row r="61" spans="2:9" ht="24" customHeight="1" x14ac:dyDescent="0.25">
      <c r="B61" s="797"/>
      <c r="C61" s="794"/>
      <c r="D61" s="623">
        <v>4</v>
      </c>
      <c r="E61" s="629" t="s">
        <v>685</v>
      </c>
      <c r="F61" s="650" t="s">
        <v>1017</v>
      </c>
      <c r="G61" s="625">
        <v>46296</v>
      </c>
      <c r="H61" s="625">
        <v>46387</v>
      </c>
      <c r="I61" s="671" t="s">
        <v>1018</v>
      </c>
    </row>
    <row r="62" spans="2:9" ht="27" customHeight="1" x14ac:dyDescent="0.15">
      <c r="B62" s="797" t="str">
        <f>+'1. PAI'!B23</f>
        <v>GC1</v>
      </c>
      <c r="C62" s="794" t="str">
        <f>+'1. PAI'!H23</f>
        <v>Documentos Tipo elaborados</v>
      </c>
      <c r="D62" s="623">
        <v>1</v>
      </c>
      <c r="E62" s="624" t="s">
        <v>1019</v>
      </c>
      <c r="F62" s="624" t="s">
        <v>1020</v>
      </c>
      <c r="G62" s="643">
        <v>46024</v>
      </c>
      <c r="H62" s="643">
        <v>45838</v>
      </c>
      <c r="I62" s="677" t="s">
        <v>1021</v>
      </c>
    </row>
    <row r="63" spans="2:9" ht="21" customHeight="1" x14ac:dyDescent="0.15">
      <c r="B63" s="797"/>
      <c r="C63" s="794"/>
      <c r="D63" s="623">
        <v>2</v>
      </c>
      <c r="E63" s="624" t="s">
        <v>1019</v>
      </c>
      <c r="F63" s="624" t="s">
        <v>1020</v>
      </c>
      <c r="G63" s="640">
        <v>46024</v>
      </c>
      <c r="H63" s="640">
        <v>46387</v>
      </c>
      <c r="I63" s="677" t="s">
        <v>1021</v>
      </c>
    </row>
    <row r="64" spans="2:9" ht="36.75" customHeight="1" x14ac:dyDescent="0.25">
      <c r="B64" s="696" t="s">
        <v>221</v>
      </c>
      <c r="C64" s="639" t="s">
        <v>579</v>
      </c>
      <c r="D64" s="623">
        <v>1</v>
      </c>
      <c r="E64" s="639" t="s">
        <v>1022</v>
      </c>
      <c r="F64" s="624" t="s">
        <v>1023</v>
      </c>
      <c r="G64" s="640">
        <v>46024</v>
      </c>
      <c r="H64" s="640">
        <v>46387</v>
      </c>
      <c r="I64" s="678" t="s">
        <v>1021</v>
      </c>
    </row>
    <row r="65" spans="2:9" ht="39.75" customHeight="1" x14ac:dyDescent="0.25">
      <c r="B65" s="696" t="str">
        <f>+'1. PAI'!B25</f>
        <v>GC3</v>
      </c>
      <c r="C65" s="628" t="str">
        <f>+'1. PAI'!H25</f>
        <v>Circular Expedida</v>
      </c>
      <c r="D65" s="623">
        <v>1</v>
      </c>
      <c r="E65" s="639" t="s">
        <v>1024</v>
      </c>
      <c r="F65" s="624" t="s">
        <v>1025</v>
      </c>
      <c r="G65" s="640">
        <v>46024</v>
      </c>
      <c r="H65" s="640">
        <v>46387</v>
      </c>
      <c r="I65" s="678" t="s">
        <v>1021</v>
      </c>
    </row>
    <row r="66" spans="2:9" ht="31.5" customHeight="1" x14ac:dyDescent="0.25">
      <c r="B66" s="797" t="str">
        <f>+'1. PAI'!B26</f>
        <v>GC4</v>
      </c>
      <c r="C66" s="794" t="str">
        <f>+'1. PAI'!H26</f>
        <v>Documentos de buenas prácticas contractuales elaborados y/o actualizados</v>
      </c>
      <c r="D66" s="623">
        <v>1</v>
      </c>
      <c r="E66" s="639" t="s">
        <v>1026</v>
      </c>
      <c r="F66" s="624" t="s">
        <v>1027</v>
      </c>
      <c r="G66" s="643">
        <v>46024</v>
      </c>
      <c r="H66" s="643">
        <v>45838</v>
      </c>
      <c r="I66" s="678" t="s">
        <v>1021</v>
      </c>
    </row>
    <row r="67" spans="2:9" s="70" customFormat="1" ht="32.25" customHeight="1" x14ac:dyDescent="0.25">
      <c r="B67" s="797"/>
      <c r="C67" s="794"/>
      <c r="D67" s="699">
        <v>2</v>
      </c>
      <c r="E67" s="639" t="s">
        <v>1028</v>
      </c>
      <c r="F67" s="624" t="s">
        <v>1027</v>
      </c>
      <c r="G67" s="640">
        <v>46024</v>
      </c>
      <c r="H67" s="640">
        <v>46387</v>
      </c>
      <c r="I67" s="678" t="s">
        <v>1021</v>
      </c>
    </row>
    <row r="68" spans="2:9" s="70" customFormat="1" ht="32.25" customHeight="1" x14ac:dyDescent="0.25">
      <c r="B68" s="797" t="str">
        <f>+'1. PAI'!B27</f>
        <v>GC5</v>
      </c>
      <c r="C68" s="794" t="str">
        <f>+'1. PAI'!H27</f>
        <v>Boletines elaborados</v>
      </c>
      <c r="D68" s="699">
        <v>1</v>
      </c>
      <c r="E68" s="624" t="s">
        <v>1029</v>
      </c>
      <c r="F68" s="624" t="s">
        <v>1030</v>
      </c>
      <c r="G68" s="640">
        <v>46024</v>
      </c>
      <c r="H68" s="640">
        <v>46112</v>
      </c>
      <c r="I68" s="678" t="s">
        <v>1021</v>
      </c>
    </row>
    <row r="69" spans="2:9" s="70" customFormat="1" ht="32.25" customHeight="1" x14ac:dyDescent="0.25">
      <c r="B69" s="797"/>
      <c r="C69" s="794"/>
      <c r="D69" s="699">
        <v>2</v>
      </c>
      <c r="E69" s="624" t="s">
        <v>1029</v>
      </c>
      <c r="F69" s="624" t="s">
        <v>1030</v>
      </c>
      <c r="G69" s="640">
        <v>46113</v>
      </c>
      <c r="H69" s="640">
        <v>46203</v>
      </c>
      <c r="I69" s="678" t="s">
        <v>1021</v>
      </c>
    </row>
    <row r="70" spans="2:9" s="70" customFormat="1" ht="32.25" customHeight="1" x14ac:dyDescent="0.25">
      <c r="B70" s="797"/>
      <c r="C70" s="794"/>
      <c r="D70" s="699">
        <v>3</v>
      </c>
      <c r="E70" s="624" t="s">
        <v>1029</v>
      </c>
      <c r="F70" s="624" t="s">
        <v>1030</v>
      </c>
      <c r="G70" s="640">
        <v>46204</v>
      </c>
      <c r="H70" s="640">
        <v>46295</v>
      </c>
      <c r="I70" s="678" t="s">
        <v>1021</v>
      </c>
    </row>
    <row r="71" spans="2:9" s="70" customFormat="1" ht="36" customHeight="1" x14ac:dyDescent="0.25">
      <c r="B71" s="797"/>
      <c r="C71" s="794"/>
      <c r="D71" s="699">
        <v>4</v>
      </c>
      <c r="E71" s="624" t="s">
        <v>1029</v>
      </c>
      <c r="F71" s="624" t="s">
        <v>1030</v>
      </c>
      <c r="G71" s="640">
        <v>46235</v>
      </c>
      <c r="H71" s="640">
        <v>46387</v>
      </c>
      <c r="I71" s="678" t="s">
        <v>1021</v>
      </c>
    </row>
    <row r="72" spans="2:9" s="70" customFormat="1" ht="46.5" customHeight="1" x14ac:dyDescent="0.25">
      <c r="B72" s="803" t="str">
        <f>+'1. PAI'!B29</f>
        <v>SN1</v>
      </c>
      <c r="C72" s="804" t="str">
        <f>+'1. PAI'!H29</f>
        <v>Mecanismos de Agregación de Demanda estructurados o renovados</v>
      </c>
      <c r="D72" s="699">
        <v>1</v>
      </c>
      <c r="E72" s="633" t="s">
        <v>1031</v>
      </c>
      <c r="F72" s="624" t="s">
        <v>1032</v>
      </c>
      <c r="G72" s="650">
        <v>46024</v>
      </c>
      <c r="H72" s="640">
        <v>46387</v>
      </c>
      <c r="I72" s="678" t="s">
        <v>1033</v>
      </c>
    </row>
    <row r="73" spans="2:9" s="70" customFormat="1" ht="38.25" customHeight="1" x14ac:dyDescent="0.25">
      <c r="B73" s="803"/>
      <c r="C73" s="804"/>
      <c r="D73" s="699">
        <v>2</v>
      </c>
      <c r="E73" s="633" t="s">
        <v>1031</v>
      </c>
      <c r="F73" s="624" t="s">
        <v>1032</v>
      </c>
      <c r="G73" s="650">
        <v>46025</v>
      </c>
      <c r="H73" s="640">
        <v>46387</v>
      </c>
      <c r="I73" s="678" t="s">
        <v>1033</v>
      </c>
    </row>
    <row r="74" spans="2:9" s="70" customFormat="1" ht="37.5" customHeight="1" x14ac:dyDescent="0.25">
      <c r="B74" s="803"/>
      <c r="C74" s="804"/>
      <c r="D74" s="699">
        <v>3</v>
      </c>
      <c r="E74" s="633" t="s">
        <v>1031</v>
      </c>
      <c r="F74" s="624" t="s">
        <v>1032</v>
      </c>
      <c r="G74" s="650">
        <v>46026</v>
      </c>
      <c r="H74" s="640">
        <v>46387</v>
      </c>
      <c r="I74" s="678" t="s">
        <v>1033</v>
      </c>
    </row>
    <row r="75" spans="2:9" s="70" customFormat="1" ht="47.25" customHeight="1" x14ac:dyDescent="0.25">
      <c r="B75" s="803"/>
      <c r="C75" s="804"/>
      <c r="D75" s="699">
        <v>4</v>
      </c>
      <c r="E75" s="633" t="s">
        <v>1031</v>
      </c>
      <c r="F75" s="624" t="s">
        <v>1032</v>
      </c>
      <c r="G75" s="650">
        <v>46027</v>
      </c>
      <c r="H75" s="640">
        <v>46387</v>
      </c>
      <c r="I75" s="678" t="s">
        <v>1033</v>
      </c>
    </row>
    <row r="76" spans="2:9" s="70" customFormat="1" ht="34.5" customHeight="1" x14ac:dyDescent="0.25">
      <c r="B76" s="803"/>
      <c r="C76" s="804"/>
      <c r="D76" s="699">
        <v>5</v>
      </c>
      <c r="E76" s="633" t="s">
        <v>1031</v>
      </c>
      <c r="F76" s="624" t="s">
        <v>1032</v>
      </c>
      <c r="G76" s="650">
        <v>46028</v>
      </c>
      <c r="H76" s="640">
        <v>46387</v>
      </c>
      <c r="I76" s="678" t="s">
        <v>1033</v>
      </c>
    </row>
    <row r="77" spans="2:9" s="70" customFormat="1" ht="51.95" customHeight="1" x14ac:dyDescent="0.25">
      <c r="B77" s="803" t="str">
        <f>+'1. PAI'!B30</f>
        <v>SN2</v>
      </c>
      <c r="C77" s="804" t="str">
        <f>+'1. PAI'!H30</f>
        <v xml:space="preserve">Mecanismos de Agregación de Demanda estructurados para la Economía Popular </v>
      </c>
      <c r="D77" s="699">
        <v>1</v>
      </c>
      <c r="E77" s="685" t="s">
        <v>1031</v>
      </c>
      <c r="F77" s="650" t="s">
        <v>1034</v>
      </c>
      <c r="G77" s="650">
        <v>46024</v>
      </c>
      <c r="H77" s="640">
        <v>46387</v>
      </c>
      <c r="I77" s="678" t="s">
        <v>1033</v>
      </c>
    </row>
    <row r="78" spans="2:9" s="70" customFormat="1" ht="51.95" customHeight="1" x14ac:dyDescent="0.25">
      <c r="B78" s="803"/>
      <c r="C78" s="804"/>
      <c r="D78" s="699">
        <v>2</v>
      </c>
      <c r="E78" s="685" t="s">
        <v>1031</v>
      </c>
      <c r="F78" s="650" t="s">
        <v>1034</v>
      </c>
      <c r="G78" s="650">
        <v>46025</v>
      </c>
      <c r="H78" s="640">
        <v>46387</v>
      </c>
      <c r="I78" s="678" t="s">
        <v>1033</v>
      </c>
    </row>
    <row r="79" spans="2:9" s="70" customFormat="1" ht="51.95" customHeight="1" x14ac:dyDescent="0.25">
      <c r="B79" s="803" t="str">
        <f>+'1. PAI'!B31</f>
        <v>SN3</v>
      </c>
      <c r="C79" s="804" t="str">
        <f>+'1. PAI'!H31</f>
        <v>Porcentaje de proveedores de Economía Popular que participa en los mecanismos puestos en operación a partir del 2023</v>
      </c>
      <c r="D79" s="699">
        <v>12</v>
      </c>
      <c r="E79" s="650" t="s">
        <v>1035</v>
      </c>
      <c r="F79" s="650" t="s">
        <v>1036</v>
      </c>
      <c r="G79" s="650">
        <v>46024</v>
      </c>
      <c r="H79" s="640">
        <v>46387</v>
      </c>
      <c r="I79" s="678" t="s">
        <v>1033</v>
      </c>
    </row>
    <row r="80" spans="2:9" s="70" customFormat="1" ht="51.95" customHeight="1" x14ac:dyDescent="0.25">
      <c r="B80" s="803"/>
      <c r="C80" s="804"/>
      <c r="D80" s="699">
        <v>1</v>
      </c>
      <c r="E80" s="650" t="s">
        <v>1012</v>
      </c>
      <c r="F80" s="650" t="s">
        <v>1037</v>
      </c>
      <c r="G80" s="650">
        <v>46024</v>
      </c>
      <c r="H80" s="640">
        <v>46387</v>
      </c>
      <c r="I80" s="678" t="s">
        <v>1033</v>
      </c>
    </row>
    <row r="81" spans="2:9" s="70" customFormat="1" ht="51.95" customHeight="1" x14ac:dyDescent="0.25">
      <c r="B81" s="803" t="str">
        <f>+'1. PAI'!B32</f>
        <v>SN4</v>
      </c>
      <c r="C81" s="679" t="str">
        <f>+'1. PAI'!H32</f>
        <v>Informes semestrales de ventas de café en el Acuerdo Marco de Precios para el Suministro del Servicio Integral de Aseo y Cafetería</v>
      </c>
      <c r="D81" s="699">
        <v>1</v>
      </c>
      <c r="E81" s="685" t="s">
        <v>685</v>
      </c>
      <c r="F81" s="650" t="s">
        <v>258</v>
      </c>
      <c r="G81" s="650">
        <v>46024</v>
      </c>
      <c r="H81" s="640">
        <v>46387</v>
      </c>
      <c r="I81" s="678" t="s">
        <v>1033</v>
      </c>
    </row>
    <row r="82" spans="2:9" s="70" customFormat="1" ht="51.95" customHeight="1" x14ac:dyDescent="0.25">
      <c r="B82" s="803"/>
      <c r="C82" s="679" t="str">
        <f>+'1. PAI'!H33</f>
        <v>Informes semestrales de ventas y ahorros generados en los Acuerdo Marco de Precios</v>
      </c>
      <c r="D82" s="699">
        <v>2</v>
      </c>
      <c r="E82" s="685" t="s">
        <v>685</v>
      </c>
      <c r="F82" s="650" t="s">
        <v>258</v>
      </c>
      <c r="G82" s="650">
        <v>46024</v>
      </c>
      <c r="H82" s="640">
        <v>46387</v>
      </c>
      <c r="I82" s="678" t="s">
        <v>1033</v>
      </c>
    </row>
    <row r="83" spans="2:9" s="70" customFormat="1" ht="51.95" customHeight="1" x14ac:dyDescent="0.25">
      <c r="B83" s="803" t="str">
        <f>+'1. PAI'!B33</f>
        <v>SN5</v>
      </c>
      <c r="C83" s="804" t="str">
        <f>+'1. PAI'!H33</f>
        <v>Informes semestrales de ventas y ahorros generados en los Acuerdo Marco de Precios</v>
      </c>
      <c r="D83" s="699">
        <v>1</v>
      </c>
      <c r="E83" s="685" t="s">
        <v>685</v>
      </c>
      <c r="F83" s="650" t="s">
        <v>1038</v>
      </c>
      <c r="G83" s="650">
        <v>46024</v>
      </c>
      <c r="H83" s="640">
        <v>46387</v>
      </c>
      <c r="I83" s="678" t="s">
        <v>1033</v>
      </c>
    </row>
    <row r="84" spans="2:9" s="70" customFormat="1" ht="38.25" customHeight="1" x14ac:dyDescent="0.25">
      <c r="B84" s="803"/>
      <c r="C84" s="804"/>
      <c r="D84" s="699">
        <v>2</v>
      </c>
      <c r="E84" s="685" t="s">
        <v>685</v>
      </c>
      <c r="F84" s="650" t="s">
        <v>1038</v>
      </c>
      <c r="G84" s="650">
        <v>46024</v>
      </c>
      <c r="H84" s="640">
        <v>46387</v>
      </c>
      <c r="I84" s="678" t="s">
        <v>1033</v>
      </c>
    </row>
    <row r="85" spans="2:9" s="70" customFormat="1" ht="44.25" customHeight="1" x14ac:dyDescent="0.25">
      <c r="B85" s="700" t="str">
        <f>+'1. PAI'!B34</f>
        <v>SN6</v>
      </c>
      <c r="C85" s="679" t="str">
        <f>+'1. PAI'!H34</f>
        <v>Mecanismos de compra pública que permita a las entidades estatales adquirir productos y servicios para reducir riesgos a la seguridad digital, aprovechando las capacidades de los proveedores nacionales.</v>
      </c>
      <c r="D85" s="699">
        <v>1</v>
      </c>
      <c r="E85" s="650" t="s">
        <v>1031</v>
      </c>
      <c r="F85" s="650" t="s">
        <v>1039</v>
      </c>
      <c r="G85" s="650">
        <v>46024</v>
      </c>
      <c r="H85" s="640">
        <v>46387</v>
      </c>
      <c r="I85" s="678" t="s">
        <v>1033</v>
      </c>
    </row>
    <row r="86" spans="2:9" ht="79.5" thickBot="1" x14ac:dyDescent="0.3">
      <c r="B86" s="701" t="s">
        <v>1040</v>
      </c>
      <c r="C86" s="670" t="str">
        <f>+'1. PAI'!H36</f>
        <v>Modelo de Abastecimiento Estratégico Actualizado</v>
      </c>
      <c r="D86" s="702">
        <v>1</v>
      </c>
      <c r="E86" s="703" t="s">
        <v>994</v>
      </c>
      <c r="F86" s="674" t="str">
        <f>+'1. PAI'!J36</f>
        <v>Hito 1 (10%): Plan de trabajo
Hito 2 (20%) Documento preliminar V1
Hito 3 (40%): Documento preliminar V2
Hito 4 (30%): Documento con el Modelo de Abastecimiento Estratégico versión 3.1.1 (actualizado).</v>
      </c>
      <c r="G86" s="675">
        <v>46027</v>
      </c>
      <c r="H86" s="675">
        <v>46387</v>
      </c>
      <c r="I86" s="676" t="s">
        <v>1041</v>
      </c>
    </row>
    <row r="87" spans="2:9" ht="30.75" customHeight="1" x14ac:dyDescent="0.25">
      <c r="B87" s="779" t="s">
        <v>1042</v>
      </c>
      <c r="C87" s="782" t="str">
        <f>+'1. PAI'!H37</f>
        <v>Seguimiento al desarrollo del curso e-learning sobre el MAE</v>
      </c>
      <c r="D87" s="623">
        <v>1</v>
      </c>
      <c r="E87" s="704" t="s">
        <v>685</v>
      </c>
      <c r="F87" s="650" t="s">
        <v>1043</v>
      </c>
      <c r="G87" s="642">
        <v>46054</v>
      </c>
      <c r="H87" s="660">
        <v>46111</v>
      </c>
      <c r="I87" s="676" t="s">
        <v>1041</v>
      </c>
    </row>
    <row r="88" spans="2:9" ht="42.75" customHeight="1" x14ac:dyDescent="0.25">
      <c r="B88" s="781"/>
      <c r="C88" s="783"/>
      <c r="D88" s="623">
        <v>2</v>
      </c>
      <c r="E88" s="704" t="s">
        <v>685</v>
      </c>
      <c r="F88" s="650" t="s">
        <v>1043</v>
      </c>
      <c r="G88" s="642">
        <v>46113</v>
      </c>
      <c r="H88" s="675">
        <v>46203</v>
      </c>
      <c r="I88" s="676" t="s">
        <v>1041</v>
      </c>
    </row>
    <row r="89" spans="2:9" ht="57" customHeight="1" x14ac:dyDescent="0.25">
      <c r="B89" s="781"/>
      <c r="C89" s="783"/>
      <c r="D89" s="623">
        <v>3</v>
      </c>
      <c r="E89" s="704" t="s">
        <v>685</v>
      </c>
      <c r="F89" s="650" t="s">
        <v>1043</v>
      </c>
      <c r="G89" s="642">
        <v>46204</v>
      </c>
      <c r="H89" s="675">
        <v>46295</v>
      </c>
      <c r="I89" s="676" t="s">
        <v>1041</v>
      </c>
    </row>
    <row r="90" spans="2:9" ht="30.75" customHeight="1" x14ac:dyDescent="0.25">
      <c r="B90" s="780"/>
      <c r="C90" s="784"/>
      <c r="D90" s="623">
        <v>4</v>
      </c>
      <c r="E90" s="704" t="s">
        <v>685</v>
      </c>
      <c r="F90" s="650" t="s">
        <v>1043</v>
      </c>
      <c r="G90" s="642">
        <v>46296</v>
      </c>
      <c r="H90" s="675">
        <v>46387</v>
      </c>
      <c r="I90" s="676" t="s">
        <v>1041</v>
      </c>
    </row>
    <row r="91" spans="2:9" ht="45" x14ac:dyDescent="0.25">
      <c r="B91" s="779" t="s">
        <v>1044</v>
      </c>
      <c r="C91" s="782" t="str">
        <f>+'1. PAI'!H38</f>
        <v>Informes de las sesiones de capacitación calendarizadas elaborados</v>
      </c>
      <c r="D91" s="623">
        <v>1</v>
      </c>
      <c r="E91" s="704" t="s">
        <v>685</v>
      </c>
      <c r="F91" s="650" t="s">
        <v>1045</v>
      </c>
      <c r="G91" s="642">
        <v>46054</v>
      </c>
      <c r="H91" s="642">
        <v>46356</v>
      </c>
      <c r="I91" s="676" t="s">
        <v>1041</v>
      </c>
    </row>
    <row r="92" spans="2:9" ht="45" x14ac:dyDescent="0.25">
      <c r="B92" s="781"/>
      <c r="C92" s="783"/>
      <c r="D92" s="623">
        <v>2</v>
      </c>
      <c r="E92" s="704" t="s">
        <v>685</v>
      </c>
      <c r="F92" s="650" t="s">
        <v>1045</v>
      </c>
      <c r="G92" s="642">
        <v>46113</v>
      </c>
      <c r="H92" s="675">
        <v>46203</v>
      </c>
      <c r="I92" s="676" t="s">
        <v>1041</v>
      </c>
    </row>
    <row r="93" spans="2:9" ht="45" x14ac:dyDescent="0.25">
      <c r="B93" s="781"/>
      <c r="C93" s="783"/>
      <c r="D93" s="623">
        <v>3</v>
      </c>
      <c r="E93" s="704" t="s">
        <v>685</v>
      </c>
      <c r="F93" s="650" t="s">
        <v>1045</v>
      </c>
      <c r="G93" s="642">
        <v>46204</v>
      </c>
      <c r="H93" s="675">
        <v>46295</v>
      </c>
      <c r="I93" s="676" t="s">
        <v>1041</v>
      </c>
    </row>
    <row r="94" spans="2:9" ht="45" x14ac:dyDescent="0.25">
      <c r="B94" s="780"/>
      <c r="C94" s="784"/>
      <c r="D94" s="623">
        <v>4</v>
      </c>
      <c r="E94" s="704" t="s">
        <v>685</v>
      </c>
      <c r="F94" s="650" t="s">
        <v>1045</v>
      </c>
      <c r="G94" s="642">
        <v>46296</v>
      </c>
      <c r="H94" s="675">
        <v>46387</v>
      </c>
      <c r="I94" s="676" t="s">
        <v>1041</v>
      </c>
    </row>
    <row r="95" spans="2:9" ht="40.5" customHeight="1" x14ac:dyDescent="0.25">
      <c r="B95" s="779" t="s">
        <v>1046</v>
      </c>
      <c r="C95" s="782" t="str">
        <f>+'1. PAI'!H39</f>
        <v>Estudios, análisis y/o reportes de coyuntura y prospectiva sectorial elaborados</v>
      </c>
      <c r="D95" s="623">
        <v>1</v>
      </c>
      <c r="E95" s="704" t="s">
        <v>1009</v>
      </c>
      <c r="F95" s="650" t="s">
        <v>299</v>
      </c>
      <c r="G95" s="642">
        <v>46054</v>
      </c>
      <c r="H95" s="642">
        <v>46111</v>
      </c>
      <c r="I95" s="676" t="s">
        <v>1041</v>
      </c>
    </row>
    <row r="96" spans="2:9" ht="45" x14ac:dyDescent="0.25">
      <c r="B96" s="781"/>
      <c r="C96" s="783"/>
      <c r="D96" s="623">
        <v>2</v>
      </c>
      <c r="E96" s="704" t="s">
        <v>1009</v>
      </c>
      <c r="F96" s="650" t="s">
        <v>299</v>
      </c>
      <c r="G96" s="642">
        <v>46113</v>
      </c>
      <c r="H96" s="675">
        <v>46203</v>
      </c>
      <c r="I96" s="676" t="s">
        <v>1041</v>
      </c>
    </row>
    <row r="97" spans="2:9" ht="45" x14ac:dyDescent="0.25">
      <c r="B97" s="781"/>
      <c r="C97" s="783"/>
      <c r="D97" s="705">
        <v>3</v>
      </c>
      <c r="E97" s="704" t="s">
        <v>1009</v>
      </c>
      <c r="F97" s="650" t="str">
        <f>+'1. PAI'!J39</f>
        <v>Matriz de control que relacione los documentos de Estudios, análisis y/o reportes de coyuntura y prospectiva sectorial programados y elaborados</v>
      </c>
      <c r="G97" s="642">
        <v>46204</v>
      </c>
      <c r="H97" s="675">
        <v>46295</v>
      </c>
      <c r="I97" s="676" t="s">
        <v>1041</v>
      </c>
    </row>
    <row r="98" spans="2:9" ht="45" x14ac:dyDescent="0.25">
      <c r="B98" s="780"/>
      <c r="C98" s="784"/>
      <c r="D98" s="705">
        <v>4</v>
      </c>
      <c r="E98" s="704" t="s">
        <v>1009</v>
      </c>
      <c r="F98" s="650" t="str">
        <f>+'1. PAI'!J40</f>
        <v>Matriz de control que relaciones los documentos de estudios e informes asociados a documentos de lineamientos técnicos</v>
      </c>
      <c r="G98" s="642">
        <v>46296</v>
      </c>
      <c r="H98" s="675">
        <v>46387</v>
      </c>
      <c r="I98" s="676" t="s">
        <v>1041</v>
      </c>
    </row>
    <row r="99" spans="2:9" ht="35.25" customHeight="1" x14ac:dyDescent="0.25">
      <c r="B99" s="779" t="s">
        <v>1047</v>
      </c>
      <c r="C99" s="782" t="str">
        <f>+'1. PAI'!H40</f>
        <v xml:space="preserve">Estudios e informes de lineamientos técnicos elaborados </v>
      </c>
      <c r="D99" s="705">
        <v>1</v>
      </c>
      <c r="E99" s="704" t="s">
        <v>1009</v>
      </c>
      <c r="F99" s="650" t="s">
        <v>307</v>
      </c>
      <c r="G99" s="642">
        <v>46054</v>
      </c>
      <c r="H99" s="642">
        <v>46111</v>
      </c>
      <c r="I99" s="676" t="s">
        <v>1041</v>
      </c>
    </row>
    <row r="100" spans="2:9" ht="45" x14ac:dyDescent="0.25">
      <c r="B100" s="781"/>
      <c r="C100" s="783"/>
      <c r="D100" s="705">
        <v>2</v>
      </c>
      <c r="E100" s="704" t="s">
        <v>1009</v>
      </c>
      <c r="F100" s="650" t="s">
        <v>307</v>
      </c>
      <c r="G100" s="642">
        <v>46113</v>
      </c>
      <c r="H100" s="675">
        <v>46203</v>
      </c>
      <c r="I100" s="676" t="s">
        <v>1041</v>
      </c>
    </row>
    <row r="101" spans="2:9" ht="45" x14ac:dyDescent="0.25">
      <c r="B101" s="781"/>
      <c r="C101" s="783"/>
      <c r="D101" s="705">
        <v>3</v>
      </c>
      <c r="E101" s="704" t="s">
        <v>1009</v>
      </c>
      <c r="F101" s="650" t="s">
        <v>307</v>
      </c>
      <c r="G101" s="642">
        <v>46204</v>
      </c>
      <c r="H101" s="675">
        <v>46295</v>
      </c>
      <c r="I101" s="676" t="s">
        <v>1041</v>
      </c>
    </row>
    <row r="102" spans="2:9" ht="45" x14ac:dyDescent="0.25">
      <c r="B102" s="780"/>
      <c r="C102" s="784"/>
      <c r="D102" s="623">
        <v>4</v>
      </c>
      <c r="E102" s="704" t="s">
        <v>1009</v>
      </c>
      <c r="F102" s="650" t="s">
        <v>307</v>
      </c>
      <c r="G102" s="642">
        <v>46296</v>
      </c>
      <c r="H102" s="675">
        <v>46387</v>
      </c>
      <c r="I102" s="676" t="s">
        <v>1041</v>
      </c>
    </row>
    <row r="103" spans="2:9" ht="45" customHeight="1" x14ac:dyDescent="0.25">
      <c r="B103" s="779" t="s">
        <v>1048</v>
      </c>
      <c r="C103" s="782" t="str">
        <f>+'1. PAI'!H41</f>
        <v>Herramientas de Visualización actualizadas y/o desarrolladas</v>
      </c>
      <c r="D103" s="623">
        <v>1</v>
      </c>
      <c r="E103" s="704" t="s">
        <v>1009</v>
      </c>
      <c r="F103" s="650" t="str">
        <f>+'1. PAI'!J41</f>
        <v>Matriz con visualizaciones programadas y enlace con las visualizaciones elaboradas</v>
      </c>
      <c r="G103" s="642">
        <v>46054</v>
      </c>
      <c r="H103" s="642">
        <v>46356</v>
      </c>
      <c r="I103" s="676" t="s">
        <v>1041</v>
      </c>
    </row>
    <row r="104" spans="2:9" ht="33.75" x14ac:dyDescent="0.25">
      <c r="B104" s="781"/>
      <c r="C104" s="783"/>
      <c r="D104" s="623">
        <v>2</v>
      </c>
      <c r="E104" s="704" t="s">
        <v>1009</v>
      </c>
      <c r="F104" s="650" t="s">
        <v>1049</v>
      </c>
      <c r="G104" s="642">
        <v>46113</v>
      </c>
      <c r="H104" s="642">
        <v>46203</v>
      </c>
      <c r="I104" s="676" t="s">
        <v>1041</v>
      </c>
    </row>
    <row r="105" spans="2:9" ht="33.75" x14ac:dyDescent="0.25">
      <c r="B105" s="781"/>
      <c r="C105" s="783"/>
      <c r="D105" s="623">
        <v>3</v>
      </c>
      <c r="E105" s="704" t="s">
        <v>1009</v>
      </c>
      <c r="F105" s="650" t="s">
        <v>1049</v>
      </c>
      <c r="G105" s="642">
        <v>46204</v>
      </c>
      <c r="H105" s="642">
        <v>46295</v>
      </c>
      <c r="I105" s="676" t="s">
        <v>1041</v>
      </c>
    </row>
    <row r="106" spans="2:9" ht="33.75" x14ac:dyDescent="0.25">
      <c r="B106" s="780"/>
      <c r="C106" s="784"/>
      <c r="D106" s="623">
        <v>4</v>
      </c>
      <c r="E106" s="704" t="s">
        <v>1009</v>
      </c>
      <c r="F106" s="650" t="s">
        <v>1049</v>
      </c>
      <c r="G106" s="642">
        <v>46296</v>
      </c>
      <c r="H106" s="642">
        <v>46387</v>
      </c>
      <c r="I106" s="676" t="s">
        <v>1041</v>
      </c>
    </row>
    <row r="107" spans="2:9" ht="45" customHeight="1" x14ac:dyDescent="0.25">
      <c r="B107" s="779" t="s">
        <v>1050</v>
      </c>
      <c r="C107" s="782" t="str">
        <f>+'1. PAI'!H42</f>
        <v xml:space="preserve">
Informes elaborados sobre el seguimiento e implementación de la Politica de Información estadistica</v>
      </c>
      <c r="D107" s="623">
        <v>1</v>
      </c>
      <c r="E107" s="704" t="s">
        <v>685</v>
      </c>
      <c r="F107" s="706" t="s">
        <v>1051</v>
      </c>
      <c r="G107" s="642">
        <v>46027</v>
      </c>
      <c r="H107" s="642">
        <v>46203</v>
      </c>
      <c r="I107" s="676" t="s">
        <v>1041</v>
      </c>
    </row>
    <row r="108" spans="2:9" ht="41.25" customHeight="1" x14ac:dyDescent="0.25">
      <c r="B108" s="780"/>
      <c r="C108" s="784"/>
      <c r="D108" s="623">
        <v>2</v>
      </c>
      <c r="E108" s="704" t="s">
        <v>685</v>
      </c>
      <c r="F108" s="706" t="s">
        <v>1051</v>
      </c>
      <c r="G108" s="642">
        <v>46204</v>
      </c>
      <c r="H108" s="642">
        <v>46387</v>
      </c>
      <c r="I108" s="676" t="s">
        <v>1041</v>
      </c>
    </row>
    <row r="109" spans="2:9" ht="33.75" customHeight="1" x14ac:dyDescent="0.25">
      <c r="B109" s="779" t="s">
        <v>1052</v>
      </c>
      <c r="C109" s="782" t="str">
        <f>+'1. PAI'!H43</f>
        <v xml:space="preserve">Documento Elaborado Reporte Ley de Emprendimiento </v>
      </c>
      <c r="D109" s="623">
        <v>1</v>
      </c>
      <c r="E109" s="704" t="s">
        <v>994</v>
      </c>
      <c r="F109" s="650" t="s">
        <v>994</v>
      </c>
      <c r="G109" s="642">
        <v>46027</v>
      </c>
      <c r="H109" s="642">
        <v>46203</v>
      </c>
      <c r="I109" s="676" t="s">
        <v>1041</v>
      </c>
    </row>
    <row r="110" spans="2:9" ht="28.5" customHeight="1" x14ac:dyDescent="0.25">
      <c r="B110" s="780"/>
      <c r="C110" s="784"/>
      <c r="D110" s="623">
        <v>2</v>
      </c>
      <c r="E110" s="704" t="s">
        <v>994</v>
      </c>
      <c r="F110" s="650" t="s">
        <v>994</v>
      </c>
      <c r="G110" s="642">
        <v>46204</v>
      </c>
      <c r="H110" s="642">
        <v>46387</v>
      </c>
      <c r="I110" s="676" t="s">
        <v>1041</v>
      </c>
    </row>
    <row r="111" spans="2:9" ht="66" customHeight="1" x14ac:dyDescent="0.25">
      <c r="B111" s="779" t="s">
        <v>1053</v>
      </c>
      <c r="C111" s="628" t="str">
        <f>+'1. PAI'!H44</f>
        <v>Informes elaborados de Planes Anuales de Adquisiciones: análisis del monitoreo a las publicaciones en el SECOP</v>
      </c>
      <c r="D111" s="623">
        <v>1</v>
      </c>
      <c r="E111" s="704" t="s">
        <v>685</v>
      </c>
      <c r="F111" s="650" t="s">
        <v>1054</v>
      </c>
      <c r="G111" s="642">
        <v>46113</v>
      </c>
      <c r="H111" s="642">
        <v>46203</v>
      </c>
      <c r="I111" s="676" t="s">
        <v>1041</v>
      </c>
    </row>
    <row r="112" spans="2:9" ht="66" customHeight="1" x14ac:dyDescent="0.25">
      <c r="B112" s="780"/>
      <c r="C112" s="628" t="s">
        <v>331</v>
      </c>
      <c r="D112" s="623">
        <v>2</v>
      </c>
      <c r="E112" s="704" t="s">
        <v>685</v>
      </c>
      <c r="F112" s="650" t="s">
        <v>1054</v>
      </c>
      <c r="G112" s="642">
        <v>46204</v>
      </c>
      <c r="H112" s="642">
        <v>46371</v>
      </c>
      <c r="I112" s="676" t="s">
        <v>1041</v>
      </c>
    </row>
    <row r="113" spans="1:9" ht="22.5" x14ac:dyDescent="0.25">
      <c r="B113" s="779" t="s">
        <v>1055</v>
      </c>
      <c r="C113" s="628" t="str">
        <f>+'1. PAI'!H45</f>
        <v>Informes de Gestión OOCE elaborados</v>
      </c>
      <c r="D113" s="623">
        <v>1</v>
      </c>
      <c r="E113" s="704" t="s">
        <v>685</v>
      </c>
      <c r="F113" s="650" t="s">
        <v>1056</v>
      </c>
      <c r="G113" s="642">
        <v>46113</v>
      </c>
      <c r="H113" s="642">
        <v>46203</v>
      </c>
      <c r="I113" s="676" t="s">
        <v>1041</v>
      </c>
    </row>
    <row r="114" spans="1:9" ht="22.5" x14ac:dyDescent="0.25">
      <c r="B114" s="780"/>
      <c r="C114" s="628" t="s">
        <v>339</v>
      </c>
      <c r="D114" s="707">
        <v>2</v>
      </c>
      <c r="E114" s="704" t="s">
        <v>685</v>
      </c>
      <c r="F114" s="661" t="s">
        <v>1056</v>
      </c>
      <c r="G114" s="642">
        <v>46204</v>
      </c>
      <c r="H114" s="642">
        <v>46371</v>
      </c>
      <c r="I114" s="676" t="s">
        <v>1041</v>
      </c>
    </row>
    <row r="115" spans="1:9" ht="52.5" customHeight="1" x14ac:dyDescent="0.25">
      <c r="B115" s="779" t="s">
        <v>1057</v>
      </c>
      <c r="C115" s="635" t="s">
        <v>344</v>
      </c>
      <c r="D115" s="707">
        <v>1</v>
      </c>
      <c r="E115" s="704" t="s">
        <v>994</v>
      </c>
      <c r="F115" s="661" t="s">
        <v>1058</v>
      </c>
      <c r="G115" s="662">
        <v>46054</v>
      </c>
      <c r="H115" s="662">
        <v>44012</v>
      </c>
      <c r="I115" s="676" t="s">
        <v>1041</v>
      </c>
    </row>
    <row r="116" spans="1:9" ht="68.25" thickBot="1" x14ac:dyDescent="0.3">
      <c r="B116" s="805"/>
      <c r="C116" s="635" t="str">
        <f>+'1. PAI'!H46</f>
        <v xml:space="preserve">Documentos desarrollados de análisis o evaluación de los instrumentos que diseñe la ANCP-CCE </v>
      </c>
      <c r="D116" s="707">
        <v>2</v>
      </c>
      <c r="E116" s="704" t="s">
        <v>994</v>
      </c>
      <c r="F116" s="661" t="s">
        <v>1058</v>
      </c>
      <c r="G116" s="662">
        <v>46204</v>
      </c>
      <c r="H116" s="662">
        <v>46387</v>
      </c>
      <c r="I116" s="676" t="s">
        <v>1041</v>
      </c>
    </row>
    <row r="117" spans="1:9" ht="33.75" x14ac:dyDescent="0.25">
      <c r="A117" s="648"/>
      <c r="B117" s="796" t="s">
        <v>416</v>
      </c>
      <c r="C117" s="793" t="str">
        <f>+'1. PAI'!H58</f>
        <v>Ejecución plan anual de Vacantes y plan de previsión de recursos humanos</v>
      </c>
      <c r="D117" s="708">
        <v>1</v>
      </c>
      <c r="E117" s="793" t="s">
        <v>1059</v>
      </c>
      <c r="F117" s="636" t="s">
        <v>1060</v>
      </c>
      <c r="G117" s="637">
        <v>46024</v>
      </c>
      <c r="H117" s="637">
        <v>46203</v>
      </c>
      <c r="I117" s="638" t="s">
        <v>1061</v>
      </c>
    </row>
    <row r="118" spans="1:9" ht="45" x14ac:dyDescent="0.25">
      <c r="A118" s="648"/>
      <c r="B118" s="788"/>
      <c r="C118" s="791"/>
      <c r="D118" s="623">
        <v>2</v>
      </c>
      <c r="E118" s="791"/>
      <c r="F118" s="639" t="s">
        <v>1062</v>
      </c>
      <c r="G118" s="640">
        <v>46204</v>
      </c>
      <c r="H118" s="640">
        <v>46387</v>
      </c>
      <c r="I118" s="641" t="s">
        <v>1061</v>
      </c>
    </row>
    <row r="119" spans="1:9" ht="33.75" x14ac:dyDescent="0.25">
      <c r="A119" s="648"/>
      <c r="B119" s="788" t="s">
        <v>428</v>
      </c>
      <c r="C119" s="794" t="str">
        <f>+'1. PAI'!H59</f>
        <v>Ejecución Plan Estratégico de Talento Humano</v>
      </c>
      <c r="D119" s="709">
        <v>1</v>
      </c>
      <c r="E119" s="791" t="s">
        <v>1059</v>
      </c>
      <c r="F119" s="624" t="s">
        <v>1063</v>
      </c>
      <c r="G119" s="640">
        <v>46024</v>
      </c>
      <c r="H119" s="640">
        <v>46203</v>
      </c>
      <c r="I119" s="641" t="s">
        <v>1061</v>
      </c>
    </row>
    <row r="120" spans="1:9" ht="33.75" x14ac:dyDescent="0.25">
      <c r="A120" s="648"/>
      <c r="B120" s="788"/>
      <c r="C120" s="794"/>
      <c r="D120" s="709">
        <v>2</v>
      </c>
      <c r="E120" s="791"/>
      <c r="F120" s="624" t="s">
        <v>1064</v>
      </c>
      <c r="G120" s="640">
        <v>46204</v>
      </c>
      <c r="H120" s="640">
        <v>46387</v>
      </c>
      <c r="I120" s="641" t="s">
        <v>1061</v>
      </c>
    </row>
    <row r="121" spans="1:9" ht="22.5" x14ac:dyDescent="0.25">
      <c r="A121" s="648" t="s">
        <v>1065</v>
      </c>
      <c r="B121" s="788" t="s">
        <v>433</v>
      </c>
      <c r="C121" s="795" t="str">
        <f>+'1. PAI'!H60</f>
        <v>Ejecución del Plan Institucional de Capacitación</v>
      </c>
      <c r="D121" s="623">
        <v>1</v>
      </c>
      <c r="E121" s="791" t="s">
        <v>1059</v>
      </c>
      <c r="F121" s="624" t="s">
        <v>1066</v>
      </c>
      <c r="G121" s="640">
        <v>46024</v>
      </c>
      <c r="H121" s="640">
        <v>46203</v>
      </c>
      <c r="I121" s="641" t="s">
        <v>1061</v>
      </c>
    </row>
    <row r="122" spans="1:9" ht="33.75" x14ac:dyDescent="0.25">
      <c r="A122" s="648"/>
      <c r="B122" s="788"/>
      <c r="C122" s="795"/>
      <c r="D122" s="623">
        <v>2</v>
      </c>
      <c r="E122" s="791"/>
      <c r="F122" s="624" t="s">
        <v>1067</v>
      </c>
      <c r="G122" s="640">
        <v>46204</v>
      </c>
      <c r="H122" s="640">
        <v>46387</v>
      </c>
      <c r="I122" s="641" t="s">
        <v>1061</v>
      </c>
    </row>
    <row r="123" spans="1:9" ht="33.75" x14ac:dyDescent="0.25">
      <c r="A123" s="648"/>
      <c r="B123" s="788" t="s">
        <v>439</v>
      </c>
      <c r="C123" s="795" t="str">
        <f>+'1. PAI'!H61</f>
        <v xml:space="preserve">Ejecución del Plan Institucional de Bienestar Social e Incentivos </v>
      </c>
      <c r="D123" s="623">
        <v>1</v>
      </c>
      <c r="E123" s="791" t="s">
        <v>1059</v>
      </c>
      <c r="F123" s="624" t="s">
        <v>1068</v>
      </c>
      <c r="G123" s="640">
        <v>46024</v>
      </c>
      <c r="H123" s="640">
        <v>46203</v>
      </c>
      <c r="I123" s="641" t="s">
        <v>1061</v>
      </c>
    </row>
    <row r="124" spans="1:9" ht="33.75" x14ac:dyDescent="0.25">
      <c r="A124" s="648"/>
      <c r="B124" s="788"/>
      <c r="C124" s="795"/>
      <c r="D124" s="623">
        <v>2</v>
      </c>
      <c r="E124" s="791"/>
      <c r="F124" s="624" t="s">
        <v>1069</v>
      </c>
      <c r="G124" s="640">
        <v>46204</v>
      </c>
      <c r="H124" s="640">
        <v>46387</v>
      </c>
      <c r="I124" s="641" t="s">
        <v>1061</v>
      </c>
    </row>
    <row r="125" spans="1:9" ht="33.75" x14ac:dyDescent="0.25">
      <c r="A125" s="648"/>
      <c r="B125" s="788" t="s">
        <v>444</v>
      </c>
      <c r="C125" s="790" t="str">
        <f>+'1. PAI'!H62</f>
        <v>Ejecución del Plan Anual en Seguridad y Salud en el Trabajo</v>
      </c>
      <c r="D125" s="623">
        <v>1</v>
      </c>
      <c r="E125" s="791" t="s">
        <v>1059</v>
      </c>
      <c r="F125" s="624" t="s">
        <v>1070</v>
      </c>
      <c r="G125" s="640">
        <v>46024</v>
      </c>
      <c r="H125" s="640">
        <v>46203</v>
      </c>
      <c r="I125" s="641" t="s">
        <v>1061</v>
      </c>
    </row>
    <row r="126" spans="1:9" ht="33.75" x14ac:dyDescent="0.25">
      <c r="A126" s="648"/>
      <c r="B126" s="788"/>
      <c r="C126" s="790"/>
      <c r="D126" s="623">
        <v>2</v>
      </c>
      <c r="E126" s="791"/>
      <c r="F126" s="624" t="s">
        <v>1071</v>
      </c>
      <c r="G126" s="640">
        <v>46204</v>
      </c>
      <c r="H126" s="640">
        <v>46387</v>
      </c>
      <c r="I126" s="641" t="s">
        <v>1061</v>
      </c>
    </row>
    <row r="127" spans="1:9" ht="22.5" x14ac:dyDescent="0.25">
      <c r="A127" s="648"/>
      <c r="B127" s="788" t="s">
        <v>448</v>
      </c>
      <c r="C127" s="792" t="str">
        <f>+'1. PAI'!H63</f>
        <v>Avance en la actualización e implementación de instrumentos archivísticos institucionales.</v>
      </c>
      <c r="D127" s="623">
        <v>1</v>
      </c>
      <c r="E127" s="791" t="s">
        <v>1059</v>
      </c>
      <c r="F127" s="624" t="s">
        <v>1072</v>
      </c>
      <c r="G127" s="640">
        <v>46024</v>
      </c>
      <c r="H127" s="640">
        <v>46203</v>
      </c>
      <c r="I127" s="641" t="s">
        <v>1061</v>
      </c>
    </row>
    <row r="128" spans="1:9" ht="22.5" x14ac:dyDescent="0.25">
      <c r="A128" s="648"/>
      <c r="B128" s="788"/>
      <c r="C128" s="792"/>
      <c r="D128" s="623">
        <v>2</v>
      </c>
      <c r="E128" s="791"/>
      <c r="F128" s="624" t="s">
        <v>1073</v>
      </c>
      <c r="G128" s="640">
        <v>46204</v>
      </c>
      <c r="H128" s="640">
        <v>46387</v>
      </c>
      <c r="I128" s="641" t="s">
        <v>1061</v>
      </c>
    </row>
    <row r="129" spans="1:9" x14ac:dyDescent="0.25">
      <c r="A129" s="648"/>
      <c r="B129" s="788" t="s">
        <v>458</v>
      </c>
      <c r="C129" s="792" t="str">
        <f>+'1. PAI'!H64</f>
        <v>Porcentaje de avance en la implementación del SGDEA conforme a las fases definidas en el plan institucional.</v>
      </c>
      <c r="D129" s="623">
        <v>1</v>
      </c>
      <c r="E129" s="791" t="s">
        <v>1059</v>
      </c>
      <c r="F129" s="624" t="s">
        <v>1074</v>
      </c>
      <c r="G129" s="640">
        <v>46024</v>
      </c>
      <c r="H129" s="640">
        <v>46112</v>
      </c>
      <c r="I129" s="641" t="s">
        <v>1061</v>
      </c>
    </row>
    <row r="130" spans="1:9" x14ac:dyDescent="0.25">
      <c r="A130" s="648"/>
      <c r="B130" s="788"/>
      <c r="C130" s="792"/>
      <c r="D130" s="623">
        <v>2</v>
      </c>
      <c r="E130" s="791"/>
      <c r="F130" s="624" t="s">
        <v>1075</v>
      </c>
      <c r="G130" s="640">
        <v>46113</v>
      </c>
      <c r="H130" s="640">
        <v>46203</v>
      </c>
      <c r="I130" s="641" t="s">
        <v>1061</v>
      </c>
    </row>
    <row r="131" spans="1:9" x14ac:dyDescent="0.25">
      <c r="A131" s="648"/>
      <c r="B131" s="788"/>
      <c r="C131" s="792"/>
      <c r="D131" s="623">
        <v>3</v>
      </c>
      <c r="E131" s="791"/>
      <c r="F131" s="624" t="s">
        <v>1076</v>
      </c>
      <c r="G131" s="640">
        <v>46204</v>
      </c>
      <c r="H131" s="640">
        <v>46295</v>
      </c>
      <c r="I131" s="641" t="s">
        <v>1061</v>
      </c>
    </row>
    <row r="132" spans="1:9" x14ac:dyDescent="0.25">
      <c r="A132" s="648"/>
      <c r="B132" s="788"/>
      <c r="C132" s="792"/>
      <c r="D132" s="623">
        <v>4</v>
      </c>
      <c r="E132" s="791"/>
      <c r="F132" s="624" t="s">
        <v>1077</v>
      </c>
      <c r="G132" s="640">
        <v>46296</v>
      </c>
      <c r="H132" s="643">
        <v>46022</v>
      </c>
      <c r="I132" s="641" t="s">
        <v>1061</v>
      </c>
    </row>
    <row r="133" spans="1:9" x14ac:dyDescent="0.25">
      <c r="A133" s="648"/>
      <c r="B133" s="788" t="s">
        <v>467</v>
      </c>
      <c r="C133" s="795" t="str">
        <f>+'1. PAI'!H65</f>
        <v>Plan anual de adquisiciones estructurado y socializaciones de seguimiento</v>
      </c>
      <c r="D133" s="623">
        <v>1</v>
      </c>
      <c r="E133" s="639" t="s">
        <v>1078</v>
      </c>
      <c r="F133" s="639" t="s">
        <v>1079</v>
      </c>
      <c r="G133" s="640">
        <v>46024</v>
      </c>
      <c r="H133" s="640">
        <v>46053</v>
      </c>
      <c r="I133" s="641" t="s">
        <v>1061</v>
      </c>
    </row>
    <row r="134" spans="1:9" ht="22.5" x14ac:dyDescent="0.25">
      <c r="A134" s="648"/>
      <c r="B134" s="788"/>
      <c r="C134" s="795"/>
      <c r="D134" s="623">
        <v>2</v>
      </c>
      <c r="E134" s="791" t="s">
        <v>1059</v>
      </c>
      <c r="F134" s="639" t="s">
        <v>1080</v>
      </c>
      <c r="G134" s="640">
        <v>46024</v>
      </c>
      <c r="H134" s="640">
        <v>46203</v>
      </c>
      <c r="I134" s="641" t="s">
        <v>1061</v>
      </c>
    </row>
    <row r="135" spans="1:9" ht="22.5" x14ac:dyDescent="0.25">
      <c r="A135" s="648"/>
      <c r="B135" s="788"/>
      <c r="C135" s="795"/>
      <c r="D135" s="623">
        <v>3</v>
      </c>
      <c r="E135" s="791"/>
      <c r="F135" s="639" t="s">
        <v>1081</v>
      </c>
      <c r="G135" s="640">
        <v>46204</v>
      </c>
      <c r="H135" s="640">
        <v>46387</v>
      </c>
      <c r="I135" s="641" t="s">
        <v>1061</v>
      </c>
    </row>
    <row r="136" spans="1:9" ht="22.5" x14ac:dyDescent="0.25">
      <c r="A136" s="648"/>
      <c r="B136" s="788" t="s">
        <v>477</v>
      </c>
      <c r="C136" s="795" t="str">
        <f>+'1. PAI'!H66</f>
        <v>Politica de prevención del daño antijuridico de la ANCP-CCE implementado</v>
      </c>
      <c r="D136" s="623">
        <v>1</v>
      </c>
      <c r="E136" s="791" t="s">
        <v>1059</v>
      </c>
      <c r="F136" s="639" t="s">
        <v>1082</v>
      </c>
      <c r="G136" s="640">
        <v>46024</v>
      </c>
      <c r="H136" s="640">
        <v>46203</v>
      </c>
      <c r="I136" s="641" t="s">
        <v>1061</v>
      </c>
    </row>
    <row r="137" spans="1:9" ht="22.5" x14ac:dyDescent="0.25">
      <c r="A137" s="648"/>
      <c r="B137" s="788"/>
      <c r="C137" s="795"/>
      <c r="D137" s="623">
        <v>2</v>
      </c>
      <c r="E137" s="791"/>
      <c r="F137" s="639" t="s">
        <v>1083</v>
      </c>
      <c r="G137" s="640">
        <v>46204</v>
      </c>
      <c r="H137" s="640">
        <v>46387</v>
      </c>
      <c r="I137" s="641" t="s">
        <v>1061</v>
      </c>
    </row>
    <row r="138" spans="1:9" ht="22.5" x14ac:dyDescent="0.25">
      <c r="A138" s="648"/>
      <c r="B138" s="788" t="s">
        <v>486</v>
      </c>
      <c r="C138" s="794" t="str">
        <f>+'1. PAI'!H67</f>
        <v>Seguimiento a la Ejecucion Presupuestal y financiera</v>
      </c>
      <c r="D138" s="623">
        <v>1</v>
      </c>
      <c r="E138" s="791" t="s">
        <v>1059</v>
      </c>
      <c r="F138" s="624" t="s">
        <v>1084</v>
      </c>
      <c r="G138" s="640">
        <v>46024</v>
      </c>
      <c r="H138" s="640">
        <v>46112</v>
      </c>
      <c r="I138" s="641" t="s">
        <v>1061</v>
      </c>
    </row>
    <row r="139" spans="1:9" ht="22.5" x14ac:dyDescent="0.25">
      <c r="A139" s="648"/>
      <c r="B139" s="788"/>
      <c r="C139" s="794"/>
      <c r="D139" s="623">
        <v>2</v>
      </c>
      <c r="E139" s="791"/>
      <c r="F139" s="624" t="s">
        <v>1085</v>
      </c>
      <c r="G139" s="640">
        <v>46113</v>
      </c>
      <c r="H139" s="640">
        <v>46203</v>
      </c>
      <c r="I139" s="641" t="s">
        <v>1061</v>
      </c>
    </row>
    <row r="140" spans="1:9" ht="22.5" x14ac:dyDescent="0.25">
      <c r="A140" s="648"/>
      <c r="B140" s="788"/>
      <c r="C140" s="794"/>
      <c r="D140" s="623">
        <v>3</v>
      </c>
      <c r="E140" s="791"/>
      <c r="F140" s="624" t="s">
        <v>1086</v>
      </c>
      <c r="G140" s="640">
        <v>46204</v>
      </c>
      <c r="H140" s="640">
        <v>46295</v>
      </c>
      <c r="I140" s="641" t="s">
        <v>1061</v>
      </c>
    </row>
    <row r="141" spans="1:9" ht="22.5" x14ac:dyDescent="0.25">
      <c r="A141" s="648"/>
      <c r="B141" s="788"/>
      <c r="C141" s="794"/>
      <c r="D141" s="623">
        <v>4</v>
      </c>
      <c r="E141" s="791"/>
      <c r="F141" s="624" t="s">
        <v>1087</v>
      </c>
      <c r="G141" s="640">
        <v>46296</v>
      </c>
      <c r="H141" s="643">
        <v>46022</v>
      </c>
      <c r="I141" s="641" t="s">
        <v>1061</v>
      </c>
    </row>
    <row r="142" spans="1:9" ht="56.25" x14ac:dyDescent="0.25">
      <c r="A142" s="648"/>
      <c r="B142" s="788" t="s">
        <v>496</v>
      </c>
      <c r="C142" s="791" t="str">
        <f>+'1. PAI'!H68</f>
        <v>Informes de resultados sobre la implementación estrategia anual de Relacionamiento Estado Ciudadano</v>
      </c>
      <c r="D142" s="623">
        <v>1</v>
      </c>
      <c r="E142" s="791" t="s">
        <v>1059</v>
      </c>
      <c r="F142" s="639" t="s">
        <v>1088</v>
      </c>
      <c r="G142" s="640">
        <v>46024</v>
      </c>
      <c r="H142" s="643">
        <v>45838</v>
      </c>
      <c r="I142" s="641" t="s">
        <v>1061</v>
      </c>
    </row>
    <row r="143" spans="1:9" ht="56.25" x14ac:dyDescent="0.25">
      <c r="A143" s="648"/>
      <c r="B143" s="788"/>
      <c r="C143" s="791"/>
      <c r="D143" s="623">
        <v>2</v>
      </c>
      <c r="E143" s="791"/>
      <c r="F143" s="639" t="s">
        <v>1089</v>
      </c>
      <c r="G143" s="643">
        <v>45839</v>
      </c>
      <c r="H143" s="643">
        <v>46022</v>
      </c>
      <c r="I143" s="641" t="s">
        <v>1061</v>
      </c>
    </row>
    <row r="144" spans="1:9" ht="33.75" x14ac:dyDescent="0.25">
      <c r="A144" s="648"/>
      <c r="B144" s="788" t="s">
        <v>506</v>
      </c>
      <c r="C144" s="794" t="str">
        <f>+'1. PAI'!H69</f>
        <v>Informes de resultados semestrales del plan de manejo ambiental de la vigencia</v>
      </c>
      <c r="D144" s="623">
        <v>1</v>
      </c>
      <c r="E144" s="791" t="s">
        <v>1059</v>
      </c>
      <c r="F144" s="624" t="s">
        <v>1090</v>
      </c>
      <c r="G144" s="640">
        <v>46024</v>
      </c>
      <c r="H144" s="643">
        <v>45838</v>
      </c>
      <c r="I144" s="641" t="s">
        <v>1061</v>
      </c>
    </row>
    <row r="145" spans="1:9" ht="34.5" thickBot="1" x14ac:dyDescent="0.3">
      <c r="A145" s="648"/>
      <c r="B145" s="798"/>
      <c r="C145" s="799"/>
      <c r="D145" s="710">
        <v>2</v>
      </c>
      <c r="E145" s="800"/>
      <c r="F145" s="634" t="s">
        <v>1091</v>
      </c>
      <c r="G145" s="644">
        <v>45839</v>
      </c>
      <c r="H145" s="644">
        <v>46022</v>
      </c>
      <c r="I145" s="645" t="s">
        <v>1061</v>
      </c>
    </row>
    <row r="146" spans="1:9" ht="56.25" x14ac:dyDescent="0.25">
      <c r="B146" s="780" t="s">
        <v>1092</v>
      </c>
      <c r="C146" s="784" t="str">
        <f>+'1. PAI'!H48</f>
        <v>Avance en la implementación de la Integración de los simuladores web con las economías populares</v>
      </c>
      <c r="D146" s="702">
        <v>1</v>
      </c>
      <c r="E146" s="670" t="s">
        <v>1093</v>
      </c>
      <c r="F146" s="646" t="s">
        <v>1094</v>
      </c>
      <c r="G146" s="646">
        <v>46024</v>
      </c>
      <c r="H146" s="646">
        <v>46112</v>
      </c>
      <c r="I146" s="667" t="s">
        <v>1095</v>
      </c>
    </row>
    <row r="147" spans="1:9" ht="33.75" x14ac:dyDescent="0.25">
      <c r="B147" s="788"/>
      <c r="C147" s="794"/>
      <c r="D147" s="623">
        <v>2</v>
      </c>
      <c r="E147" s="628" t="s">
        <v>1096</v>
      </c>
      <c r="F147" s="624" t="s">
        <v>1097</v>
      </c>
      <c r="G147" s="624">
        <v>46113</v>
      </c>
      <c r="H147" s="624">
        <v>46203</v>
      </c>
      <c r="I147" s="667" t="s">
        <v>1095</v>
      </c>
    </row>
    <row r="148" spans="1:9" ht="33.75" x14ac:dyDescent="0.25">
      <c r="B148" s="788"/>
      <c r="C148" s="794"/>
      <c r="D148" s="623">
        <v>3</v>
      </c>
      <c r="E148" s="628" t="s">
        <v>1098</v>
      </c>
      <c r="F148" s="624" t="s">
        <v>1099</v>
      </c>
      <c r="G148" s="624">
        <v>46204</v>
      </c>
      <c r="H148" s="624">
        <v>46295</v>
      </c>
      <c r="I148" s="667" t="s">
        <v>1095</v>
      </c>
    </row>
    <row r="149" spans="1:9" ht="33.75" x14ac:dyDescent="0.25">
      <c r="B149" s="788"/>
      <c r="C149" s="794"/>
      <c r="D149" s="623">
        <v>4</v>
      </c>
      <c r="E149" s="628" t="s">
        <v>1100</v>
      </c>
      <c r="F149" s="624" t="s">
        <v>1101</v>
      </c>
      <c r="G149" s="624">
        <v>46296</v>
      </c>
      <c r="H149" s="624">
        <v>46386</v>
      </c>
      <c r="I149" s="667" t="s">
        <v>1095</v>
      </c>
    </row>
    <row r="150" spans="1:9" ht="45" x14ac:dyDescent="0.25">
      <c r="B150" s="788" t="s">
        <v>362</v>
      </c>
      <c r="C150" s="794" t="str">
        <f>+'1. PAI'!H49</f>
        <v>Avance en la implementación del mantenimiento evolutivo para la interoperabilidad con Confecámaras para disponibilidad de consulta RUP</v>
      </c>
      <c r="D150" s="623">
        <v>1</v>
      </c>
      <c r="E150" s="628" t="s">
        <v>1093</v>
      </c>
      <c r="F150" s="624" t="s">
        <v>1102</v>
      </c>
      <c r="G150" s="624">
        <v>46024</v>
      </c>
      <c r="H150" s="624">
        <v>46112</v>
      </c>
      <c r="I150" s="667" t="s">
        <v>1095</v>
      </c>
    </row>
    <row r="151" spans="1:9" ht="33.75" x14ac:dyDescent="0.25">
      <c r="B151" s="788"/>
      <c r="C151" s="794"/>
      <c r="D151" s="623">
        <v>2</v>
      </c>
      <c r="E151" s="628" t="s">
        <v>1098</v>
      </c>
      <c r="F151" s="624" t="s">
        <v>1103</v>
      </c>
      <c r="G151" s="624">
        <v>46113</v>
      </c>
      <c r="H151" s="624">
        <v>46203</v>
      </c>
      <c r="I151" s="667" t="s">
        <v>1095</v>
      </c>
    </row>
    <row r="152" spans="1:9" ht="33.75" x14ac:dyDescent="0.25">
      <c r="B152" s="788"/>
      <c r="C152" s="794"/>
      <c r="D152" s="623">
        <v>3</v>
      </c>
      <c r="E152" s="628" t="s">
        <v>1100</v>
      </c>
      <c r="F152" s="624" t="s">
        <v>1104</v>
      </c>
      <c r="G152" s="624">
        <v>46204</v>
      </c>
      <c r="H152" s="624">
        <v>46295</v>
      </c>
      <c r="I152" s="667" t="s">
        <v>1095</v>
      </c>
    </row>
    <row r="153" spans="1:9" ht="33.75" x14ac:dyDescent="0.25">
      <c r="B153" s="788" t="s">
        <v>369</v>
      </c>
      <c r="C153" s="794" t="str">
        <f>+'1. PAI'!H50</f>
        <v xml:space="preserve">Avance en la Implementacion del plan táctico y operativo del modelo de gobierno de datos </v>
      </c>
      <c r="D153" s="623">
        <v>1</v>
      </c>
      <c r="E153" s="794" t="s">
        <v>1105</v>
      </c>
      <c r="F153" s="628" t="s">
        <v>1106</v>
      </c>
      <c r="G153" s="624">
        <v>46113</v>
      </c>
      <c r="H153" s="624">
        <v>46203</v>
      </c>
      <c r="I153" s="667" t="s">
        <v>1095</v>
      </c>
    </row>
    <row r="154" spans="1:9" ht="33.75" x14ac:dyDescent="0.25">
      <c r="B154" s="788"/>
      <c r="C154" s="794"/>
      <c r="D154" s="623">
        <v>2</v>
      </c>
      <c r="E154" s="794"/>
      <c r="F154" s="628" t="s">
        <v>1107</v>
      </c>
      <c r="G154" s="624">
        <v>46204</v>
      </c>
      <c r="H154" s="624">
        <v>46295</v>
      </c>
      <c r="I154" s="667" t="s">
        <v>1095</v>
      </c>
    </row>
    <row r="155" spans="1:9" ht="33.75" x14ac:dyDescent="0.25">
      <c r="B155" s="788" t="s">
        <v>377</v>
      </c>
      <c r="C155" s="789" t="str">
        <f>+'1. PAI'!H51</f>
        <v xml:space="preserve">Avance en la estructuración y formalización de la estrategia de despliegue de las plataformas SECOP. </v>
      </c>
      <c r="D155" s="623">
        <v>1</v>
      </c>
      <c r="E155" s="789" t="s">
        <v>1108</v>
      </c>
      <c r="F155" s="624" t="s">
        <v>1109</v>
      </c>
      <c r="G155" s="624">
        <v>46024</v>
      </c>
      <c r="H155" s="624">
        <v>46112</v>
      </c>
      <c r="I155" s="667" t="s">
        <v>1095</v>
      </c>
    </row>
    <row r="156" spans="1:9" ht="33.75" x14ac:dyDescent="0.25">
      <c r="B156" s="788"/>
      <c r="C156" s="789"/>
      <c r="D156" s="623">
        <v>2</v>
      </c>
      <c r="E156" s="789"/>
      <c r="F156" s="624" t="s">
        <v>1110</v>
      </c>
      <c r="G156" s="624">
        <v>46113</v>
      </c>
      <c r="H156" s="624">
        <v>46203</v>
      </c>
      <c r="I156" s="667" t="s">
        <v>1095</v>
      </c>
    </row>
    <row r="157" spans="1:9" ht="11.25" customHeight="1" x14ac:dyDescent="0.25">
      <c r="B157" s="788" t="s">
        <v>384</v>
      </c>
      <c r="C157" s="794" t="str">
        <f>+'1. PAI'!H52</f>
        <v>Informes sobre el nivel de satisfacción de los usuarios frente a los canales de atención gestionados por la mesa de servicio de la entidad elaborados</v>
      </c>
      <c r="D157" s="623">
        <v>1</v>
      </c>
      <c r="E157" s="794" t="s">
        <v>1111</v>
      </c>
      <c r="F157" s="624" t="s">
        <v>1112</v>
      </c>
      <c r="G157" s="624">
        <v>46024</v>
      </c>
      <c r="H157" s="624">
        <v>46112</v>
      </c>
      <c r="I157" s="667" t="s">
        <v>1095</v>
      </c>
    </row>
    <row r="158" spans="1:9" ht="22.5" x14ac:dyDescent="0.25">
      <c r="B158" s="788"/>
      <c r="C158" s="794"/>
      <c r="D158" s="623">
        <v>2</v>
      </c>
      <c r="E158" s="794"/>
      <c r="F158" s="624" t="s">
        <v>1113</v>
      </c>
      <c r="G158" s="624">
        <v>46113</v>
      </c>
      <c r="H158" s="624">
        <v>46203</v>
      </c>
      <c r="I158" s="667" t="s">
        <v>1095</v>
      </c>
    </row>
    <row r="159" spans="1:9" ht="22.5" x14ac:dyDescent="0.25">
      <c r="B159" s="788"/>
      <c r="C159" s="794"/>
      <c r="D159" s="623">
        <v>3</v>
      </c>
      <c r="E159" s="794"/>
      <c r="F159" s="624" t="s">
        <v>1114</v>
      </c>
      <c r="G159" s="624">
        <v>46204</v>
      </c>
      <c r="H159" s="624">
        <v>46295</v>
      </c>
      <c r="I159" s="667" t="s">
        <v>1095</v>
      </c>
    </row>
    <row r="160" spans="1:9" ht="22.5" x14ac:dyDescent="0.25">
      <c r="B160" s="788"/>
      <c r="C160" s="794"/>
      <c r="D160" s="623">
        <v>4</v>
      </c>
      <c r="E160" s="794"/>
      <c r="F160" s="624" t="s">
        <v>1115</v>
      </c>
      <c r="G160" s="624">
        <v>46296</v>
      </c>
      <c r="H160" s="624">
        <v>46386</v>
      </c>
      <c r="I160" s="667" t="s">
        <v>1095</v>
      </c>
    </row>
    <row r="161" spans="2:9" ht="33.75" x14ac:dyDescent="0.25">
      <c r="B161" s="788" t="s">
        <v>391</v>
      </c>
      <c r="C161" s="794" t="str">
        <f>+'1. PAI'!H53</f>
        <v>Disponibilidad del servicio de las plataformas SECOP (SECOP I, SECOP II, TVEC)</v>
      </c>
      <c r="D161" s="623">
        <v>1</v>
      </c>
      <c r="E161" s="794" t="s">
        <v>1116</v>
      </c>
      <c r="F161" s="624" t="s">
        <v>1117</v>
      </c>
      <c r="G161" s="624">
        <v>46024</v>
      </c>
      <c r="H161" s="624">
        <v>46112</v>
      </c>
      <c r="I161" s="667" t="s">
        <v>1095</v>
      </c>
    </row>
    <row r="162" spans="2:9" ht="33.75" x14ac:dyDescent="0.25">
      <c r="B162" s="788"/>
      <c r="C162" s="794"/>
      <c r="D162" s="623">
        <v>2</v>
      </c>
      <c r="E162" s="794"/>
      <c r="F162" s="624" t="s">
        <v>1118</v>
      </c>
      <c r="G162" s="624">
        <v>46113</v>
      </c>
      <c r="H162" s="624">
        <v>46203</v>
      </c>
      <c r="I162" s="667" t="s">
        <v>1095</v>
      </c>
    </row>
    <row r="163" spans="2:9" ht="33.75" x14ac:dyDescent="0.25">
      <c r="B163" s="788"/>
      <c r="C163" s="794"/>
      <c r="D163" s="623">
        <v>3</v>
      </c>
      <c r="E163" s="794"/>
      <c r="F163" s="624" t="s">
        <v>1119</v>
      </c>
      <c r="G163" s="624">
        <v>46204</v>
      </c>
      <c r="H163" s="624">
        <v>46295</v>
      </c>
      <c r="I163" s="667" t="s">
        <v>1095</v>
      </c>
    </row>
    <row r="164" spans="2:9" ht="33.75" x14ac:dyDescent="0.25">
      <c r="B164" s="788"/>
      <c r="C164" s="794"/>
      <c r="D164" s="623">
        <v>4</v>
      </c>
      <c r="E164" s="794"/>
      <c r="F164" s="624" t="s">
        <v>1120</v>
      </c>
      <c r="G164" s="624">
        <v>46296</v>
      </c>
      <c r="H164" s="624">
        <v>46386</v>
      </c>
      <c r="I164" s="667" t="s">
        <v>1095</v>
      </c>
    </row>
    <row r="165" spans="2:9" ht="45" x14ac:dyDescent="0.25">
      <c r="B165" s="788" t="s">
        <v>398</v>
      </c>
      <c r="C165" s="794" t="str">
        <f>+'1. PAI'!H54</f>
        <v>Avance en la actualización, implementación y seguimiento del Plan Estratégico de Tecnologías de la Información - PETI</v>
      </c>
      <c r="D165" s="623">
        <v>1</v>
      </c>
      <c r="E165" s="794" t="s">
        <v>1121</v>
      </c>
      <c r="F165" s="624" t="s">
        <v>1122</v>
      </c>
      <c r="G165" s="624">
        <v>46024</v>
      </c>
      <c r="H165" s="624">
        <v>46112</v>
      </c>
      <c r="I165" s="667" t="s">
        <v>1095</v>
      </c>
    </row>
    <row r="166" spans="2:9" ht="22.5" x14ac:dyDescent="0.25">
      <c r="B166" s="788"/>
      <c r="C166" s="794"/>
      <c r="D166" s="623">
        <v>2</v>
      </c>
      <c r="E166" s="794"/>
      <c r="F166" s="624" t="s">
        <v>1123</v>
      </c>
      <c r="G166" s="624">
        <v>46113</v>
      </c>
      <c r="H166" s="624">
        <v>46203</v>
      </c>
      <c r="I166" s="667" t="s">
        <v>1095</v>
      </c>
    </row>
    <row r="167" spans="2:9" ht="22.5" x14ac:dyDescent="0.25">
      <c r="B167" s="788"/>
      <c r="C167" s="794"/>
      <c r="D167" s="623">
        <v>3</v>
      </c>
      <c r="E167" s="794"/>
      <c r="F167" s="624" t="s">
        <v>1123</v>
      </c>
      <c r="G167" s="624">
        <v>46204</v>
      </c>
      <c r="H167" s="624">
        <v>46295</v>
      </c>
      <c r="I167" s="667" t="s">
        <v>1095</v>
      </c>
    </row>
    <row r="168" spans="2:9" ht="22.5" x14ac:dyDescent="0.25">
      <c r="B168" s="788"/>
      <c r="C168" s="794"/>
      <c r="D168" s="623">
        <v>4</v>
      </c>
      <c r="E168" s="794"/>
      <c r="F168" s="624" t="s">
        <v>1123</v>
      </c>
      <c r="G168" s="624">
        <v>46296</v>
      </c>
      <c r="H168" s="624">
        <v>46386</v>
      </c>
      <c r="I168" s="667" t="s">
        <v>1095</v>
      </c>
    </row>
    <row r="169" spans="2:9" ht="56.25" x14ac:dyDescent="0.25">
      <c r="B169" s="788" t="s">
        <v>405</v>
      </c>
      <c r="C169" s="794" t="str">
        <f>+'1. PAI'!H55</f>
        <v xml:space="preserve">Avance en la actualización, implementación y seguimiento del Plan de Seguridad y privacidad de la información </v>
      </c>
      <c r="D169" s="623">
        <v>1</v>
      </c>
      <c r="E169" s="794" t="s">
        <v>1124</v>
      </c>
      <c r="F169" s="624" t="s">
        <v>1125</v>
      </c>
      <c r="G169" s="624">
        <v>46024</v>
      </c>
      <c r="H169" s="624">
        <v>46112</v>
      </c>
      <c r="I169" s="667" t="s">
        <v>1095</v>
      </c>
    </row>
    <row r="170" spans="2:9" ht="22.5" x14ac:dyDescent="0.25">
      <c r="B170" s="788"/>
      <c r="C170" s="794"/>
      <c r="D170" s="623">
        <v>2</v>
      </c>
      <c r="E170" s="794"/>
      <c r="F170" s="624" t="s">
        <v>1123</v>
      </c>
      <c r="G170" s="624">
        <v>46113</v>
      </c>
      <c r="H170" s="624">
        <v>46203</v>
      </c>
      <c r="I170" s="667" t="s">
        <v>1095</v>
      </c>
    </row>
    <row r="171" spans="2:9" ht="22.5" x14ac:dyDescent="0.25">
      <c r="B171" s="788"/>
      <c r="C171" s="794"/>
      <c r="D171" s="623">
        <v>3</v>
      </c>
      <c r="E171" s="794"/>
      <c r="F171" s="624" t="s">
        <v>1123</v>
      </c>
      <c r="G171" s="624">
        <v>46204</v>
      </c>
      <c r="H171" s="624">
        <v>46295</v>
      </c>
      <c r="I171" s="667" t="s">
        <v>1095</v>
      </c>
    </row>
    <row r="172" spans="2:9" ht="22.5" x14ac:dyDescent="0.25">
      <c r="B172" s="788"/>
      <c r="C172" s="794"/>
      <c r="D172" s="623">
        <v>4</v>
      </c>
      <c r="E172" s="794"/>
      <c r="F172" s="624" t="s">
        <v>1123</v>
      </c>
      <c r="G172" s="624">
        <v>46296</v>
      </c>
      <c r="H172" s="624">
        <v>46386</v>
      </c>
      <c r="I172" s="667" t="s">
        <v>1095</v>
      </c>
    </row>
    <row r="173" spans="2:9" ht="56.25" x14ac:dyDescent="0.25">
      <c r="B173" s="788" t="s">
        <v>409</v>
      </c>
      <c r="C173" s="794" t="str">
        <f>+'1. PAI'!H56</f>
        <v>Avance en la actualización, implementación y seguimiento del Plan de tratamiento de riesgos de seguridad y privacidad de la información</v>
      </c>
      <c r="D173" s="623">
        <v>1</v>
      </c>
      <c r="E173" s="794" t="s">
        <v>1126</v>
      </c>
      <c r="F173" s="624" t="s">
        <v>1127</v>
      </c>
      <c r="G173" s="624">
        <v>46024</v>
      </c>
      <c r="H173" s="624">
        <v>46112</v>
      </c>
      <c r="I173" s="667" t="s">
        <v>1095</v>
      </c>
    </row>
    <row r="174" spans="2:9" ht="22.5" x14ac:dyDescent="0.25">
      <c r="B174" s="788"/>
      <c r="C174" s="794"/>
      <c r="D174" s="623">
        <v>2</v>
      </c>
      <c r="E174" s="794"/>
      <c r="F174" s="624" t="s">
        <v>1123</v>
      </c>
      <c r="G174" s="624">
        <v>46113</v>
      </c>
      <c r="H174" s="624">
        <v>46203</v>
      </c>
      <c r="I174" s="667" t="s">
        <v>1095</v>
      </c>
    </row>
    <row r="175" spans="2:9" ht="22.5" x14ac:dyDescent="0.25">
      <c r="B175" s="788"/>
      <c r="C175" s="794"/>
      <c r="D175" s="623">
        <v>3</v>
      </c>
      <c r="E175" s="794"/>
      <c r="F175" s="624" t="s">
        <v>1123</v>
      </c>
      <c r="G175" s="624">
        <v>46204</v>
      </c>
      <c r="H175" s="624">
        <v>46295</v>
      </c>
      <c r="I175" s="667" t="s">
        <v>1095</v>
      </c>
    </row>
    <row r="176" spans="2:9" ht="23.25" thickBot="1" x14ac:dyDescent="0.3">
      <c r="B176" s="798"/>
      <c r="C176" s="799"/>
      <c r="D176" s="710">
        <v>4</v>
      </c>
      <c r="E176" s="799"/>
      <c r="F176" s="634" t="s">
        <v>1123</v>
      </c>
      <c r="G176" s="634">
        <v>46296</v>
      </c>
      <c r="H176" s="634">
        <v>46386</v>
      </c>
      <c r="I176" s="667" t="s">
        <v>1095</v>
      </c>
    </row>
  </sheetData>
  <sheetProtection algorithmName="SHA-512" hashValue="0R8fq9q+tczHU/BatNNxLUUAgZZ6DspfmCASQi/YywZ96pZ3LajqXgM5dRpS8IFvJp989dRuo8cs1P+arW6MCg==" saltValue="2uUz0qQdNSxWLsOUstbpkA==" spinCount="100000" sheet="1" objects="1" scenarios="1"/>
  <mergeCells count="129">
    <mergeCell ref="C39:C43"/>
    <mergeCell ref="B39:B43"/>
    <mergeCell ref="B11:B14"/>
    <mergeCell ref="C11:C14"/>
    <mergeCell ref="B15:B18"/>
    <mergeCell ref="C15:C18"/>
    <mergeCell ref="B19:B22"/>
    <mergeCell ref="C19:C22"/>
    <mergeCell ref="E136:E137"/>
    <mergeCell ref="C72:C76"/>
    <mergeCell ref="B77:B78"/>
    <mergeCell ref="C77:C78"/>
    <mergeCell ref="B79:B80"/>
    <mergeCell ref="C79:C80"/>
    <mergeCell ref="B81:B82"/>
    <mergeCell ref="B83:B84"/>
    <mergeCell ref="C83:C84"/>
    <mergeCell ref="B87:B90"/>
    <mergeCell ref="C87:C90"/>
    <mergeCell ref="B91:B94"/>
    <mergeCell ref="C91:C94"/>
    <mergeCell ref="B95:B98"/>
    <mergeCell ref="C95:C98"/>
    <mergeCell ref="B115:B116"/>
    <mergeCell ref="B138:B141"/>
    <mergeCell ref="C138:C141"/>
    <mergeCell ref="E138:E141"/>
    <mergeCell ref="B142:B143"/>
    <mergeCell ref="C142:C143"/>
    <mergeCell ref="E142:E143"/>
    <mergeCell ref="B3:B4"/>
    <mergeCell ref="C3:C4"/>
    <mergeCell ref="B5:B8"/>
    <mergeCell ref="C5:C8"/>
    <mergeCell ref="B9:B10"/>
    <mergeCell ref="C9:C10"/>
    <mergeCell ref="E129:E132"/>
    <mergeCell ref="B133:B135"/>
    <mergeCell ref="C133:C135"/>
    <mergeCell ref="E134:E135"/>
    <mergeCell ref="E123:E124"/>
    <mergeCell ref="B125:B126"/>
    <mergeCell ref="C44:C47"/>
    <mergeCell ref="B52:B55"/>
    <mergeCell ref="C52:C55"/>
    <mergeCell ref="B23:B25"/>
    <mergeCell ref="C23:C25"/>
    <mergeCell ref="B72:B76"/>
    <mergeCell ref="B144:B145"/>
    <mergeCell ref="C144:C145"/>
    <mergeCell ref="E144:E145"/>
    <mergeCell ref="B26:B28"/>
    <mergeCell ref="C26:C28"/>
    <mergeCell ref="B66:B67"/>
    <mergeCell ref="C66:C67"/>
    <mergeCell ref="C58:C61"/>
    <mergeCell ref="B29:B30"/>
    <mergeCell ref="C29:C30"/>
    <mergeCell ref="B56:B57"/>
    <mergeCell ref="C56:C57"/>
    <mergeCell ref="B31:B34"/>
    <mergeCell ref="C31:C34"/>
    <mergeCell ref="B35:B37"/>
    <mergeCell ref="C35:C37"/>
    <mergeCell ref="B48:B51"/>
    <mergeCell ref="C48:C51"/>
    <mergeCell ref="B44:B47"/>
    <mergeCell ref="B68:B71"/>
    <mergeCell ref="C68:C71"/>
    <mergeCell ref="B58:B61"/>
    <mergeCell ref="B136:B137"/>
    <mergeCell ref="C136:C137"/>
    <mergeCell ref="B161:B164"/>
    <mergeCell ref="C161:C164"/>
    <mergeCell ref="B165:B168"/>
    <mergeCell ref="C165:C168"/>
    <mergeCell ref="E161:E164"/>
    <mergeCell ref="E165:E168"/>
    <mergeCell ref="B169:B172"/>
    <mergeCell ref="C169:C172"/>
    <mergeCell ref="B173:B176"/>
    <mergeCell ref="C173:C176"/>
    <mergeCell ref="E169:E172"/>
    <mergeCell ref="E173:E176"/>
    <mergeCell ref="B157:B160"/>
    <mergeCell ref="C157:C160"/>
    <mergeCell ref="E155:E156"/>
    <mergeCell ref="E157:E160"/>
    <mergeCell ref="B146:B149"/>
    <mergeCell ref="B150:B152"/>
    <mergeCell ref="B153:B154"/>
    <mergeCell ref="C153:C154"/>
    <mergeCell ref="E153:E154"/>
    <mergeCell ref="C150:C152"/>
    <mergeCell ref="C146:C149"/>
    <mergeCell ref="D1:E1"/>
    <mergeCell ref="D2:E2"/>
    <mergeCell ref="B155:B156"/>
    <mergeCell ref="C155:C156"/>
    <mergeCell ref="C125:C126"/>
    <mergeCell ref="E125:E126"/>
    <mergeCell ref="B127:B128"/>
    <mergeCell ref="C127:C128"/>
    <mergeCell ref="E127:E128"/>
    <mergeCell ref="E117:E118"/>
    <mergeCell ref="B119:B120"/>
    <mergeCell ref="C119:C120"/>
    <mergeCell ref="E119:E120"/>
    <mergeCell ref="B121:B122"/>
    <mergeCell ref="C121:C122"/>
    <mergeCell ref="E121:E122"/>
    <mergeCell ref="B117:B118"/>
    <mergeCell ref="C117:C118"/>
    <mergeCell ref="B123:B124"/>
    <mergeCell ref="C123:C124"/>
    <mergeCell ref="B129:B132"/>
    <mergeCell ref="C129:C132"/>
    <mergeCell ref="B62:B63"/>
    <mergeCell ref="C62:C63"/>
    <mergeCell ref="B113:B114"/>
    <mergeCell ref="B99:B102"/>
    <mergeCell ref="C99:C102"/>
    <mergeCell ref="B103:B106"/>
    <mergeCell ref="C103:C106"/>
    <mergeCell ref="B107:B108"/>
    <mergeCell ref="C107:C108"/>
    <mergeCell ref="B109:B110"/>
    <mergeCell ref="C109:C110"/>
    <mergeCell ref="B111:B112"/>
  </mergeCells>
  <phoneticPr fontId="28"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FF489-45B0-4C99-8BB7-59D272ED2DDD}">
  <dimension ref="B2:G22"/>
  <sheetViews>
    <sheetView workbookViewId="0">
      <selection activeCell="J20" sqref="J20"/>
    </sheetView>
  </sheetViews>
  <sheetFormatPr baseColWidth="10" defaultColWidth="11.42578125" defaultRowHeight="15" x14ac:dyDescent="0.25"/>
  <cols>
    <col min="3" max="3" width="34.28515625" customWidth="1"/>
    <col min="4" max="4" width="21" customWidth="1"/>
    <col min="5" max="5" width="20.42578125" customWidth="1"/>
    <col min="6" max="6" width="19.5703125" customWidth="1"/>
    <col min="7" max="7" width="24" customWidth="1"/>
  </cols>
  <sheetData>
    <row r="2" spans="2:7" x14ac:dyDescent="0.25">
      <c r="B2" s="809" t="s">
        <v>1128</v>
      </c>
      <c r="C2" s="809"/>
      <c r="D2" s="809"/>
      <c r="E2" s="809"/>
      <c r="F2" s="809"/>
      <c r="G2" s="809"/>
    </row>
    <row r="3" spans="2:7" x14ac:dyDescent="0.25">
      <c r="B3" s="809"/>
      <c r="C3" s="809"/>
      <c r="D3" s="809"/>
      <c r="E3" s="809"/>
      <c r="F3" s="809"/>
      <c r="G3" s="809"/>
    </row>
    <row r="4" spans="2:7" x14ac:dyDescent="0.25">
      <c r="B4" s="79" t="s">
        <v>1129</v>
      </c>
      <c r="C4" s="79" t="s">
        <v>1130</v>
      </c>
      <c r="D4" s="79" t="s">
        <v>1131</v>
      </c>
      <c r="E4" s="809" t="s">
        <v>1132</v>
      </c>
      <c r="F4" s="809"/>
      <c r="G4" s="80">
        <v>5</v>
      </c>
    </row>
    <row r="5" spans="2:7" ht="21" x14ac:dyDescent="0.25">
      <c r="B5" s="806">
        <v>1</v>
      </c>
      <c r="C5" s="807" t="s">
        <v>1133</v>
      </c>
      <c r="D5" s="808">
        <v>43816</v>
      </c>
      <c r="E5" s="79" t="s">
        <v>1134</v>
      </c>
      <c r="F5" s="81" t="s">
        <v>1135</v>
      </c>
      <c r="G5" s="81" t="s">
        <v>1136</v>
      </c>
    </row>
    <row r="6" spans="2:7" ht="21" x14ac:dyDescent="0.25">
      <c r="B6" s="806"/>
      <c r="C6" s="807"/>
      <c r="D6" s="807"/>
      <c r="E6" s="79" t="s">
        <v>1137</v>
      </c>
      <c r="F6" s="81" t="s">
        <v>1138</v>
      </c>
      <c r="G6" s="81" t="s">
        <v>1139</v>
      </c>
    </row>
    <row r="7" spans="2:7" ht="21" x14ac:dyDescent="0.25">
      <c r="B7" s="806"/>
      <c r="C7" s="807"/>
      <c r="D7" s="807"/>
      <c r="E7" s="79" t="s">
        <v>1140</v>
      </c>
      <c r="F7" s="81" t="s">
        <v>1138</v>
      </c>
      <c r="G7" s="81" t="s">
        <v>1139</v>
      </c>
    </row>
    <row r="8" spans="2:7" ht="21" x14ac:dyDescent="0.25">
      <c r="B8" s="806">
        <v>2</v>
      </c>
      <c r="C8" s="807" t="s">
        <v>1141</v>
      </c>
      <c r="D8" s="808">
        <v>44235</v>
      </c>
      <c r="E8" s="79" t="s">
        <v>1134</v>
      </c>
      <c r="F8" s="81" t="s">
        <v>1138</v>
      </c>
      <c r="G8" s="81" t="s">
        <v>1139</v>
      </c>
    </row>
    <row r="9" spans="2:7" ht="21" x14ac:dyDescent="0.25">
      <c r="B9" s="806"/>
      <c r="C9" s="807"/>
      <c r="D9" s="807"/>
      <c r="E9" s="79" t="s">
        <v>1137</v>
      </c>
      <c r="F9" s="81" t="s">
        <v>1138</v>
      </c>
      <c r="G9" s="81" t="s">
        <v>1139</v>
      </c>
    </row>
    <row r="10" spans="2:7" ht="21" x14ac:dyDescent="0.25">
      <c r="B10" s="806"/>
      <c r="C10" s="807"/>
      <c r="D10" s="807"/>
      <c r="E10" s="79" t="s">
        <v>1140</v>
      </c>
      <c r="F10" s="81" t="s">
        <v>1138</v>
      </c>
      <c r="G10" s="81" t="s">
        <v>1139</v>
      </c>
    </row>
    <row r="11" spans="2:7" x14ac:dyDescent="0.25">
      <c r="B11" s="806">
        <v>3</v>
      </c>
      <c r="C11" s="807" t="s">
        <v>1142</v>
      </c>
      <c r="D11" s="808">
        <v>44545</v>
      </c>
      <c r="E11" s="79" t="s">
        <v>1134</v>
      </c>
      <c r="F11" s="81" t="s">
        <v>1143</v>
      </c>
      <c r="G11" s="81" t="s">
        <v>1144</v>
      </c>
    </row>
    <row r="12" spans="2:7" ht="21" x14ac:dyDescent="0.25">
      <c r="B12" s="806"/>
      <c r="C12" s="807"/>
      <c r="D12" s="807"/>
      <c r="E12" s="79" t="s">
        <v>1137</v>
      </c>
      <c r="F12" s="81" t="s">
        <v>1138</v>
      </c>
      <c r="G12" s="81" t="s">
        <v>1139</v>
      </c>
    </row>
    <row r="13" spans="2:7" ht="21" x14ac:dyDescent="0.25">
      <c r="B13" s="806"/>
      <c r="C13" s="807"/>
      <c r="D13" s="807"/>
      <c r="E13" s="79" t="s">
        <v>1140</v>
      </c>
      <c r="F13" s="81" t="s">
        <v>1138</v>
      </c>
      <c r="G13" s="81" t="s">
        <v>1139</v>
      </c>
    </row>
    <row r="14" spans="2:7" ht="42" x14ac:dyDescent="0.25">
      <c r="B14" s="806">
        <v>4</v>
      </c>
      <c r="C14" s="807" t="s">
        <v>1145</v>
      </c>
      <c r="D14" s="808">
        <v>45264</v>
      </c>
      <c r="E14" s="79" t="s">
        <v>1134</v>
      </c>
      <c r="F14" s="81" t="s">
        <v>1146</v>
      </c>
      <c r="G14" s="81" t="s">
        <v>1147</v>
      </c>
    </row>
    <row r="15" spans="2:7" ht="21" x14ac:dyDescent="0.25">
      <c r="B15" s="806"/>
      <c r="C15" s="807"/>
      <c r="D15" s="807"/>
      <c r="E15" s="79" t="s">
        <v>1137</v>
      </c>
      <c r="F15" s="81" t="s">
        <v>1148</v>
      </c>
      <c r="G15" s="81" t="s">
        <v>1139</v>
      </c>
    </row>
    <row r="16" spans="2:7" ht="21" x14ac:dyDescent="0.25">
      <c r="B16" s="806"/>
      <c r="C16" s="807"/>
      <c r="D16" s="807"/>
      <c r="E16" s="79" t="s">
        <v>1140</v>
      </c>
      <c r="F16" s="81" t="s">
        <v>1148</v>
      </c>
      <c r="G16" s="81" t="s">
        <v>1139</v>
      </c>
    </row>
    <row r="17" spans="2:7" ht="31.5" x14ac:dyDescent="0.25">
      <c r="B17" s="806">
        <v>5</v>
      </c>
      <c r="C17" s="807" t="s">
        <v>1149</v>
      </c>
      <c r="D17" s="808">
        <v>45686</v>
      </c>
      <c r="E17" s="79" t="s">
        <v>1134</v>
      </c>
      <c r="F17" s="81" t="s">
        <v>1150</v>
      </c>
      <c r="G17" s="81" t="s">
        <v>1151</v>
      </c>
    </row>
    <row r="18" spans="2:7" ht="21" x14ac:dyDescent="0.25">
      <c r="B18" s="806"/>
      <c r="C18" s="807"/>
      <c r="D18" s="807"/>
      <c r="E18" s="79" t="s">
        <v>1137</v>
      </c>
      <c r="F18" s="81" t="s">
        <v>1148</v>
      </c>
      <c r="G18" s="81" t="s">
        <v>1139</v>
      </c>
    </row>
    <row r="19" spans="2:7" ht="21" x14ac:dyDescent="0.25">
      <c r="B19" s="806"/>
      <c r="C19" s="807"/>
      <c r="D19" s="807"/>
      <c r="E19" s="79" t="s">
        <v>1140</v>
      </c>
      <c r="F19" s="81" t="s">
        <v>1148</v>
      </c>
      <c r="G19" s="81" t="s">
        <v>1139</v>
      </c>
    </row>
    <row r="20" spans="2:7" ht="42" x14ac:dyDescent="0.25">
      <c r="B20" s="806">
        <v>6</v>
      </c>
      <c r="C20" s="807" t="s">
        <v>1152</v>
      </c>
      <c r="D20" s="808">
        <v>46387</v>
      </c>
      <c r="E20" s="79" t="s">
        <v>1134</v>
      </c>
      <c r="F20" s="81" t="s">
        <v>1283</v>
      </c>
      <c r="G20" s="81" t="s">
        <v>1284</v>
      </c>
    </row>
    <row r="21" spans="2:7" ht="21" x14ac:dyDescent="0.25">
      <c r="B21" s="806"/>
      <c r="C21" s="807"/>
      <c r="D21" s="807"/>
      <c r="E21" s="79" t="s">
        <v>1137</v>
      </c>
      <c r="F21" s="81" t="s">
        <v>1153</v>
      </c>
      <c r="G21" s="81" t="s">
        <v>1282</v>
      </c>
    </row>
    <row r="22" spans="2:7" ht="21" x14ac:dyDescent="0.25">
      <c r="B22" s="806"/>
      <c r="C22" s="807"/>
      <c r="D22" s="807"/>
      <c r="E22" s="79" t="s">
        <v>1140</v>
      </c>
      <c r="F22" s="81" t="s">
        <v>1153</v>
      </c>
      <c r="G22" s="81" t="s">
        <v>1282</v>
      </c>
    </row>
  </sheetData>
  <sheetProtection algorithmName="SHA-512" hashValue="zj03FfRTO2vcFFKFOXBvWMJg8PuN8EMwR3LuDjzAU37o6GuBH2vxC6KAcRVG2/YUelGYkCwo7HvHPZGW5e0olw==" saltValue="IANEU06c94n2dva/lVJJaA==" spinCount="100000" sheet="1" objects="1" scenarios="1"/>
  <mergeCells count="20">
    <mergeCell ref="B8:B10"/>
    <mergeCell ref="C8:C10"/>
    <mergeCell ref="D8:D10"/>
    <mergeCell ref="B2:G3"/>
    <mergeCell ref="E4:F4"/>
    <mergeCell ref="B5:B7"/>
    <mergeCell ref="C5:C7"/>
    <mergeCell ref="D5:D7"/>
    <mergeCell ref="B11:B13"/>
    <mergeCell ref="C11:C13"/>
    <mergeCell ref="D11:D13"/>
    <mergeCell ref="B14:B16"/>
    <mergeCell ref="C14:C16"/>
    <mergeCell ref="D14:D16"/>
    <mergeCell ref="B17:B19"/>
    <mergeCell ref="C17:C19"/>
    <mergeCell ref="D17:D19"/>
    <mergeCell ref="B20:B22"/>
    <mergeCell ref="C20:C22"/>
    <mergeCell ref="D20:D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96AE896C5A94E4587A709DBA5BB2D3C" ma:contentTypeVersion="18" ma:contentTypeDescription="Crear nuevo documento." ma:contentTypeScope="" ma:versionID="a76b94720441e5b466a687e2293f1e84">
  <xsd:schema xmlns:xsd="http://www.w3.org/2001/XMLSchema" xmlns:xs="http://www.w3.org/2001/XMLSchema" xmlns:p="http://schemas.microsoft.com/office/2006/metadata/properties" xmlns:ns2="3e82ca5b-96cf-4758-bde1-7c773396b7ec" xmlns:ns3="078d6b7f-86fb-47aa-a5fb-45a141d09143" targetNamespace="http://schemas.microsoft.com/office/2006/metadata/properties" ma:root="true" ma:fieldsID="1352c8d30f369d958049ab53e7efce19" ns2:_="" ns3:_="">
    <xsd:import namespace="3e82ca5b-96cf-4758-bde1-7c773396b7ec"/>
    <xsd:import namespace="078d6b7f-86fb-47aa-a5fb-45a141d091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a5b-96cf-4758-bde1-7c773396b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8d6b7f-86fb-47aa-a5fb-45a141d091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1890397-b1df-41b4-8b7c-1b8234b2c9c1}" ma:internalName="TaxCatchAll" ma:showField="CatchAllData" ma:web="078d6b7f-86fb-47aa-a5fb-45a141d091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8d6b7f-86fb-47aa-a5fb-45a141d09143" xsi:nil="true"/>
    <lcf76f155ced4ddcb4097134ff3c332f xmlns="3e82ca5b-96cf-4758-bde1-7c773396b7e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9B3CC1B-E3F8-41EE-95AB-A31392539AEB}">
  <ds:schemaRefs>
    <ds:schemaRef ds:uri="http://schemas.microsoft.com/sharepoint/v3/contenttype/forms"/>
  </ds:schemaRefs>
</ds:datastoreItem>
</file>

<file path=customXml/itemProps2.xml><?xml version="1.0" encoding="utf-8"?>
<ds:datastoreItem xmlns:ds="http://schemas.openxmlformats.org/officeDocument/2006/customXml" ds:itemID="{41AE3102-B979-413F-A08E-B6693AD0BA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2ca5b-96cf-4758-bde1-7c773396b7ec"/>
    <ds:schemaRef ds:uri="078d6b7f-86fb-47aa-a5fb-45a141d091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AA7437-E6B8-479C-BDD3-09F29D42F416}">
  <ds:schemaRefs>
    <ds:schemaRef ds:uri="http://www.w3.org/XML/1998/namespace"/>
    <ds:schemaRef ds:uri="http://schemas.microsoft.com/office/2006/documentManagement/types"/>
    <ds:schemaRef ds:uri="http://schemas.microsoft.com/office/2006/metadata/properties"/>
    <ds:schemaRef ds:uri="078d6b7f-86fb-47aa-a5fb-45a141d09143"/>
    <ds:schemaRef ds:uri="http://schemas.microsoft.com/office/infopath/2007/PartnerControls"/>
    <ds:schemaRef ds:uri="http://purl.org/dc/elements/1.1/"/>
    <ds:schemaRef ds:uri="http://purl.org/dc/terms/"/>
    <ds:schemaRef ds:uri="http://schemas.openxmlformats.org/package/2006/metadata/core-properties"/>
    <ds:schemaRef ds:uri="3e82ca5b-96cf-4758-bde1-7c773396b7ec"/>
    <ds:schemaRef ds:uri="http://purl.org/dc/dcmitype/"/>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5</vt:i4>
      </vt:variant>
    </vt:vector>
  </HeadingPairs>
  <TitlesOfParts>
    <vt:vector size="15" baseType="lpstr">
      <vt:lpstr>1. PAI</vt:lpstr>
      <vt:lpstr>2. PAI 2025</vt:lpstr>
      <vt:lpstr>3. SEGUIMIENTO PAI Q1</vt:lpstr>
      <vt:lpstr>Instrucciones</vt:lpstr>
      <vt:lpstr>Revision</vt:lpstr>
      <vt:lpstr>Lista desplegable</vt:lpstr>
      <vt:lpstr>4. Control de Ajustes PAI</vt:lpstr>
      <vt:lpstr>Entregables 2026</vt:lpstr>
      <vt:lpstr>CONTROL DE CAMBIOS</vt:lpstr>
      <vt:lpstr>Plataforma Estratégica</vt:lpstr>
      <vt:lpstr>'1. PAI'!Área_de_impresión</vt:lpstr>
      <vt:lpstr>'2. PAI 2025'!Área_de_impresión</vt:lpstr>
      <vt:lpstr>'3. SEGUIMIENTO PAI Q1'!Área_de_impresión</vt:lpstr>
      <vt:lpstr>Dependencia</vt:lpstr>
      <vt:lpstr>ODS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FSC</dc:creator>
  <cp:keywords/>
  <dc:description/>
  <cp:lastModifiedBy>Kelly Loraine Quiroz Guerra</cp:lastModifiedBy>
  <cp:revision/>
  <dcterms:created xsi:type="dcterms:W3CDTF">2023-12-14T00:58:08Z</dcterms:created>
  <dcterms:modified xsi:type="dcterms:W3CDTF">2026-01-30T21:04:31Z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0x010100B96AE896C5A94E4587A709DBA5BB2D3C</vt:lpwstr>
  </property>
  <property fmtid="{D5CDD505-2E9C-101B-9397-08002B2CF9AE}" pid="3" name="MediaServiceImageTags">
    <vt:lpwstr/>
  </property>
</Properties>
</file>