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ceficiente-my.sharepoint.com/personal/judith_gomez_colombiacompra_gov_co/Documents/DOCUMENTOS JUDITH GÒMEZ/CONTROL INTERNO/INFORMES CI 2022/SEGUIMIENTO PAAC 2022/SEGUNDO CUATRIMESTRE 2022/"/>
    </mc:Choice>
  </mc:AlternateContent>
  <xr:revisionPtr revIDLastSave="246" documentId="8_{13426F45-3498-483A-8F6C-7301A46AE4B0}" xr6:coauthVersionLast="47" xr6:coauthVersionMax="47" xr10:uidLastSave="{561E7FC2-354D-4BAF-A760-D86B35D96351}"/>
  <bookViews>
    <workbookView xWindow="21480" yWindow="-120" windowWidth="20730" windowHeight="11160" activeTab="1" xr2:uid="{BA223A40-FC8B-44D2-A2E2-8CBC8634D43F}"/>
  </bookViews>
  <sheets>
    <sheet name="PAAC Q2" sheetId="1" r:id="rId1"/>
    <sheet name="2. Matriz de Riesgo" sheetId="2" r:id="rId2"/>
  </sheets>
  <externalReferences>
    <externalReference r:id="rId3"/>
    <externalReference r:id="rId4"/>
    <externalReference r:id="rId5"/>
    <externalReference r:id="rId6"/>
  </externalReferences>
  <definedNames>
    <definedName name="_xlnm._FilterDatabase" localSheetId="1" hidden="1">'2. Matriz de Riesgo'!$A$3:$BY$99</definedName>
    <definedName name="APLICACIÓN" localSheetId="1">'[1]Listas Nuevas'!$R$2:$R$4</definedName>
    <definedName name="APLICACIÓN">'[2]Listas Nuevas'!$R$2:$R$4</definedName>
    <definedName name="_xlnm.Print_Area" localSheetId="0">'PAAC Q2'!$A$1:$AJ$87</definedName>
    <definedName name="CID" localSheetId="1">'[1]Listas Nuevas'!$AM$3:$AM$9</definedName>
    <definedName name="CID">'[2]Listas Nuevas'!$AM$3:$AM$9</definedName>
    <definedName name="Contexto_Externo">'[2]Listas Nuevas'!$A$2:$A$7</definedName>
    <definedName name="Contexto_Interno">'[2]Listas Nuevas'!$B$2:$B$7</definedName>
    <definedName name="Contexto_Proceso">'[2]Listas Nuevas'!$C$2:$C$8</definedName>
    <definedName name="EJECUCIÓN" localSheetId="1">'[1]Listas Nuevas'!$T$2:$T$4</definedName>
    <definedName name="EJECUCIÓN">'[2]Listas Nuevas'!$T$2:$T$4</definedName>
    <definedName name="FRECUENCIA" localSheetId="1">'[1]Listas Nuevas'!$L$2:$L$6</definedName>
    <definedName name="FRECUENCIA">'[2]Listas Nuevas'!$L$2:$L$6</definedName>
    <definedName name="PAAC_2022_V.1.">'[3]Control de Ajustes PAAC'!#REF!</definedName>
    <definedName name="PAAC_2022_V1">'[3]Control de Ajustes PAAC'!#REF!</definedName>
    <definedName name="PAAC_2022_V1.">'[3]Control de Ajustes PAAC'!#REF!</definedName>
    <definedName name="PAAC_2022_Versión1.">'[3]Control de Ajustes PAAC'!#REF!</definedName>
    <definedName name="PROCESO">'[2]Listas Nuevas'!$AR$3:$AR$20</definedName>
    <definedName name="Riesgo_de_Corrupción" localSheetId="1">'[1]Listas Nuevas'!$H$10:$J$10</definedName>
    <definedName name="Riesgo_de_Corrupción">'[2]Listas Nuevas'!$H$10:$J$10</definedName>
    <definedName name="Riesgo_General" localSheetId="1">'[1]Listas Nuevas'!$F$11:$J$11</definedName>
    <definedName name="Riesgo_General">'[2]Listas Nuevas'!$F$11:$J$11</definedName>
    <definedName name="TIPO_CONTROL" localSheetId="1">'[1]Listas Nuevas'!$P$2:$P$3</definedName>
    <definedName name="TIPO_CONTROL">'[2]Listas Nuevas'!$P$2:$P$3</definedName>
    <definedName name="TIPO_RIESGO" localSheetId="1">'[1]Listas Nuevas'!#REF!</definedName>
    <definedName name="TIPO_RIESGO">'[2]Listas Nuevas'!#REF!</definedName>
    <definedName name="TIPOLOGÍA" localSheetId="1">'[1]Listas Nuevas'!$E$2:$E$11</definedName>
    <definedName name="TIPOLOGÍA">'[2]Listas Nuevas'!$E$2:$E$11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9" i="1" l="1"/>
  <c r="AF99" i="2" l="1"/>
  <c r="AF98" i="2"/>
  <c r="AF97" i="2"/>
  <c r="AF96" i="2"/>
  <c r="AF95" i="2"/>
  <c r="R94" i="2"/>
  <c r="N94" i="2"/>
  <c r="AF94" i="2" s="1"/>
  <c r="AF91" i="2"/>
  <c r="AF90" i="2"/>
  <c r="AF89" i="2"/>
  <c r="AF83" i="2"/>
  <c r="AF82" i="2"/>
  <c r="AF81" i="2"/>
  <c r="AF80" i="2"/>
  <c r="AF78" i="2"/>
  <c r="AF68" i="2"/>
  <c r="AF67" i="2"/>
  <c r="AF66" i="2"/>
  <c r="AF65" i="2"/>
  <c r="AF64" i="2"/>
  <c r="AF63" i="2"/>
  <c r="AF61" i="2"/>
  <c r="AF60" i="2"/>
  <c r="AF59" i="2"/>
  <c r="AF57" i="2"/>
  <c r="AF56" i="2"/>
  <c r="AF55" i="2"/>
  <c r="AF54" i="2"/>
  <c r="AF53" i="2"/>
  <c r="AF52" i="2"/>
  <c r="AF51" i="2"/>
  <c r="AF50" i="2"/>
  <c r="AF49" i="2"/>
  <c r="AF48" i="2"/>
  <c r="AF47" i="2"/>
  <c r="AF46" i="2"/>
  <c r="AF45" i="2"/>
  <c r="AF44" i="2"/>
  <c r="AF43" i="2"/>
  <c r="AF42" i="2"/>
  <c r="AF41" i="2"/>
  <c r="AF40" i="2"/>
  <c r="AF39" i="2"/>
  <c r="AF38"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AF8" i="2"/>
  <c r="AF7" i="2"/>
  <c r="AF4" i="2"/>
  <c r="AB80" i="1" l="1"/>
  <c r="AD80" i="1" s="1"/>
  <c r="AB78" i="1"/>
  <c r="AB76" i="1"/>
  <c r="AB74" i="1"/>
  <c r="AB71" i="1"/>
  <c r="AB67" i="1"/>
  <c r="AD67" i="1" s="1"/>
  <c r="AB65" i="1"/>
  <c r="AB63" i="1"/>
  <c r="AB61" i="1"/>
  <c r="AB55" i="1"/>
  <c r="AB53" i="1"/>
  <c r="AB48" i="1"/>
  <c r="AB43" i="1"/>
  <c r="AB40" i="1"/>
  <c r="AB27" i="1"/>
  <c r="AB23" i="1"/>
  <c r="AD23" i="1" s="1"/>
  <c r="AB20" i="1"/>
  <c r="AB17" i="1"/>
  <c r="AB15" i="1"/>
  <c r="AB11" i="1"/>
  <c r="AB9" i="1"/>
  <c r="AD9" i="1" s="1"/>
  <c r="AD27" i="1" l="1"/>
  <c r="AD53" i="1"/>
</calcChain>
</file>

<file path=xl/sharedStrings.xml><?xml version="1.0" encoding="utf-8"?>
<sst xmlns="http://schemas.openxmlformats.org/spreadsheetml/2006/main" count="2135" uniqueCount="824">
  <si>
    <t xml:space="preserve">SEGUIMIENTO AL PLAN ANTICORRUPCION Y ATENCION AL CIUDADANO 2022 </t>
  </si>
  <si>
    <t>COMPONENTE</t>
  </si>
  <si>
    <t>SUBCOMPONENTE</t>
  </si>
  <si>
    <t>ID</t>
  </si>
  <si>
    <t>ACTIVIDADES PROGRAMADAS</t>
  </si>
  <si>
    <t>ACTIVIDADES CUMPLIDAS</t>
  </si>
  <si>
    <t>ENE</t>
  </si>
  <si>
    <t>FEB</t>
  </si>
  <si>
    <t>MAR</t>
  </si>
  <si>
    <t>ABR</t>
  </si>
  <si>
    <t>MAY</t>
  </si>
  <si>
    <t>JUN</t>
  </si>
  <si>
    <t>JUL</t>
  </si>
  <si>
    <t>AGO</t>
  </si>
  <si>
    <t>SEP</t>
  </si>
  <si>
    <t>OCT</t>
  </si>
  <si>
    <t>NOV</t>
  </si>
  <si>
    <t>DIC</t>
  </si>
  <si>
    <t>% DE AVANCE</t>
  </si>
  <si>
    <t>NIVEL CUMPLIMIENTO SUBCOMPONENTE</t>
  </si>
  <si>
    <t>NIVEL CUMPLIMIENTO COMPONENTE</t>
  </si>
  <si>
    <t xml:space="preserve">AVANCE TOTAL DEL PLAN (#Actividades cumplidas/total actividades 2022) </t>
  </si>
  <si>
    <t>Componente 1: Gestión del Riesgo de Corrupción - Mapa de Riesgos de Corrupción y medidas para mitigar los riesgos</t>
  </si>
  <si>
    <t>Subcomponente 1                                           Política de Administración de Riesgos de Corrupción</t>
  </si>
  <si>
    <t xml:space="preserve">Generar campañas de apropiación y cultura de gestión de riesgo a través de piezas de comunicación. </t>
  </si>
  <si>
    <t>Pieza de comunicaciones interna de Riesgos por semestre</t>
  </si>
  <si>
    <t>Subcomponente 2                                                                      Construcción del Mapa de Riesgos de Corrupción</t>
  </si>
  <si>
    <t>Conforme a la política de administración de riesgos actualizada de la entidad todos los gerentes de dependencia (Subdirectores y Secretaría General) deben revisar y hacer seguimiento a los riesgos de corrupción y gestionar su actualización en caso de requerirse</t>
  </si>
  <si>
    <t>Mapa de riesgos de corrupción 2022</t>
  </si>
  <si>
    <t xml:space="preserve">Reportes de Monitoreo de riesgos generado desde el módulo de riesgos de la SVE y Actas de subcomité de control Interno por dependencia. </t>
  </si>
  <si>
    <t>Formular y hacer seguimiento a los planes de tratamiento de los riesgos identificados y vigentes en los procesos</t>
  </si>
  <si>
    <t>Riesgos de corrupción administrados y tratados</t>
  </si>
  <si>
    <t>Matriz de riesgos consolidada y Reporte Acciones – Plan de tratamiento de riesgos (SVE)</t>
  </si>
  <si>
    <t xml:space="preserve">Implementar y mantener la gestión de riesgos en el software de riesgos (SVE Modulo de Riesgos) </t>
  </si>
  <si>
    <t>Software PENSEMOS implementado y funcionando</t>
  </si>
  <si>
    <t xml:space="preserve">Subcomponente 3
Consulta y divulgación </t>
  </si>
  <si>
    <t xml:space="preserve"> Capacitar y sensibilizar a los colaboradores de ANCP-CCE sobre la adecuada gestión de riesgos de acuerdo a los nuevos lineamientos de la guía para la administración del riesgo versión 5 de diciembre de 2020
</t>
  </si>
  <si>
    <t>Subcomponente 4                                           Monitoreo o revisión</t>
  </si>
  <si>
    <t xml:space="preserve"> Reporte de seguimiento, revisión, verificación y estado de los riesgos de gestión y corrupción por las dependencias de la entidad</t>
  </si>
  <si>
    <t>Reporte de seguimiento, revisión, verificación del estado de los riesgos de gestión y corrupción de las dependencias de la Agencia</t>
  </si>
  <si>
    <t>Reportes de monitoreo riesgos mensual que incluye riesgos de corrupción y Actas de subcomités de control interno por dependencia</t>
  </si>
  <si>
    <t>Reporte de Eventos de Riesgo</t>
  </si>
  <si>
    <t xml:space="preserve">Eventos de riesgo materializados – SVE- Módulo de riesgos. </t>
  </si>
  <si>
    <t>Subcomponente 5
Seguimiento</t>
  </si>
  <si>
    <t>Evaluar la política de administración de riesgos de la entidad.</t>
  </si>
  <si>
    <t>Consolidar la Gestión de Riesgos de la Agencia y efectuar un reporte para la Dirección</t>
  </si>
  <si>
    <t>Evaluar el diseño, ejecución y pertinencia de los controles que permiten la administración de los Riesgos de Corrupción</t>
  </si>
  <si>
    <t>Evaluación de Controles existentes</t>
  </si>
  <si>
    <t>Matriz evaluación aleatoria de efectividad de controles 2da Línea de defensa (32% de los controles identificados en las matrices de riesgo - 115 Controles en total extractados de todos los procesos</t>
  </si>
  <si>
    <t>Componente 2: Estrategia de Racionalización de Trámites</t>
  </si>
  <si>
    <t>Otros procedimientos administrativos de cara al usuario</t>
  </si>
  <si>
    <t>Definir e Implementar Plan Acción Implementación Política de Racionalización de Trámites</t>
  </si>
  <si>
    <t xml:space="preserve">En cumplimiento del articulo 13 de la Ley 2052 del 25 de agosto de 2020 de Racionalización de Trámites con referencia a la desmaterialización y automatización de estampillas electrónicas </t>
  </si>
  <si>
    <t xml:space="preserve">Solución Tecnológica implementada para la desmaterialización y automatización de estampillas electrónicas </t>
  </si>
  <si>
    <t>Socializar y difundir el trámite / procedimiento de registro de usuarios en SECOP II como oportunidad de los ciudadanos para participar en las compras públicas del Estado Colombiano</t>
  </si>
  <si>
    <t>Piezas de comunicaciones que demuestren la información entregada a los ciudadanos con respecto al registro de usuarios en SECOP II</t>
  </si>
  <si>
    <t>Componente 3: 
Rendición de Cuentas</t>
  </si>
  <si>
    <t>Subcomponente 1
Información de Calidad y en Formato Comprensible</t>
  </si>
  <si>
    <t xml:space="preserve">Actualizar documento de caracterización de los grupos de valor </t>
  </si>
  <si>
    <t>Documento de caracterización de usuarios actualizado</t>
  </si>
  <si>
    <t>Documento de caracterización de usuarios y grupos de interés actualizado.
Presenta fecha de 2021. La fecha correcta es del 10 de mayo de 2022</t>
  </si>
  <si>
    <t xml:space="preserve">Actualizar  el informe de las necesidades de información de los grupos de valor con base en una nueva encuesta. </t>
  </si>
  <si>
    <t>Informe de rendición de cuentas 2021-2022 realizado y publicado</t>
  </si>
  <si>
    <t>Publicación anual Informe al Congreso de la República</t>
  </si>
  <si>
    <t>Informe del sector planeación publicado</t>
  </si>
  <si>
    <t>Publicación anual Informe de cierre de gestión 2021</t>
  </si>
  <si>
    <t>Informe de gestión institucional</t>
  </si>
  <si>
    <t xml:space="preserve">Desarrollar herramientas para la ciudadanía que fomenten la transparencia y el acceso a la información. </t>
  </si>
  <si>
    <t>Herramienta o visualización interactiva con el uso de datos de las plataformas electrónicas de compra pública</t>
  </si>
  <si>
    <t>Realizar ciclos de formación  sincrónicos (virtual o presencial) del Modelo de Abastecimiento Estratégico dirigido a las entidades estatales identificadas, con el fin de formar en prácticas de abastecimiento estratégico a equipos interdisciplinarios vinculados a la estructuración  de procesos de compra pública</t>
  </si>
  <si>
    <t xml:space="preserve"> Ciclos de formación</t>
  </si>
  <si>
    <t>Sensibilizar a los grupos de interés en  Documentos Tipo.</t>
  </si>
  <si>
    <t>Piezas publicitarias en documentos tipo</t>
  </si>
  <si>
    <t>Tres (3) Piezas publicitarias en documentos tipo.
Fecha del 21, 24 y 29 de junio de 2022</t>
  </si>
  <si>
    <t>Piezas publicitarias en la Relatoría.</t>
  </si>
  <si>
    <t>Tres (3) Piezas publicitarias en relatorías.
Fecha del 16, 22 y 29 de junio de 2022</t>
  </si>
  <si>
    <t>Sensibilizar a los grupos de interés en Acuerdos Marco de Precio.</t>
  </si>
  <si>
    <t>Piezas publicitarias en Acuerdos marco de Precios.</t>
  </si>
  <si>
    <t>Tres (3) Piezas publicitarias en Acuerdos Marco de Precio. 
Fecha del 21, 22 y 29 de junio de 2022.</t>
  </si>
  <si>
    <t>Divulgar información sobre la gestión, logros y resultados institucionales de la ANCP-CCE-</t>
  </si>
  <si>
    <t>Video
 de logros y metas alcanzadas</t>
  </si>
  <si>
    <t>Subcomponente 2
Diálogo de doble vía con la ciudadanía y sus organizaciones.</t>
  </si>
  <si>
    <t xml:space="preserve">Realizar estrategia de comunicaciones  que incluya varios canales de difusión del informe de rendición de cuentas. </t>
  </si>
  <si>
    <t>Documento estrategia de comunicaciones rendición de cuentas</t>
  </si>
  <si>
    <t>Documento de comunicaciones rendición de cuentas</t>
  </si>
  <si>
    <t>Realizar encuentro de rendición de cuentas de la vigencia de manera presencial</t>
  </si>
  <si>
    <t>Encuentro de rendición de cuentas presencial</t>
  </si>
  <si>
    <t>Subcomponente 3 
Incentivos para motivar la cultura de la rendición y petición de cuentas.</t>
  </si>
  <si>
    <t xml:space="preserve">Conformar equipo de trabajo con miembros entre las diferentes áreas misionales y de apoyo que lidere la estrategia de rendición  de cuentas de la entidad. </t>
  </si>
  <si>
    <t>Conformación de equipo de trabajo RdC 2022</t>
  </si>
  <si>
    <t>Conformación equipo líder estrategia RdC ANCPCCE 2022 - Acta CIGD 27Ene2022</t>
  </si>
  <si>
    <t xml:space="preserve"> Capacitaciones en temas de rendición de cuentas</t>
  </si>
  <si>
    <t>Sensibilizar a los colaboradores de la entidad en la estrategia de rendición de cuentas</t>
  </si>
  <si>
    <t xml:space="preserve">Producir y documentar de manera permanente, información sobre los avances de la gestión en la implementación de los indicadores del acuerdo de paz </t>
  </si>
  <si>
    <t>Informe de cumplimiento Plan Marco de Implementación de Acuerdos de Paz</t>
  </si>
  <si>
    <t>Subcomponente 4
Evaluación y retroalimentación a  la gestión institucional.</t>
  </si>
  <si>
    <t>Autodiagnóstico estrategia rendición de cuentas de la vigencia anterior</t>
  </si>
  <si>
    <t>Realizar informe respondiendo a las preguntas de los  espacios de diálogo presencial y virtuales, publicado en la pagina web</t>
  </si>
  <si>
    <t>Informe respuestas grupos de valor</t>
  </si>
  <si>
    <t>Realizar encuesta de satisfacción de los grupos de valor que asistieron a los encuentros de rendición de cuenta presencial y virtuales</t>
  </si>
  <si>
    <t xml:space="preserve">Encuesta satisfacción grupos de valor rendición de cuentas </t>
  </si>
  <si>
    <t xml:space="preserve">Desarrollar una evaluación que relacione las evidencias de las actividades implementadas por la estrategia de rendición de cuentas durante la vigencia </t>
  </si>
  <si>
    <t xml:space="preserve">Evaluación estrategia de RdC 2022 </t>
  </si>
  <si>
    <t>Componente 4:  Mecanismos para mejorar la Atención del Ciudadano</t>
  </si>
  <si>
    <t xml:space="preserve">Subcomponente 1
Estructura administrativa y Direccionamiento estratégico </t>
  </si>
  <si>
    <t>Construir y socializar la estrategia de atención al ciudadano 2022</t>
  </si>
  <si>
    <t xml:space="preserve">Socializar la estrategia de atención y servicio al ciudadano en el marco la política del MIPG </t>
  </si>
  <si>
    <t>Subcomponente 2
Fortalecimiento de los canales de atención</t>
  </si>
  <si>
    <t>Creación de formulario para solicitud de capacitaciones</t>
  </si>
  <si>
    <t xml:space="preserve">Fortalecimiento de los canales de atención al ciudadano de la ANCP-CCE (Inclusión)  </t>
  </si>
  <si>
    <t>Traducir a braille el documento de  canales de atención</t>
  </si>
  <si>
    <t>Fortalecer la visualización de los canales de atención de la entidad en la pagina web de la ANCPCCE</t>
  </si>
  <si>
    <t>Sección actualizada de atención y servicio al ciudadano  incorporando lineamientos Resolución 1519 de 2020.</t>
  </si>
  <si>
    <t xml:space="preserve">Revisar y actualizar si es el caso los canales de Atención y servicio al ciudadano en lenguaje claro </t>
  </si>
  <si>
    <t>Producir una ayuda visual para indicar los canales de atención de la entidad</t>
  </si>
  <si>
    <t xml:space="preserve">Fortalecimiento del canal de atención presencial ( inclusión) </t>
  </si>
  <si>
    <t>Instalación de Señalización  en las áreas vidriadas en las puertas de los pisos  8,10, 17 y 33
Registro fotográfico de febrero de 2022</t>
  </si>
  <si>
    <t>Fotografías de señalización en las áreas vidriadas en las puertas de las Instalaciones de la ANCP-CCE</t>
  </si>
  <si>
    <t>Subcomponente 3
Talento humano</t>
  </si>
  <si>
    <t>En el marco del código de integridad promover iniciativas que involucren a los colaboradores de la ANCPCCE con los principios de la atención y servicio al ciudadano de la entidad descritos en la estrategia de atención al ciudadano.</t>
  </si>
  <si>
    <t>Promover la semana de atención al ciudadano en el marco del código de integridad de la entidad.</t>
  </si>
  <si>
    <t>Informe de Sensibilización y apropiación del código de integridad de la ANCP-CCE.</t>
  </si>
  <si>
    <t>Subcomponente 4
Normativo y procedimental</t>
  </si>
  <si>
    <t xml:space="preserve">Actualización Mapa de procesos de Atención y Servicio al Ciudadano </t>
  </si>
  <si>
    <t xml:space="preserve">Revisión y/o actualización del mapa de procesos </t>
  </si>
  <si>
    <t>Subcomponente 5
Relacionamiento con el ciudadano</t>
  </si>
  <si>
    <t>Evaluar la percepción de los grupos de valor en la Agencia Nacional de Contratación Pública - Colombia Compra Eficiente.</t>
  </si>
  <si>
    <t>Elaborar y publicar en la página web tres informes de percepción de los usuarios en canales de atención. Con corte de marzo, junio y Septiembre</t>
  </si>
  <si>
    <t>Componente 5: Transparencia y Acceso a la Información</t>
  </si>
  <si>
    <t>Subcomponente 1
Lineamientos de Transparencia Activa</t>
  </si>
  <si>
    <t>Publicar en formato de hoja de cálculo el registro de activos de información.</t>
  </si>
  <si>
    <t>Registro de inventario de activos de la información incluido el índice de información clasificada y reservada.</t>
  </si>
  <si>
    <t>Desarrollar una herramienta para facilitar la consulta de datos para el desarrollo del análisis de la demanda y de la oferta por parte de los interesados, en aras de contribuir a la estructuración de los procesos contractuales de las entidades.</t>
  </si>
  <si>
    <t>Una Herramienta para facilitar la consulta de datos para el desarrollo del análisis de la demanda y de la oferta.</t>
  </si>
  <si>
    <t>Realizar la actualización periódica de la información que reposa en el Tablero de Control de Documentos Tipo, administrado por el Observatorio Oficial de Contratación Estatal.</t>
  </si>
  <si>
    <t>Tablero de Control actualizado con información en tiempo real</t>
  </si>
  <si>
    <t>Subcomponente 2
Lineamientos de Transparencia Pasiva</t>
  </si>
  <si>
    <t>En cumplimiento del capitulo III Decreto 1081 de 2015 Diseñar Infografía que oriente al ciudadano en la solicitud y respuesta a solicitudes de información pública y otras directrices</t>
  </si>
  <si>
    <t xml:space="preserve">Infografía, Destacado y Medios </t>
  </si>
  <si>
    <t>Subcomponente 3
Elaboración los Instrumentos de Gestión de la Información</t>
  </si>
  <si>
    <t xml:space="preserve">Capacitar a los grupos de interés en el uso de los Datos del Sistema de Compra Pública. Con el fin de fomentar la consulta, el control social y la utilización de la información de la contratación estatal. </t>
  </si>
  <si>
    <t>Capacitación sobre los Datos del Sistema de Compra Pública</t>
  </si>
  <si>
    <t>Subcomponente 4
Criterio diferencial de accesibilidad</t>
  </si>
  <si>
    <t xml:space="preserve">Administrar la matriz de requerimientos legales de la sección de transparencia de la página web de la entidad </t>
  </si>
  <si>
    <t>Matriz de reporte al cumplimiento del índice de transparencia y acceso a la información administrada y monitoreada</t>
  </si>
  <si>
    <t>Subcomponente 5
Monitoreo del Acceso a la Información Pública</t>
  </si>
  <si>
    <t>Producir, estandarizar y publicar un informe que cuantifique el número de solicitudes recibidas, trasladadas, el tiempo de respuesta y la información denegada.</t>
  </si>
  <si>
    <t>Informe de acceso a la información - PQRs</t>
  </si>
  <si>
    <t>Componente 6: Iniciativas adicionales</t>
  </si>
  <si>
    <t>Iniciativas adicionales</t>
  </si>
  <si>
    <t>Realizar capacitaciones orientadas a brindar herramientas a los participes del sistema de compra pública relacionadas con Análisis de datos, seguimiento a instrumentos contractuales o implementación del Modelo de Abastecimiento Estratégico, con el fin de promover la eficiencia y transparencia en la compra pública.</t>
  </si>
  <si>
    <t xml:space="preserve"> Capacitaciones en el  análisis de datos, seguimiento a instrumentos contractuales o implementación del Modelo de Abastecimiento Estratégico.</t>
  </si>
  <si>
    <t>Promover la pluralidad de oferentes y la transparencia en la contratación</t>
  </si>
  <si>
    <t>Estructurar 1 documento tipo nuevo en la modalidad y sector seleccionado y aprobado por la dirección general</t>
  </si>
  <si>
    <t>Diseñar y ejecutar una campaña para sensibilizar a los grupos de interés en el uso del SECOP II</t>
  </si>
  <si>
    <t>3 piezas y 1 video</t>
  </si>
  <si>
    <t>Diseñar y ejecutar una campaña para sensibilizar a los grupos de interés en el uso de la Tienda Virtual del Estado Colombiano</t>
  </si>
  <si>
    <t xml:space="preserve">Realizar y publicar informe de gestión de tres (3) años de la dirección general </t>
  </si>
  <si>
    <t>Informe de gestión publicado</t>
  </si>
  <si>
    <t>En cumplimiento al artículo 31 de la Ley 2195 de 2022, diseñar, adoptar y socializar  el programa de transparencia y ética en el sector público, conforme a los lineamientos técnicos emitidos por la Secretaría de Transparencia"</t>
  </si>
  <si>
    <t>Programa de transparencia y ética en el sector público</t>
  </si>
  <si>
    <t>Informe Resultado encuesta temas de interés grupos de valor ANCP-CCE 2022 publicado en la página web de la entidad. 
Informe de fecha 30 de junio de 2022</t>
  </si>
  <si>
    <t xml:space="preserve">Cartilla de Canales de Atención ANCP-CCE.
</t>
  </si>
  <si>
    <t xml:space="preserve">Sección actualizada de atención y servicio al ciudadano incorporando lineamientos Resolución 1519 de 2020
</t>
  </si>
  <si>
    <t xml:space="preserve">Referencia </t>
  </si>
  <si>
    <t>Impacto</t>
  </si>
  <si>
    <t>Causa Inmediata</t>
  </si>
  <si>
    <t>Causa Raíz</t>
  </si>
  <si>
    <t>Riesgo</t>
  </si>
  <si>
    <r>
      <t xml:space="preserve">Descripción del Riesgo
</t>
    </r>
    <r>
      <rPr>
        <sz val="10"/>
        <color theme="1"/>
        <rFont val="Arial Narrow"/>
        <family val="2"/>
      </rPr>
      <t>(</t>
    </r>
    <r>
      <rPr>
        <sz val="10"/>
        <color rgb="FFFF0000"/>
        <rFont val="Arial Narrow"/>
        <family val="2"/>
      </rPr>
      <t>qué</t>
    </r>
    <r>
      <rPr>
        <sz val="10"/>
        <color theme="1"/>
        <rFont val="Arial Narrow"/>
        <family val="2"/>
      </rPr>
      <t xml:space="preserve">, </t>
    </r>
    <r>
      <rPr>
        <sz val="10"/>
        <color rgb="FF00B050"/>
        <rFont val="Arial Narrow"/>
        <family val="2"/>
      </rPr>
      <t>cómo</t>
    </r>
    <r>
      <rPr>
        <sz val="10"/>
        <color theme="1"/>
        <rFont val="Arial Narrow"/>
        <family val="2"/>
      </rPr>
      <t xml:space="preserve"> y </t>
    </r>
    <r>
      <rPr>
        <sz val="10"/>
        <color rgb="FF3333FF"/>
        <rFont val="Arial Narrow"/>
        <family val="2"/>
      </rPr>
      <t>por qué</t>
    </r>
    <r>
      <rPr>
        <sz val="10"/>
        <color theme="1"/>
        <rFont val="Arial Narrow"/>
        <family val="2"/>
      </rPr>
      <t>)</t>
    </r>
  </si>
  <si>
    <t>Tipología</t>
  </si>
  <si>
    <t>Fuente generadora del Riesgo</t>
  </si>
  <si>
    <t>Causas</t>
  </si>
  <si>
    <t>Consecuencias</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</si>
  <si>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</si>
  <si>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</si>
  <si>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</si>
  <si>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</si>
  <si>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</si>
  <si>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</si>
  <si>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</si>
  <si>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</si>
  <si>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</si>
  <si>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</si>
  <si>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Responsable</t>
  </si>
  <si>
    <t>Periodicidad</t>
  </si>
  <si>
    <t>Afectación</t>
  </si>
  <si>
    <t>Tipo</t>
  </si>
  <si>
    <t>Implementación</t>
  </si>
  <si>
    <t>Calificación</t>
  </si>
  <si>
    <t>Documentación</t>
  </si>
  <si>
    <t>Frecuencia</t>
  </si>
  <si>
    <t>Evidencia</t>
  </si>
  <si>
    <t>Observación Evidencia</t>
  </si>
  <si>
    <t>Probabilidad Residual</t>
  </si>
  <si>
    <t>Probabilidad Residual Final</t>
  </si>
  <si>
    <t>Impacto Residual Final</t>
  </si>
  <si>
    <t>Zona de Riesgo Final</t>
  </si>
  <si>
    <t>Tratamiento</t>
  </si>
  <si>
    <t>Plan de Acción</t>
  </si>
  <si>
    <t>Fecha Implementación</t>
  </si>
  <si>
    <t>Fecha Seguimiento</t>
  </si>
  <si>
    <t>Seguimiento</t>
  </si>
  <si>
    <t>Estado</t>
  </si>
  <si>
    <t>Reputacional</t>
  </si>
  <si>
    <t>Procesos</t>
  </si>
  <si>
    <t>Ejecución y Administración de procesos</t>
  </si>
  <si>
    <t>Media</t>
  </si>
  <si>
    <t>El riesgo afecta la imagen de la entidad con algunos usuarios de relevancia frente al logro de los objetivos</t>
  </si>
  <si>
    <t>Moderado</t>
  </si>
  <si>
    <t>Analistas de Analítica</t>
  </si>
  <si>
    <t>Trimestral</t>
  </si>
  <si>
    <t>Probabilidad</t>
  </si>
  <si>
    <t>Detectivo</t>
  </si>
  <si>
    <t>Manual</t>
  </si>
  <si>
    <t/>
  </si>
  <si>
    <t>Documentado</t>
  </si>
  <si>
    <t>Continua</t>
  </si>
  <si>
    <t>Con Registro</t>
  </si>
  <si>
    <t>Reducir</t>
  </si>
  <si>
    <t>En curso</t>
  </si>
  <si>
    <t>Mensual</t>
  </si>
  <si>
    <t>Preventivo</t>
  </si>
  <si>
    <t>Automático</t>
  </si>
  <si>
    <t>Sin Documentar</t>
  </si>
  <si>
    <t>Baja</t>
  </si>
  <si>
    <t>Cada vez que se requiera</t>
  </si>
  <si>
    <t>Muy Baja</t>
  </si>
  <si>
    <t>Líder de Analítica
Analistas de Analítica</t>
  </si>
  <si>
    <t>Sin Registro</t>
  </si>
  <si>
    <t>C-EMAE-04</t>
  </si>
  <si>
    <t>Disclaimer de información en las comunicaciones oficiales emitidas por EMAE</t>
  </si>
  <si>
    <t>Consecuencia</t>
  </si>
  <si>
    <t>Correctivo</t>
  </si>
  <si>
    <t>Comunicaciones emitidas (PQRSD)</t>
  </si>
  <si>
    <t>2000
Procesos revisados en el observatorio durante año</t>
  </si>
  <si>
    <t>Alta</t>
  </si>
  <si>
    <t>Alto</t>
  </si>
  <si>
    <t>C-EMAE-05</t>
  </si>
  <si>
    <t>Comparar el pliego de condiciones de la entidad vs el pliego base del documento tipo, y registrar en la matriz de seguimiento si los procesos identificados cumplen o no, o si el cumplimiento es parcial.</t>
  </si>
  <si>
    <t>Diario</t>
  </si>
  <si>
    <t>Matriz de seguimiento documentos tipo</t>
  </si>
  <si>
    <t>C-EMAE-06</t>
  </si>
  <si>
    <t>Verificar los procesos identificados en la matriz de seguimiento que aparecen marcados como no implementó documento tipo y ratificar si se implementó o no el documento tipo con base en la información disponible del proceso publicado.</t>
  </si>
  <si>
    <t>Líder del Observatorio</t>
  </si>
  <si>
    <t>C-EMAE-07</t>
  </si>
  <si>
    <t>Validar que los objetos de los procesos identificados con incumplimiento de documentos tipo correspondan a los sectores que se encuentran obligados a la aplicación de documentos tipo.</t>
  </si>
  <si>
    <t>R-EMAE-03</t>
  </si>
  <si>
    <t xml:space="preserve"> requerimientos de los entes de control o grupos de interés sobre información reportada de contratos publicados en las plataformas del sistema de compra pública</t>
  </si>
  <si>
    <t>intereses asociados al reporte de información de los procesos del sistema de compra pública</t>
  </si>
  <si>
    <t>Manipular el resultado u omitir información voluntariamente sobre contratos publicados en las plataformas del sistema de compra pública que busque favorecer a terceros</t>
  </si>
  <si>
    <r>
      <t xml:space="preserve">
Posibilidad de </t>
    </r>
    <r>
      <rPr>
        <sz val="10"/>
        <color rgb="FFFF0000"/>
        <rFont val="Arial Narrow"/>
        <family val="2"/>
      </rPr>
      <t xml:space="preserve">afectación reputacional </t>
    </r>
    <r>
      <rPr>
        <sz val="10"/>
        <rFont val="Arial Narrow"/>
        <family val="2"/>
      </rPr>
      <t xml:space="preserve">por </t>
    </r>
    <r>
      <rPr>
        <sz val="10"/>
        <color theme="9"/>
        <rFont val="Arial Narrow"/>
        <family val="2"/>
      </rPr>
      <t>requerimientos de los entes de control o grupos de interés sobre información reportada</t>
    </r>
    <r>
      <rPr>
        <sz val="10"/>
        <rFont val="Arial Narrow"/>
        <family val="2"/>
      </rPr>
      <t xml:space="preserve"> debido </t>
    </r>
    <r>
      <rPr>
        <sz val="10"/>
        <color rgb="FF3333FF"/>
        <rFont val="Arial Narrow"/>
        <family val="2"/>
      </rPr>
      <t>a intereses asociados al reporte de información de los procesos del sistema de compra pública</t>
    </r>
  </si>
  <si>
    <t>Riesgo_de_Corrupción</t>
  </si>
  <si>
    <t>Talento Humano</t>
  </si>
  <si>
    <t>Interese personales, Dadivas, Sobornos, Favores personales</t>
  </si>
  <si>
    <t>Procesos legales
Deterioro de la imagen institucional</t>
  </si>
  <si>
    <t>200
Solicitudes sobre información especifica sobre contratos publicados</t>
  </si>
  <si>
    <t>Incluir en las comunicaciones los mecanismos de consulta disponibles sobre la contratación pública</t>
  </si>
  <si>
    <t>Líder de Analítica</t>
  </si>
  <si>
    <t>Comunicaciones PQRSD EMAE</t>
  </si>
  <si>
    <t>C-EMAE-09</t>
  </si>
  <si>
    <t>Extraer la información de contratos publicados en las base de datos de sistema de compra pública a través diferentes variables (Identificación, Nombre, Entidad, No. de contrato, entre otros)</t>
  </si>
  <si>
    <t>Respuesta PQRSD</t>
  </si>
  <si>
    <t>C-EMAE-10</t>
  </si>
  <si>
    <t>Validar el resultado de las consultas de información realizadas por los Analistas</t>
  </si>
  <si>
    <t>R-EMAE-05</t>
  </si>
  <si>
    <t>Publicación de información incompleta</t>
  </si>
  <si>
    <t>Omisión de reportar entidades que incumplen la obligación de implementar documentos tipo.</t>
  </si>
  <si>
    <t>Omisión voluntaria de reporte de información de Entidades que incumplen la aplicación de los Documentos Tipo y/o demás instrumentos contractuales del Sistema de Compra Pública que desencadene seguimientos de Entes de Control</t>
  </si>
  <si>
    <r>
      <t>Posibilidad de</t>
    </r>
    <r>
      <rPr>
        <sz val="10"/>
        <color rgb="FFFF0000"/>
        <rFont val="Arial Narrow"/>
        <family val="2"/>
      </rPr>
      <t xml:space="preserve"> afectación reputacional </t>
    </r>
    <r>
      <rPr>
        <sz val="10"/>
        <rFont val="Arial Narrow"/>
        <family val="2"/>
      </rPr>
      <t xml:space="preserve">por </t>
    </r>
    <r>
      <rPr>
        <sz val="10"/>
        <color rgb="FF00B050"/>
        <rFont val="Arial Narrow"/>
        <family val="2"/>
      </rPr>
      <t>publicación de información incompleta</t>
    </r>
    <r>
      <rPr>
        <sz val="10"/>
        <rFont val="Arial Narrow"/>
        <family val="2"/>
      </rPr>
      <t xml:space="preserve"> debido a la </t>
    </r>
    <r>
      <rPr>
        <sz val="10"/>
        <color rgb="FF3333FF"/>
        <rFont val="Arial Narrow"/>
        <family val="2"/>
      </rPr>
      <t>omisión de reportar entidades que incumplen la obligación de implementar documentos tipo.</t>
    </r>
    <r>
      <rPr>
        <sz val="10"/>
        <rFont val="Arial Narrow"/>
        <family val="2"/>
      </rPr>
      <t xml:space="preserve">
</t>
    </r>
  </si>
  <si>
    <t>Favorecimiento de terceros por beneficio propio, Dadivas</t>
  </si>
  <si>
    <t>Requerimientos legales</t>
  </si>
  <si>
    <t>Profesionales del Observatorio</t>
  </si>
  <si>
    <t>Sinergias con grupos de valor relacionados con control social participativo y entes de control en el funcionamiento del Observatorio</t>
  </si>
  <si>
    <t>Informes de sinergias
Soportes de las sesiones de trabajo</t>
  </si>
  <si>
    <t>Relaciones Directas con las entidades</t>
  </si>
  <si>
    <t>Deterioro de la imagen de la entidad y del procesos de seguimiento de los instrumentos contractuales</t>
  </si>
  <si>
    <t>Intereses personales</t>
  </si>
  <si>
    <t>Procesos disciplinarios</t>
  </si>
  <si>
    <t>Ingenieros del Observatorio</t>
  </si>
  <si>
    <t>C-EMAE-15</t>
  </si>
  <si>
    <t>Publicar información para la ciudadanía y todos los interesados en el tablero de control de documentos tipo disponible en la página WEB</t>
  </si>
  <si>
    <t xml:space="preserve">Tablero de control documentos tipo en la web
Informe trimestral de ejecución del observatorio </t>
  </si>
  <si>
    <t>Económico y Reputacional</t>
  </si>
  <si>
    <t>11.000 PQRSD radicadas en el ultimo año (vigencia 2020)</t>
  </si>
  <si>
    <t>Muy Alta</t>
  </si>
  <si>
    <t>REDUCIR</t>
  </si>
  <si>
    <t>Implementación y mejora del procedimientos PQRSD en una plataforma tecnológica</t>
  </si>
  <si>
    <t>Subdirector de IDT
Secretaría General</t>
  </si>
  <si>
    <t>Sistema en operación</t>
  </si>
  <si>
    <t>C-PQRSD-02</t>
  </si>
  <si>
    <t xml:space="preserve">Asignar en el sistema la petición a la dependencia que corresponda y registrarla en la matriz de Control de PQRSD </t>
  </si>
  <si>
    <t>Contratista / Funcionario VUR
Gestor Documental</t>
  </si>
  <si>
    <t>Asignación Caso en el sistema
Matriz de control de PQRSD</t>
  </si>
  <si>
    <t>C-PQRSD-03</t>
  </si>
  <si>
    <t xml:space="preserve">Verificar la PQRSD asignada, clasificarla y reasignarla a un colaborador de la dependencia </t>
  </si>
  <si>
    <t>Gestor Documental</t>
  </si>
  <si>
    <t>Usuarios, productos y practicas , organizacionales</t>
  </si>
  <si>
    <t>Contratista Atención al Ciudadano</t>
  </si>
  <si>
    <t>Anual</t>
  </si>
  <si>
    <t>C-PQRSD-11</t>
  </si>
  <si>
    <t>Revisar las matrices de control de PQRSD aprobadas por el líder de dependencia, incluyendo revisión en el aplicativo</t>
  </si>
  <si>
    <t>Aleatoria</t>
  </si>
  <si>
    <t>Reporte de Muestreo Mensual</t>
  </si>
  <si>
    <t>C-PQRSD-13</t>
  </si>
  <si>
    <t>Revisar la información del VUR, encuestas, traslados por competencia, entre otras.</t>
  </si>
  <si>
    <t>Matrices de radicados VUR - Correos
Reporte de Traslados de Competencia</t>
  </si>
  <si>
    <t>C-PQRSD-15</t>
  </si>
  <si>
    <t>Técnico Asistencial VUR
Gestor Documental</t>
  </si>
  <si>
    <t>R-PQRSD-05</t>
  </si>
  <si>
    <t>Sanciones administrativas y disciplinarias y/o demandas contra la Entidad</t>
  </si>
  <si>
    <t>Falta de control de los documentos o repositorios de información asociada con las PQRS</t>
  </si>
  <si>
    <t>Manipular, adulterar, modificar, ocultar y/o divulgar información de las PQRS para  beneficio propio o de terceros</t>
  </si>
  <si>
    <r>
      <t xml:space="preserve">Posibilidad de </t>
    </r>
    <r>
      <rPr>
        <sz val="10"/>
        <color rgb="FFFF0000"/>
        <rFont val="Arial Narrow"/>
        <family val="2"/>
      </rPr>
      <t>afectación reputacional y/o económica</t>
    </r>
    <r>
      <rPr>
        <sz val="10"/>
        <rFont val="Arial Narrow"/>
        <family val="2"/>
      </rPr>
      <t xml:space="preserve"> por </t>
    </r>
    <r>
      <rPr>
        <sz val="10"/>
        <color theme="9"/>
        <rFont val="Arial Narrow"/>
        <family val="2"/>
      </rPr>
      <t>sanciones administrativas y disciplinarias o demandas contra la Entidad</t>
    </r>
    <r>
      <rPr>
        <sz val="10"/>
        <rFont val="Arial Narrow"/>
        <family val="2"/>
      </rPr>
      <t xml:space="preserve"> debido </t>
    </r>
    <r>
      <rPr>
        <sz val="10"/>
        <color rgb="FF3333FF"/>
        <rFont val="Arial Narrow"/>
        <family val="2"/>
      </rPr>
      <t>a la falta de control de los documentos o repositorios de información asociada con las PQRS permitiendo su ocultamiento, manipulación, alteración y/o modificación para beneficio propio o de un tercero.</t>
    </r>
  </si>
  <si>
    <t>1. Falta de control de los documentos o repositorios de información asociada con las PQRS</t>
  </si>
  <si>
    <t>1. Sanciones administrativas y disciplinarias.</t>
  </si>
  <si>
    <t>Se califica con base en la Tabla de la Secretaría de Transparencia</t>
  </si>
  <si>
    <t>Mayor</t>
  </si>
  <si>
    <t>2. Falta de ética profesional / Dadivas</t>
  </si>
  <si>
    <t xml:space="preserve">2. Reprocesos </t>
  </si>
  <si>
    <t>3. Favores personales, políticos o de cualquier índole</t>
  </si>
  <si>
    <t>3. Demandas</t>
  </si>
  <si>
    <t>Verificar el cargue de información asociada a la PQRS en la radicación, trámite y envío.</t>
  </si>
  <si>
    <t>C-PQRSD-17</t>
  </si>
  <si>
    <t>Control de accesos a los aplicativos y a los repositorios (expedientes) definidos por gestión documental</t>
  </si>
  <si>
    <t>Administrador del Aplicativo
Responsable de Gestión Documental en la Secretaría General</t>
  </si>
  <si>
    <t>Logs de Auditoría Poxta
Logs de Auditoría SharePoint</t>
  </si>
  <si>
    <t>La comunicación equívoca y distribuida de manera inadecuada y descontrolada a los grupos de valor crea una mala percepción de la Agencia e incorrecto entendimiento de los resultados, logros y cumplimientos generales de la Agencia.</t>
  </si>
  <si>
    <t xml:space="preserve">
1200 producciones gráficas en 2021 (incluye las 589 publicaciones en redes sociales en 2021)</t>
  </si>
  <si>
    <t>C-COM-01</t>
  </si>
  <si>
    <t>Verificar el cumplimiento de las directrices establecidas en el Instructivo de control de comunicaciones</t>
  </si>
  <si>
    <t>Coordinador de Comunicaciones</t>
  </si>
  <si>
    <t>C-COM-02</t>
  </si>
  <si>
    <t>Aprobar y publicar los contenidos para las redes sociales oficiales de la Agencia</t>
  </si>
  <si>
    <t>C-COM-05</t>
  </si>
  <si>
    <t>Aprobar y publicar los contenidos para los Comunicados de prensa</t>
  </si>
  <si>
    <t>Asesor de Comunicaciones</t>
  </si>
  <si>
    <t>C-COM-06</t>
  </si>
  <si>
    <t>Verificar el cumplimiento de los Protocolos de publicaciones internas a través de Correo Institucional - Entérate</t>
  </si>
  <si>
    <t>Matriz de publicaciones Entérate</t>
  </si>
  <si>
    <t>R-COM-02</t>
  </si>
  <si>
    <t>Publicaciones no autorizadas a grupos de interés que generen efectos adversos a los propósitos de la agencia</t>
  </si>
  <si>
    <t xml:space="preserve">Manejo de información sin obedecer los filtros de aprobación establecidos en el instructivo de control del Grupo de  comunicaciones estratégicas  de la Agencia </t>
  </si>
  <si>
    <t>Divulgar información de la agencia de manera previa a la publicación autorizada en los canales de distribución con el objeto de beneficiar a un tercero o dar una primicia</t>
  </si>
  <si>
    <r>
      <rPr>
        <sz val="10"/>
        <color rgb="FFFF0000"/>
        <rFont val="Arial Narrow"/>
        <family val="2"/>
      </rPr>
      <t>Posibilidad de afectación reputacional</t>
    </r>
    <r>
      <rPr>
        <sz val="10"/>
        <rFont val="Arial Narrow"/>
        <family val="2"/>
      </rPr>
      <t xml:space="preserve"> por </t>
    </r>
    <r>
      <rPr>
        <sz val="10"/>
        <color rgb="FF00B050"/>
        <rFont val="Arial Narrow"/>
        <family val="2"/>
      </rPr>
      <t xml:space="preserve">publicaciones no autorizadas a grupos de interés </t>
    </r>
    <r>
      <rPr>
        <sz val="10"/>
        <rFont val="Arial Narrow"/>
        <family val="2"/>
      </rPr>
      <t xml:space="preserve">debido al </t>
    </r>
    <r>
      <rPr>
        <sz val="10"/>
        <color rgb="FF3333FF"/>
        <rFont val="Arial Narrow"/>
        <family val="2"/>
      </rPr>
      <t>manejo de información sin obedecer los filtros de aprobación establecidos por la Agencia.</t>
    </r>
    <r>
      <rPr>
        <sz val="10"/>
        <rFont val="Arial Narrow"/>
        <family val="2"/>
      </rPr>
      <t xml:space="preserve"> </t>
    </r>
  </si>
  <si>
    <t>Desconocimiento por parte de las áreas de la entidad respecto al Instructivo de control de comunicaciones de la ANCP-CCE.
Manejo  de información sin obedecer los filtros de aprobación establecidos en el instructivo de control del Grupo de  comunicaciones estratégicas  de la Agencia 
Desconocimiento de las áreas respecto a los tiempos y procesos para la solicitud de publicaciones, los cuales se encuentran claramente definidos en el instructivo de control de publicaciones del Grupo de Comunicaciones Estratégicas.</t>
  </si>
  <si>
    <t>Se califica con base en el formato de la Secretaria de Transparencia</t>
  </si>
  <si>
    <t>Incluir en los informes de redes el cumplimiento de los requisitos de aprobación de los contenidos</t>
  </si>
  <si>
    <t xml:space="preserve">Coordinadora de Comunicaciones </t>
  </si>
  <si>
    <t>Informes de redes incluyendo cumplimiento de requisitos</t>
  </si>
  <si>
    <t>En proceso</t>
  </si>
  <si>
    <t>R-GCO-01</t>
  </si>
  <si>
    <t>Detrimento Patrimonial y procesos de  
responsabilidad disciplinaria, fiscal y penal</t>
  </si>
  <si>
    <t>omisiones y/o fallas voluntarias en los procesos de elaboración, verificación y aprobación de los estudios previos en la etapa precontractual.</t>
  </si>
  <si>
    <t xml:space="preserve">Elaboración de Estudios previos direccionados para beneficiar a un proveedor o a un tercero en particular  </t>
  </si>
  <si>
    <r>
      <t xml:space="preserve">Posibilidad de </t>
    </r>
    <r>
      <rPr>
        <sz val="10"/>
        <color rgb="FFFF0000"/>
        <rFont val="Arial Narrow"/>
        <family val="2"/>
      </rPr>
      <t>Afectación económica</t>
    </r>
    <r>
      <rPr>
        <sz val="10"/>
        <rFont val="Arial Narrow"/>
        <family val="2"/>
      </rPr>
      <t xml:space="preserve"> por </t>
    </r>
    <r>
      <rPr>
        <sz val="10"/>
        <color rgb="FF00B050"/>
        <rFont val="Arial Narrow"/>
        <family val="2"/>
      </rPr>
      <t>detrimento patrimonial</t>
    </r>
    <r>
      <rPr>
        <sz val="10"/>
        <rFont val="Arial Narrow"/>
        <family val="2"/>
      </rPr>
      <t xml:space="preserve"> o </t>
    </r>
    <r>
      <rPr>
        <sz val="10"/>
        <color rgb="FFFF0000"/>
        <rFont val="Arial Narrow"/>
        <family val="2"/>
      </rPr>
      <t>afectación reputacional</t>
    </r>
    <r>
      <rPr>
        <sz val="10"/>
        <rFont val="Arial Narrow"/>
        <family val="2"/>
      </rPr>
      <t xml:space="preserve"> por </t>
    </r>
    <r>
      <rPr>
        <sz val="10"/>
        <color rgb="FF00B050"/>
        <rFont val="Arial Narrow"/>
        <family val="2"/>
      </rPr>
      <t>procesos de  
responsabilidad disciplinaria, fiscal y penal</t>
    </r>
    <r>
      <rPr>
        <sz val="10"/>
        <rFont val="Arial Narrow"/>
        <family val="2"/>
      </rPr>
      <t xml:space="preserve">, debido a </t>
    </r>
    <r>
      <rPr>
        <sz val="10"/>
        <color rgb="FF3333FF"/>
        <rFont val="Arial Narrow"/>
        <family val="2"/>
      </rPr>
      <t>omisiones y/o fallas voluntarias en los procesos de elaboración, verificación y aprobación de los estudios previos en la etapa precontractual.</t>
    </r>
  </si>
  <si>
    <t>Omisiones y/o fallas voluntarias en los procesos de elaboración, verificación y aprobación de los estudios previos en la etapa precontractual. 
Conflicto de intereses de los funcionarios que participan en la elaboración de los estudios. 
Dadivas e intereses personales</t>
  </si>
  <si>
    <t>Detrimento Patrimonial
Responsabilidad disciplinaria, fiscal y penal
Detrimento de la imagen de la entidad</t>
  </si>
  <si>
    <t>261
Contratos suscritos por la Agencia en 2020</t>
  </si>
  <si>
    <t>C-GCO-01</t>
  </si>
  <si>
    <t xml:space="preserve">Elaborar y revisar jurídica y técnicamente la estructuración del Estudio Previo por parte de la dependencia solicitante </t>
  </si>
  <si>
    <t xml:space="preserve">Abogado y técnico del área solicitante </t>
  </si>
  <si>
    <t>Estudios previos en el Expediente del contrato</t>
  </si>
  <si>
    <t>Desarrollar capacitación de conceptos, lineamientos y buenas prácticas en la elaboración y estructuración de Estudios Previos</t>
  </si>
  <si>
    <t>Técnico Asistencial de Contratación
Analista de Contratación
Gestor T1-11 de Contratación</t>
  </si>
  <si>
    <t>En desarrollo</t>
  </si>
  <si>
    <t>C-GCO-02</t>
  </si>
  <si>
    <t xml:space="preserve">Verificar el cumplimiento de los formatos, normas asociadas, justificación técnica y requisitos asociados a la necesidad de contratación indicada en el Estudio Previo </t>
  </si>
  <si>
    <t>Gestor T1-  11 de Contratación 
Técnico Asistencial de Contratación
Analista de Contratación
Contratista del área de Contratos</t>
  </si>
  <si>
    <t>C-GCO-03</t>
  </si>
  <si>
    <t xml:space="preserve">Revisar y aprobar el contenido definitivo del Estudio Previo para su tramite respectivo </t>
  </si>
  <si>
    <t xml:space="preserve">Ordenador del Gasto </t>
  </si>
  <si>
    <t>R-GCO-02</t>
  </si>
  <si>
    <t>omisiones y/o fallas voluntarias en los procesos de planeación de las necesidades de bienes y servicios de la entidad.</t>
  </si>
  <si>
    <t>Formulación de necesidades  y requerimientos presupuestales en el PAA elaborados para beneficio propio o de terceros</t>
  </si>
  <si>
    <r>
      <t xml:space="preserve">Posibilidad de </t>
    </r>
    <r>
      <rPr>
        <sz val="10"/>
        <color rgb="FFFF0000"/>
        <rFont val="Arial Narrow"/>
        <family val="2"/>
      </rPr>
      <t>Afectación económica</t>
    </r>
    <r>
      <rPr>
        <sz val="10"/>
        <rFont val="Arial Narrow"/>
        <family val="2"/>
      </rPr>
      <t xml:space="preserve"> por </t>
    </r>
    <r>
      <rPr>
        <sz val="10"/>
        <color rgb="FF00B050"/>
        <rFont val="Arial Narrow"/>
        <family val="2"/>
      </rPr>
      <t>detrimento patrimonial</t>
    </r>
    <r>
      <rPr>
        <sz val="10"/>
        <rFont val="Arial Narrow"/>
        <family val="2"/>
      </rPr>
      <t xml:space="preserve"> o </t>
    </r>
    <r>
      <rPr>
        <sz val="10"/>
        <color rgb="FFFF0000"/>
        <rFont val="Arial Narrow"/>
        <family val="2"/>
      </rPr>
      <t>afectación reputacional</t>
    </r>
    <r>
      <rPr>
        <sz val="10"/>
        <rFont val="Arial Narrow"/>
        <family val="2"/>
      </rPr>
      <t xml:space="preserve"> por </t>
    </r>
    <r>
      <rPr>
        <sz val="10"/>
        <color rgb="FF00B050"/>
        <rFont val="Arial Narrow"/>
        <family val="2"/>
      </rPr>
      <t xml:space="preserve">procesos de  
responsabilidad disciplinaria, fiscal y penal, </t>
    </r>
    <r>
      <rPr>
        <sz val="10"/>
        <rFont val="Arial Narrow"/>
        <family val="2"/>
      </rPr>
      <t xml:space="preserve">debido </t>
    </r>
    <r>
      <rPr>
        <sz val="10"/>
        <color rgb="FF3333FF"/>
        <rFont val="Arial Narrow"/>
        <family val="2"/>
      </rPr>
      <t>a omisiones y/o fallas voluntarias en los procesos de planeación de las necesidades de bienes y servicios de la entidad.</t>
    </r>
  </si>
  <si>
    <t>Omisiones y/o fallas voluntarias en los procesos de planeación de las necesidades de bienes y servicios de la entidad.
Dadivas e intereses personales</t>
  </si>
  <si>
    <t xml:space="preserve">96
1 Aprobación al año y 96  modificaciones en el año 2020 al PAA (media) </t>
  </si>
  <si>
    <t>C-GCO-04</t>
  </si>
  <si>
    <t>Programar, definir y justificar las necesidades del PAA de la Entidad para la vigencia conforme a las funciones y responsabilidades de cada dependencia, el Plan Estratégico Institucional y el Proyecto de Inversión.</t>
  </si>
  <si>
    <t>Asesor de Planeación
Dirección General
Subdirectores
Secretario General</t>
  </si>
  <si>
    <t>Formato Ejecución PAA</t>
  </si>
  <si>
    <t>Desarrollar capacitación de conceptos, lineamientos y buenas prácticas en la elaboración, control y ejecución del PAA</t>
  </si>
  <si>
    <t>Técnico Asistencial de Contratación
Analista de Contratación
 Gestor T1-11  de Contratación</t>
  </si>
  <si>
    <t>C-GCO-05</t>
  </si>
  <si>
    <t>Validar y aprobar el Plan Anual de Adquisiciones - PAA</t>
  </si>
  <si>
    <t>Comité Directivo
Ordenador del Gasto
Administrador del PAA</t>
  </si>
  <si>
    <t>Acta de Comité Directivo</t>
  </si>
  <si>
    <t>C-GCO-06</t>
  </si>
  <si>
    <t>Revisar y aprobar las modificaciones del PAA</t>
  </si>
  <si>
    <t>Asesor Experto de la Secretaria General</t>
  </si>
  <si>
    <t>R-GCO-03</t>
  </si>
  <si>
    <t>Omisiones y/o fallas voluntarias en la elaboración y revisión de documentos de los procesos en cada una de las etapas de contratación.</t>
  </si>
  <si>
    <t>Elaboración de contratos en los cuales se omitan conflictos de interés, inhabilidades, incompatibilidades y/o requisitos legales que beneficien a terceros sobre los intereses de la Agencia.</t>
  </si>
  <si>
    <r>
      <t>Posibilidad de</t>
    </r>
    <r>
      <rPr>
        <sz val="10"/>
        <color rgb="FFFF0000"/>
        <rFont val="Arial Narrow"/>
        <family val="2"/>
      </rPr>
      <t xml:space="preserve"> Afectación económica</t>
    </r>
    <r>
      <rPr>
        <sz val="10"/>
        <rFont val="Arial Narrow"/>
        <family val="2"/>
      </rPr>
      <t xml:space="preserve"> por </t>
    </r>
    <r>
      <rPr>
        <sz val="10"/>
        <color rgb="FF00B050"/>
        <rFont val="Arial Narrow"/>
        <family val="2"/>
      </rPr>
      <t>detrimento patrimonial</t>
    </r>
    <r>
      <rPr>
        <sz val="10"/>
        <rFont val="Arial Narrow"/>
        <family val="2"/>
      </rPr>
      <t xml:space="preserve"> o </t>
    </r>
    <r>
      <rPr>
        <sz val="10"/>
        <color rgb="FFFF0000"/>
        <rFont val="Arial Narrow"/>
        <family val="2"/>
      </rPr>
      <t>afectación reputacional</t>
    </r>
    <r>
      <rPr>
        <sz val="10"/>
        <rFont val="Arial Narrow"/>
        <family val="2"/>
      </rPr>
      <t xml:space="preserve"> por </t>
    </r>
    <r>
      <rPr>
        <sz val="10"/>
        <color rgb="FF00B050"/>
        <rFont val="Arial Narrow"/>
        <family val="2"/>
      </rPr>
      <t>procesos de  
responsabilidad disciplinaria, fiscal y penal,</t>
    </r>
    <r>
      <rPr>
        <sz val="10"/>
        <rFont val="Arial Narrow"/>
        <family val="2"/>
      </rPr>
      <t xml:space="preserve"> debido </t>
    </r>
    <r>
      <rPr>
        <sz val="10"/>
        <color rgb="FF3333FF"/>
        <rFont val="Arial Narrow"/>
        <family val="2"/>
      </rPr>
      <t>a omisiones y/o fallas voluntarias en la elaboración y revisión de documentos de los procesos en cada una de las etapas de contratación.</t>
    </r>
  </si>
  <si>
    <t>Omisiones y/o fallas voluntarias en la elaboración y revisión de documentos de los procesos en cada una de las etapas de contratación.
Conflicto de intereses de los funcionarios y contratistas que participan en la elaboración de los documentos
Dadivas e intereses personales</t>
  </si>
  <si>
    <t>C-GCO-07</t>
  </si>
  <si>
    <t>Revisar, definir y ajustar cláusulas en las minutas y formatos de los distintos tipos de contrato</t>
  </si>
  <si>
    <t xml:space="preserve">Gestor T-1 11 Contratación 
Coordinador de Gestión Contractual
Secretaria General
</t>
  </si>
  <si>
    <t>Formato de Contrato por modalidad</t>
  </si>
  <si>
    <t>Evaluar la pertinencia de revisar los conflictos de interés reportados en la declaración de bienes y rentas vs el objeto de los contratos.</t>
  </si>
  <si>
    <t>Coordinador de Gestión Contractual de Secretaria General
Gestor T1-11 de Contratación 
Técnico Asistencial de Contratación
Analista de Contratación
Contratista del área de Contratos</t>
  </si>
  <si>
    <t>C-GCO-08</t>
  </si>
  <si>
    <t>Revisar la minuta del contrato antes de la suscripción</t>
  </si>
  <si>
    <t>Gestor 11 de Contratación
Técnico Asistencial de Contratación
Analista de Contratación
Contratista del área de Contratos</t>
  </si>
  <si>
    <t>Minuta de Contrato</t>
  </si>
  <si>
    <t>C-GCO-09</t>
  </si>
  <si>
    <t xml:space="preserve">Validar y aprobar la minuta y formatos para distintos tipos de proceso por parte de la ordenadora del gasto </t>
  </si>
  <si>
    <t xml:space="preserve">Ordenador del gasto </t>
  </si>
  <si>
    <t>C-GCO-10</t>
  </si>
  <si>
    <t xml:space="preserve">Revisar los requisitos señalados en los pliegos de condiciones y/o requisitos habilitantes por medio del informe de Evaluación Final y Verificación de los documentos precontractuales a través de listas de chequeo, según el caso por parte del responsable de gestión contractual de secretaria general </t>
  </si>
  <si>
    <r>
      <t>Coordinador de Gestión Contractual
Técnico Asistencial de Contratación
Analista de Contratación</t>
    </r>
    <r>
      <rPr>
        <sz val="10"/>
        <color rgb="FFFF0000"/>
        <rFont val="Arial Narrow"/>
        <family val="2"/>
      </rPr>
      <t xml:space="preserve"> </t>
    </r>
    <r>
      <rPr>
        <sz val="10"/>
        <color theme="1"/>
        <rFont val="Arial Narrow"/>
        <family val="2"/>
      </rPr>
      <t xml:space="preserve">
Abogado del Área solicitante
Contratista del área de Contratos</t>
    </r>
  </si>
  <si>
    <t>Lista de chequeo contratos
Evaluación Final</t>
  </si>
  <si>
    <t>El riesgo afecta la imagen de la entidad internamente, de conocimiento general, nivel interno, de junta directiva y accionistas y/o de proveedores</t>
  </si>
  <si>
    <t>C-EVI-03</t>
  </si>
  <si>
    <t>Designar las responsabilidades al interior del Equipo de trabajo de Control Interno, de acuerdo a los perfiles de cada integrante</t>
  </si>
  <si>
    <t>Asesor(a) Experto(a) con funciones de Control Interno</t>
  </si>
  <si>
    <t>Plan Anual de Auditoría, Papeles de trabajo, de cada ejercicio de auditoría y seguimiento. Informes preliminares y finales, correo electrónico</t>
  </si>
  <si>
    <t>C-EVI-04</t>
  </si>
  <si>
    <t xml:space="preserve">Asesor(a) Experto(a) con funciones de Control Interno - Equipo de trabajo de Control Interno </t>
  </si>
  <si>
    <t>Papeles de trabajo. De cada ejercicio de auditoría y seguimiento.</t>
  </si>
  <si>
    <t>237
39 seguimiento de ley al año con promedio de 5 observaciones.
7 auditorías al año, promedio 6 observaciones.</t>
  </si>
  <si>
    <t>C-EVI-05</t>
  </si>
  <si>
    <t>Aplicar el procedimiento de Auditoría Interna y Seguimiento de Ley, en cumplimiento de los mandatos definidos en el Estatuto de Auditoría.</t>
  </si>
  <si>
    <t>Auditor designado</t>
  </si>
  <si>
    <t>Papeles de trabajo, de cada ejercicio de auditoría y seguimiento e informes</t>
  </si>
  <si>
    <t>Auditor designado
Asesor(a) Experto(a) con Funciones de Control Interno</t>
  </si>
  <si>
    <t>C-EVI-07</t>
  </si>
  <si>
    <t>Revisar que para la elaboración de los informes se  cuenta con  evidencia suficiente, confiable, relevante y útil para emitir conclusiones.</t>
  </si>
  <si>
    <t>R-EVI-03</t>
  </si>
  <si>
    <t>No documentar los aspectos evidenciados en las auditorías  e informes de ley.</t>
  </si>
  <si>
    <t xml:space="preserve">Manejar la información y resultados de los informes  que no evidencia la realidad de los hechos identificados  para favorecimiento de  terceros o propio. </t>
  </si>
  <si>
    <t>Omisión, adulteración o modificación de hallazgos derivados del seguimiento y de la evaluación independiente para beneficio propio o de terceros</t>
  </si>
  <si>
    <t xml:space="preserve">Posibilidad de afectación reputacional por no documentar los aspectos evidenciados en las auditorías  e informes de ley,  debido al manejo de información y resultados de los informes  que no evidencia la realidad de los hechos identificados  para favorecimiento propio o de  terceros.   </t>
  </si>
  <si>
    <t xml:space="preserve">1. La información presentada como soporte de los resultados de un trabajo de auditoría, no es precisa, confiable, ni clara  (Manipulación de la información).    </t>
  </si>
  <si>
    <t xml:space="preserve">1.Investigación por parte de las Entidades de Control. </t>
  </si>
  <si>
    <t>Calificado con la tabla definida por la Secretaría de Transparencia</t>
  </si>
  <si>
    <t>Para la vinculación de los auditores funcionarios y contratistas que apoyen las funciones del Asesor Experto con Funciones de Control Interno,  firmen el compromiso de aplicar el Estatuto de Auditoría Interna y el Código del Auditor, de acuerdo con la resolución vigente,  así como el compromiso de confidencialidad de la información.</t>
  </si>
  <si>
    <t>Asesor Experto con Funciones de Control Interno</t>
  </si>
  <si>
    <t xml:space="preserve">2. Los trabajos realizados se efectúan para la obtención de intereses con beneficios propios.  </t>
  </si>
  <si>
    <t>2. Cuestionamientos legales que conllevan a la pérdida de imagen institucional.</t>
  </si>
  <si>
    <t xml:space="preserve">Verificar el cumplimiento del Estatuto de Auditoría y Código de Ética del auditor por parte de los auditores  del equipo de Control Interno, para evitar desviaciones del trabajo de aseguramiento </t>
  </si>
  <si>
    <t xml:space="preserve">3. Los informes que se presentan a la Alta dirección son imprecisos y no reflejan el desempeño institucional. </t>
  </si>
  <si>
    <t xml:space="preserve">4. Los informes de resultados de las auditorias, no reflejan la contundencia de lo evidenciado (Falta de transparencia en la gestión). </t>
  </si>
  <si>
    <t>5. No reportar oportunamente a los organismos de control  los hechos de corrupción.</t>
  </si>
  <si>
    <t>6. No comunicar conflicto de interés en el desarrollo del ejercicio auditor.</t>
  </si>
  <si>
    <t>Semestral</t>
  </si>
  <si>
    <t>Fraude Interno</t>
  </si>
  <si>
    <t>Catastrófico</t>
  </si>
  <si>
    <t>Extremo</t>
  </si>
  <si>
    <t>Secretaria General</t>
  </si>
  <si>
    <t>Líder de Gestión Documental</t>
  </si>
  <si>
    <t>REDUCIR EL RIESGO</t>
  </si>
  <si>
    <t>Implementación del SGDEA - ORFEO</t>
  </si>
  <si>
    <t>Imposibilidad de recuperar información</t>
  </si>
  <si>
    <t>4005 Carpetas en el archivo central, alrededor de 4 millones de documentos electrónicos</t>
  </si>
  <si>
    <t>Detrimento patrimonial</t>
  </si>
  <si>
    <t>Reprocesos en la organización de la información.</t>
  </si>
  <si>
    <t>R-GDO-06</t>
  </si>
  <si>
    <t>por sanciones administrativas y disciplinarias, reprocesos en la organización de la información e imposibilidad de recuperar la información</t>
  </si>
  <si>
    <t>Debido a la falta de control de documentos o repositorios de información electrónica, falta de ética profesional, dadivas y favores personales, políticos o de cualquier índole.</t>
  </si>
  <si>
    <t>Manipular, adulterar, modificar o entregar información clasificada custodiada en el archivo para  beneficio propio o de terceros.</t>
  </si>
  <si>
    <t>Posibilidad de afectación  reputacional por sanciones administrativas y disciplinarias, reprocesos en la organización de la información e imposibilidad de recuperar la información debido a la falta de control de documentos o repositorios de información electrónica, falta de ética profesional, dadivas y favores personales, políticos o de cualquier índole.</t>
  </si>
  <si>
    <t>Falta de control de los documentos o repositorios de información electrónica.</t>
  </si>
  <si>
    <t>Sanciones administrativas y disciplinarias.</t>
  </si>
  <si>
    <t>Calificado con el formato de la Secretaría de Transparencia</t>
  </si>
  <si>
    <t>C-GDO-18</t>
  </si>
  <si>
    <t>Verificar el diligenciamiento de las planillas de Control al acceso o consulta de la información de acuerdo a los requerimientos de los colaboradores y las características de los documentos solicitados.</t>
  </si>
  <si>
    <t>Técnico Asistencial /
Contratista Archivista</t>
  </si>
  <si>
    <t>Planilla de control de prestamos documentales</t>
  </si>
  <si>
    <t>Falta de ética profesional.</t>
  </si>
  <si>
    <t>C-GDO-19</t>
  </si>
  <si>
    <t>Administrar el acceso a los documentos publicados en la Gestión Documental a través de lo estipulado en la tabla de control de accesos.</t>
  </si>
  <si>
    <t>Dadivas, Favores personales, políticos o de cualquier índole</t>
  </si>
  <si>
    <t>C-GDO-20</t>
  </si>
  <si>
    <t>Verificar las listas de chequeo de contenido de expedientes cuando sea consultada la información del archivo central de la entidad.</t>
  </si>
  <si>
    <t>Ejecutar plan de remediación derivado del Assesmet de Seguridad</t>
  </si>
  <si>
    <t>Ingeniero de Infraestructura
Ingeniero de Seguridad</t>
  </si>
  <si>
    <t>C-GTI-15</t>
  </si>
  <si>
    <t>Monitorear el comportamiento de los sistemas y plataformas a través del SOC - Security Operations Center</t>
  </si>
  <si>
    <t>Ingeniero de Infraestructura</t>
  </si>
  <si>
    <t>Informes de Monitoreo SOC</t>
  </si>
  <si>
    <t>El riesgo afecta la imagen de  la entidad con efecto publicitario sostenido a nivel de sector administrativo, nivel departamental o municipal</t>
  </si>
  <si>
    <t>Ingeniero de Gestión del Cambio</t>
  </si>
  <si>
    <t>R-GTI-11</t>
  </si>
  <si>
    <t>Incumplimiento del Código de Integridad y procesos legales</t>
  </si>
  <si>
    <t>Falta de seguimiento a las acciones realizadas por los usuarios con perfil  administradores dentro de los sistemas de información.</t>
  </si>
  <si>
    <t>Fuga de información confidencial o reservada de las bases de datos de los sistemas de información que administra la Subdirección de información y desarrollo tecnológico, que puedan beneficiar a terceros.</t>
  </si>
  <si>
    <r>
      <rPr>
        <sz val="10"/>
        <color rgb="FFFF0000"/>
        <rFont val="Arial Narrow"/>
        <family val="2"/>
      </rPr>
      <t>Posibilidad de afectación reputaciona</t>
    </r>
    <r>
      <rPr>
        <sz val="10"/>
        <rFont val="Arial Narrow"/>
        <family val="2"/>
      </rPr>
      <t xml:space="preserve">l por </t>
    </r>
    <r>
      <rPr>
        <sz val="10"/>
        <color rgb="FF00B050"/>
        <rFont val="Arial Narrow"/>
        <family val="2"/>
      </rPr>
      <t xml:space="preserve">Incumplimiento del Código de Integridad y procesos legales </t>
    </r>
    <r>
      <rPr>
        <sz val="10"/>
        <color theme="1"/>
        <rFont val="Arial Narrow"/>
        <family val="2"/>
      </rPr>
      <t>debido a</t>
    </r>
    <r>
      <rPr>
        <sz val="10"/>
        <rFont val="Arial Narrow"/>
        <family val="2"/>
      </rPr>
      <t xml:space="preserve"> la </t>
    </r>
    <r>
      <rPr>
        <sz val="10"/>
        <color rgb="FF3333FF"/>
        <rFont val="Arial Narrow"/>
        <family val="2"/>
      </rPr>
      <t>falta de seguimiento a las acciones realizadas por los usuarios con perfil  administradores dentro de los sistemas de información.</t>
    </r>
  </si>
  <si>
    <t>Desconfianza en los servicios prestados por CCE</t>
  </si>
  <si>
    <t>381 
Activos de Información</t>
  </si>
  <si>
    <t>Calificador con el formato de la Secretaría de Transparencia para evaluación de riesgos de corrupción</t>
  </si>
  <si>
    <t>C-GTI-33</t>
  </si>
  <si>
    <t>Definir y apropiar la matriz de roles, perfiles y permisos de acceso de las plataformas SECOP</t>
  </si>
  <si>
    <t>Ingeniero de Infraestructura 
Coordinador de Sistemas de Información</t>
  </si>
  <si>
    <t>Matriz de roles perfiles y permisos</t>
  </si>
  <si>
    <t>Ausencia de escalamiento de privilegios (roles y perfiles) en los usuarios.</t>
  </si>
  <si>
    <t>Incumplimiento del Código de Integridad</t>
  </si>
  <si>
    <t>C-GTI-34</t>
  </si>
  <si>
    <t>Cifrar la información de contraseñas (SECOP I, SECOP II, TVEC)
Cifrar las Ofertas (SECOP II,TVEC)</t>
  </si>
  <si>
    <t>Coordinador de Sistemas de Información
Ingeniero DBA</t>
  </si>
  <si>
    <t>Procesos legales</t>
  </si>
  <si>
    <t>C-GTI-35</t>
  </si>
  <si>
    <t>Verificar las conexiones de los usuarios a las infraestructura a nivel de VPN, mediante la consola de Fortianalizer</t>
  </si>
  <si>
    <t>Informe Monitoreo Fortianalizer</t>
  </si>
  <si>
    <t>Sanciones disciplinarias e inhabilidades</t>
  </si>
  <si>
    <t>R-GTI-12</t>
  </si>
  <si>
    <t>Manipulación de la información en los sistemas de información que administra la Subdirección de información y desarrollo tecnológico, para asignar privilegios de acceso a usuarios no autorizados que busquen desarrollar actividades de corrupción en el Sistema de Compra Pública.</t>
  </si>
  <si>
    <t>C-GTI-36</t>
  </si>
  <si>
    <t>Aplicar el Proceso de Control de Cambios de IDT</t>
  </si>
  <si>
    <t>Caso GLPI con documentación sesión de cambios</t>
  </si>
  <si>
    <t>Coordinador del Proceso Jurídico</t>
  </si>
  <si>
    <t>36
34 procesos activos y se incrementa alrededor 2 procesos al año.</t>
  </si>
  <si>
    <t>C-GJU-06</t>
  </si>
  <si>
    <t>Registrar los procesos Judiciales en eKOGUI</t>
  </si>
  <si>
    <t>Apoderado Jurídico</t>
  </si>
  <si>
    <t>Registros en eKogui</t>
  </si>
  <si>
    <t>C-GJU-07</t>
  </si>
  <si>
    <t>Realizar Informe de estado de los procesos judiciales</t>
  </si>
  <si>
    <t>Informe de estado procesos judiciales publicado en la Web</t>
  </si>
  <si>
    <t>C-GJU-08</t>
  </si>
  <si>
    <t>Verificar la exactitud y completitud de los expedientes de los procesos disciplinarios y sancionatorios</t>
  </si>
  <si>
    <t>Funcionario asignado al control disciplinario</t>
  </si>
  <si>
    <t>Hoja de Control o Lista de Chequeo de los expedientes</t>
  </si>
  <si>
    <t>Correspondencia enviada a juzgados errados</t>
  </si>
  <si>
    <t>Relaciones Laborales</t>
  </si>
  <si>
    <t>R-GJU-04</t>
  </si>
  <si>
    <t>Detrimento patrimonial por demandas, así como, sanciones legales</t>
  </si>
  <si>
    <t>Intereses particulares que busquen favorecer a terceros.</t>
  </si>
  <si>
    <t>Ocultar, manipular y/o alterar pruebas de los expedientes asociados con situaciones jurídicas de actuaciones de la Agencia para favorecer a un tercero</t>
  </si>
  <si>
    <r>
      <t>Posibilidad de</t>
    </r>
    <r>
      <rPr>
        <sz val="10"/>
        <color rgb="FFFF0000"/>
        <rFont val="Arial Narrow"/>
        <family val="2"/>
      </rPr>
      <t xml:space="preserve"> afectación económica</t>
    </r>
    <r>
      <rPr>
        <sz val="10"/>
        <rFont val="Arial Narrow"/>
        <family val="2"/>
      </rPr>
      <t xml:space="preserve"> por detrimento patrimonial asociadas a demandas, y de</t>
    </r>
    <r>
      <rPr>
        <sz val="10"/>
        <color rgb="FFFF0000"/>
        <rFont val="Arial Narrow"/>
        <family val="2"/>
      </rPr>
      <t xml:space="preserve"> afectación reputacional </t>
    </r>
    <r>
      <rPr>
        <sz val="10"/>
        <rFont val="Arial Narrow"/>
        <family val="2"/>
      </rPr>
      <t>por</t>
    </r>
    <r>
      <rPr>
        <sz val="10"/>
        <color rgb="FF00B050"/>
        <rFont val="Arial Narrow"/>
        <family val="2"/>
      </rPr>
      <t xml:space="preserve"> sanciones legales</t>
    </r>
    <r>
      <rPr>
        <sz val="10"/>
        <rFont val="Arial Narrow"/>
        <family val="2"/>
      </rPr>
      <t>, debido</t>
    </r>
    <r>
      <rPr>
        <sz val="10"/>
        <color rgb="FF3333FF"/>
        <rFont val="Arial Narrow"/>
        <family val="2"/>
      </rPr>
      <t xml:space="preserve"> a información intereses particulares que busquen favorecer a terceros</t>
    </r>
    <r>
      <rPr>
        <sz val="10"/>
        <rFont val="Arial Narrow"/>
        <family val="2"/>
      </rPr>
      <t>.</t>
    </r>
  </si>
  <si>
    <t>Intereses particulares</t>
  </si>
  <si>
    <t>Pérdida de procesos jurídicos</t>
  </si>
  <si>
    <t>Calificado con los criterios de la Secretaría de Transparencia</t>
  </si>
  <si>
    <t>C-GJU-13</t>
  </si>
  <si>
    <t>Verificar el buzón notificaciones judiciales y remitir la información a quien corresponda dentro del proceso</t>
  </si>
  <si>
    <t>Desarrollar un control de verificación y vigilancia procesal externa diaria, que permita conocer todas las actuaciones que se adelantan por cada proceso judicial incluyendo términos. Incluir esta gestión en los informes de procesos judiciales.</t>
  </si>
  <si>
    <t>Notificaciones de la Gestión Judicial</t>
  </si>
  <si>
    <t>Dadivas</t>
  </si>
  <si>
    <t>Detrimento patrimonial por demandas</t>
  </si>
  <si>
    <t>Favores personales de cualquier índole</t>
  </si>
  <si>
    <t>Sanciones legales</t>
  </si>
  <si>
    <t>C-GJU-14</t>
  </si>
  <si>
    <t>R-GJU-05</t>
  </si>
  <si>
    <t>Omisión en el cumplimiento de los términos en actuaciones jurídicas para favorecer a terceros en contra de los intereses de Agencia</t>
  </si>
  <si>
    <t>Intereses particulares que permitan el vencimiento de los términos</t>
  </si>
  <si>
    <t>Correos de Notificaciones Judiciales en la bandeja de No deseado</t>
  </si>
  <si>
    <t>C-GJU-16</t>
  </si>
  <si>
    <t>Verificar y velar por el cumplimiento de los términos legales aplicables para cada proceso judicial o administrativo.</t>
  </si>
  <si>
    <t>Apoderado Jurídico
Abogado asignado</t>
  </si>
  <si>
    <t>C-GJU-17</t>
  </si>
  <si>
    <t>Abogado asignado para Cobros jurídicos</t>
  </si>
  <si>
    <t>C-GJU-18</t>
  </si>
  <si>
    <t>Medir y reportar el cumplimiento de términos y estado de los procesos a través de los Indicadores definidos</t>
  </si>
  <si>
    <t>Ficha técnica de los indicadores Proceso Jurídico</t>
  </si>
  <si>
    <t>C-GJU-19</t>
  </si>
  <si>
    <t>Formador Senior responsable de planeación</t>
  </si>
  <si>
    <t>C-SEC-02</t>
  </si>
  <si>
    <t>Programar las formaciones de acuerdo con el cumplimiento de las metas de la Agencia</t>
  </si>
  <si>
    <t>Cronograma de formaciones</t>
  </si>
  <si>
    <t>400 Veces al año es el numero de entidades planeadas para capacitar</t>
  </si>
  <si>
    <t>Coordinador grupo Uso y Apropiación</t>
  </si>
  <si>
    <t>R-SEC-05</t>
  </si>
  <si>
    <t>Los formadores a los usuarios del Sistema de Compra Pública otorgan privilegios a una entidad o usuario en la atención de los canales de servicio</t>
  </si>
  <si>
    <t xml:space="preserve"> El contratista (formador) obtenga un beneficio propio a cambio del beneficio al tercero</t>
  </si>
  <si>
    <t>Otorgar privilegios a una entidad o usuario en la atención de los servicios de formación 
sin cumplir los requisitos de programación establecidos por la Agencia.</t>
  </si>
  <si>
    <r>
      <t>Posibilidad de</t>
    </r>
    <r>
      <rPr>
        <sz val="10"/>
        <color rgb="FFFF0000"/>
        <rFont val="Arial Narrow"/>
        <family val="2"/>
      </rPr>
      <t xml:space="preserve"> afectación reputacional</t>
    </r>
    <r>
      <rPr>
        <sz val="10"/>
        <rFont val="Arial Narrow"/>
        <family val="2"/>
      </rPr>
      <t xml:space="preserve"> por </t>
    </r>
    <r>
      <rPr>
        <sz val="10"/>
        <color rgb="FF00B050"/>
        <rFont val="Arial Narrow"/>
        <family val="2"/>
      </rPr>
      <t>otorgar privilegios a una entidad o usuario en la atención de los canales de servicio por parte de los formadores a los usuarios del Sistema de Compra Pública</t>
    </r>
    <r>
      <rPr>
        <sz val="10"/>
        <rFont val="Arial Narrow"/>
        <family val="2"/>
      </rPr>
      <t xml:space="preserve"> con el </t>
    </r>
    <r>
      <rPr>
        <sz val="10"/>
        <color rgb="FF3333FF"/>
        <rFont val="Arial Narrow"/>
        <family val="2"/>
      </rPr>
      <t xml:space="preserve">propósito de obtener beneficio propio o lucro </t>
    </r>
  </si>
  <si>
    <t>Recibir dadivas</t>
  </si>
  <si>
    <t>Desconfianza en los servicios prestados por Colombia Compra Eficiente</t>
  </si>
  <si>
    <t>Calculado con el formato de la Secretaria de transparencia</t>
  </si>
  <si>
    <t>C-SEC-14</t>
  </si>
  <si>
    <t>Reportar de seguimiento de formación y actividades de los formadores del Grupo de Uso y Apropiación</t>
  </si>
  <si>
    <t>Formador de apoyo responsable del seguimiento</t>
  </si>
  <si>
    <t>Formato de seguimiento</t>
  </si>
  <si>
    <t>Seguimiento de las asignaciones de los formadores sobre aquellas solicitadas y que no estén dentro de la planeación.</t>
  </si>
  <si>
    <t>Líder Técnico y Funcional - Líder de Formación</t>
  </si>
  <si>
    <t>Programación de formaciones fuera del tiempo sin justificación</t>
  </si>
  <si>
    <t>Conflicto de interés no administrado</t>
  </si>
  <si>
    <t>Favores personales, políticos o de cualquier tipo</t>
  </si>
  <si>
    <t>C-SEC-15</t>
  </si>
  <si>
    <t>Realizar campañas de sensibilización del Código de integridad conforme al cronograma del PIC y Programa de Bienestar</t>
  </si>
  <si>
    <t>Líder de Talento Humano</t>
  </si>
  <si>
    <t>Capacitaciones del PIC</t>
  </si>
  <si>
    <t>Inconformidad con las condiciones laborales y contractuales</t>
  </si>
  <si>
    <t>R-SEC-06</t>
  </si>
  <si>
    <t>El desarrollo de asesorías informales por parte de los formadores a los usuarios del Sistema de Compra Pública</t>
  </si>
  <si>
    <t>Uso no autorizado de la documentación e información propiedad de la Agencia con el propósito de obtener lucro</t>
  </si>
  <si>
    <t>Realizar formaciones externas a la Agencia a nombre propio haciendo uso del material propiedad de CCE buscando un beneficio económico</t>
  </si>
  <si>
    <r>
      <t xml:space="preserve">Posibilidad de </t>
    </r>
    <r>
      <rPr>
        <sz val="10"/>
        <color rgb="FFFF0000"/>
        <rFont val="Arial Narrow"/>
        <family val="2"/>
      </rPr>
      <t>afectación reputacional</t>
    </r>
    <r>
      <rPr>
        <sz val="10"/>
        <rFont val="Arial Narrow"/>
        <family val="2"/>
      </rPr>
      <t xml:space="preserve"> por el </t>
    </r>
    <r>
      <rPr>
        <sz val="10"/>
        <color rgb="FF00B050"/>
        <rFont val="Arial Narrow"/>
        <family val="2"/>
      </rPr>
      <t>desarrollo de asesorías informales por parte de los formadores a los usuarios del Sistema de Compra Pública</t>
    </r>
    <r>
      <rPr>
        <sz val="10"/>
        <rFont val="Arial Narrow"/>
        <family val="2"/>
      </rPr>
      <t xml:space="preserve"> debido al </t>
    </r>
    <r>
      <rPr>
        <sz val="10"/>
        <color rgb="FF3333FF"/>
        <rFont val="Arial Narrow"/>
        <family val="2"/>
      </rPr>
      <t>uso no autorizado de la documentación e información propiedad de la Agencia con el propósito de obtener lucro</t>
    </r>
  </si>
  <si>
    <t>Seguimiento y control de las cuentas en el ambiente de formación asignadas al equipo; inclusión en los materiales de formación del  licenciamiento de uso libre con atribución al desarrollador del contenido, en este caso CCE.</t>
  </si>
  <si>
    <t>Líder Técnico y Funcional - Líder de Formación - Analista T2 - 04 de aplicaciones</t>
  </si>
  <si>
    <t>*Cuentas del ambiente de formación utilizadas por terceros
*Materiales de formación con el texto de licenciamiento de uso libre con atribución al desarrollador del contenido</t>
  </si>
  <si>
    <t>Uso del material de propiedad intelectual de Colombia Compra Eficiente (por ejemplo la plataforma de formación de SECOP II) para obtener lucro al realizar asesorías a usuarios del Sistema de Compra Pública</t>
  </si>
  <si>
    <t>C-SEC-16</t>
  </si>
  <si>
    <t xml:space="preserve">Asignar Usuarios y Contraseñas a los formadores de la plataforma de formación de SECOP II. </t>
  </si>
  <si>
    <t>Formato asignación de usuarios</t>
  </si>
  <si>
    <t>Conflicto de interés</t>
  </si>
  <si>
    <t>C-SEC-17</t>
  </si>
  <si>
    <t>Configurar los Horarios de disponibilidad de la plataforma de formación de SECOP II</t>
  </si>
  <si>
    <t>Líder de Infraestructura</t>
  </si>
  <si>
    <t>Registro en la plataforma</t>
  </si>
  <si>
    <t>Material de formación no controlado, disponibilidad sin restricción</t>
  </si>
  <si>
    <t>C-GTH-05</t>
  </si>
  <si>
    <t>Secretario General 
Funcionario y/o contratista líder de Talento Humano 
Funcionario y/o contratistas del grupo gestión del talento humano</t>
  </si>
  <si>
    <t>Formato control de requisitos y antecedentes</t>
  </si>
  <si>
    <t>C-GTH-06</t>
  </si>
  <si>
    <t>Realizar seguimiento anual de los antecedentes disciplinarios de los funcionarios activos de la entidad en los entes de control, reposando en los expedientes</t>
  </si>
  <si>
    <t>Acta de verificación antecedentes disciplinarios</t>
  </si>
  <si>
    <t>SIIF Nación</t>
  </si>
  <si>
    <t>R-GTH-06</t>
  </si>
  <si>
    <t>actos inapropiados que van en contra de los principios y valores éticos de la agencia</t>
  </si>
  <si>
    <t xml:space="preserve">motivaciones y presiones que intervienen en los procesos de vinculación y permanencia de los servidores públicos   </t>
  </si>
  <si>
    <t>Adulterar, manipular, desviar u omitir información para vincular y/o mantener  funcionarios.</t>
  </si>
  <si>
    <r>
      <t>Posibilidad de</t>
    </r>
    <r>
      <rPr>
        <sz val="10"/>
        <color rgb="FFFF0000"/>
        <rFont val="Arial Narrow"/>
        <family val="2"/>
      </rPr>
      <t xml:space="preserve"> afectación reputacional </t>
    </r>
    <r>
      <rPr>
        <sz val="10"/>
        <color theme="1"/>
        <rFont val="Arial Narrow"/>
        <family val="2"/>
      </rPr>
      <t xml:space="preserve">por </t>
    </r>
    <r>
      <rPr>
        <sz val="10"/>
        <color rgb="FF00B050"/>
        <rFont val="Arial Narrow"/>
        <family val="2"/>
      </rPr>
      <t xml:space="preserve">actos inapropiados que van en contra de los principios y valores éticos de la agencia </t>
    </r>
    <r>
      <rPr>
        <sz val="10"/>
        <color theme="1"/>
        <rFont val="Arial Narrow"/>
        <family val="2"/>
      </rPr>
      <t xml:space="preserve">debido </t>
    </r>
    <r>
      <rPr>
        <sz val="10"/>
        <color rgb="FF3333FF"/>
        <rFont val="Arial Narrow"/>
        <family val="2"/>
      </rPr>
      <t>a motivaciones y presiones que intervienen en los procesos de vinculación y permanencia de los servidores públicos</t>
    </r>
    <r>
      <rPr>
        <sz val="10"/>
        <color theme="1"/>
        <rFont val="Arial Narrow"/>
        <family val="2"/>
      </rPr>
      <t xml:space="preserve"> .</t>
    </r>
  </si>
  <si>
    <t>Intereses particulares de un funcionario</t>
  </si>
  <si>
    <t>Generar intervención de los órganos de control</t>
  </si>
  <si>
    <t>142 
Colaboradores (Planta)</t>
  </si>
  <si>
    <t>Se califica con base a las indicaciones de la Secretaría de Transparencia y el formato definido</t>
  </si>
  <si>
    <t xml:space="preserve">Verificar los requisitos mínimos para la vacante diligenciado el formato de control de requisitos, y la validación de los antecedentes disciplinarios reposando en el expediente. </t>
  </si>
  <si>
    <t>Campañas de sensibilización del Código de integridad conforme al cronograma del PIC y Programa de Bienestar</t>
  </si>
  <si>
    <t>Secretaria General
Contratista Líder de Talento Humano</t>
  </si>
  <si>
    <t xml:space="preserve">% Cumplimiento cronogramas de trabajo que se reporta en la Hoja de Vida de indicadores de TH </t>
  </si>
  <si>
    <t>Comunicados Internos
Listas de Asistencia a Capacitaciones Internas</t>
  </si>
  <si>
    <t>Dadivas para el desarrollo del proceso</t>
  </si>
  <si>
    <t xml:space="preserve">Procesos sancionatorio, penales y disciplinarios
</t>
  </si>
  <si>
    <t>C-GTH-22</t>
  </si>
  <si>
    <t xml:space="preserve">Aprobar y efectuar proceso de vinculación con cumplimiento de requisitos documentales ajustados al manual de funciones de la Entidad </t>
  </si>
  <si>
    <t xml:space="preserve">Secretario General 
Funcionario y/o contratista líder de Talento Humano </t>
  </si>
  <si>
    <t>Formato control de requisitos y antecedentes
Resolución de nombramiento
Acta de posesión</t>
  </si>
  <si>
    <t xml:space="preserve">Actos inapropiados que van en contra de los principios y valores éticos, vulnerando el debido proceder para favorecer a terceros </t>
  </si>
  <si>
    <t>Pérdida de confianza de la Entidad, afectando su reputación</t>
  </si>
  <si>
    <t>Favores políticos y/o personales</t>
  </si>
  <si>
    <t>C-GTH-23</t>
  </si>
  <si>
    <t>Desarrollar capacitaciones de integridad, código disciplinario, conflictos de interés y demás relacionadas con el comportamiento, principios y valores de los servidores públicos.</t>
  </si>
  <si>
    <t>Funcionario y/o contratista líder de Talento Humano 
Funcionario y/o contratistas del grupo gestión del talento humano</t>
  </si>
  <si>
    <t>PIC
Soportes de Capacitaciones</t>
  </si>
  <si>
    <t>R-GTH-07</t>
  </si>
  <si>
    <t>vulnerar la confidencialidad y reserva de datos de un funcionario</t>
  </si>
  <si>
    <t>Divulgar información confidencial de historias laborales o de información del personal en cualquiera de las etapas del ciclo de vida del funcionario</t>
  </si>
  <si>
    <r>
      <t xml:space="preserve">Posibilidad de afectación reputacional por </t>
    </r>
    <r>
      <rPr>
        <sz val="10"/>
        <color rgb="FF3333FF"/>
        <rFont val="Arial Narrow"/>
        <family val="2"/>
      </rPr>
      <t xml:space="preserve">vulnerar la confidencialidad y reserva de datos de un funcionario </t>
    </r>
    <r>
      <rPr>
        <sz val="10"/>
        <color theme="1"/>
        <rFont val="Arial Narrow"/>
        <family val="2"/>
      </rPr>
      <t xml:space="preserve">debido </t>
    </r>
    <r>
      <rPr>
        <sz val="10"/>
        <color rgb="FF00B050"/>
        <rFont val="Arial Narrow"/>
        <family val="2"/>
      </rPr>
      <t xml:space="preserve">a actos inapropiados que van en contra de los principios y valores éticos, vulnerando el debido proceder para favorecer a terceros </t>
    </r>
  </si>
  <si>
    <t xml:space="preserve">Afectar la confidencialidad y reserva de datos de un funcionario
</t>
  </si>
  <si>
    <t>C-GTH-24</t>
  </si>
  <si>
    <t>Organizar y clasificar la información de acuerdo con el instructivo interno de historias laborales. Crear el expediente</t>
  </si>
  <si>
    <t>Secretario General 
Contratista y/o funcionario Líder de Talento Humano 
Contratista y/o funcionario apoyo de talento humano</t>
  </si>
  <si>
    <t>Historia Laboral
Hoja de control expediente</t>
  </si>
  <si>
    <t xml:space="preserve">Generar pérdida de confianza de la Entidad, afectando su reputación
</t>
  </si>
  <si>
    <t>C-GTH-25</t>
  </si>
  <si>
    <t>Verificar la documentación de los expedientes vs la hoja de control de historia laboral</t>
  </si>
  <si>
    <t>Contratista y/o funcionario Líder de Talento Humano 
Contratista y/o funcionario apoyo de talento humano</t>
  </si>
  <si>
    <t>Hoja de control expediente</t>
  </si>
  <si>
    <t>Procesos penales y disciplinarios</t>
  </si>
  <si>
    <t>C-GTH-26</t>
  </si>
  <si>
    <t>Control de acceso, custodia y autorizaciones de consulta a los expedientes en el archivo de gestión y en el archivo central</t>
  </si>
  <si>
    <t>Hoja de control expediente
FUID de historia laborales</t>
  </si>
  <si>
    <t>Error tecnológico en los protocolos de seguridad en la gestión documental</t>
  </si>
  <si>
    <t>Motivaciones personales</t>
  </si>
  <si>
    <t>Estructurador / Gestor/ Subdirector de Negocios</t>
  </si>
  <si>
    <t>C-GAD-04</t>
  </si>
  <si>
    <t xml:space="preserve">Convocar a las entidades compradoras, proveedores, gremios y demás agentes del mercado interesados, para  que con su experiencia apoyen la definición del modelo de negocio del IAD.  </t>
  </si>
  <si>
    <t>Estructurador / Gestor</t>
  </si>
  <si>
    <t>Convocatoria, Actas mesas de trabajo</t>
  </si>
  <si>
    <t>C-GAD-05</t>
  </si>
  <si>
    <t>Establecer y verificar los criterios y requisitos del proceso de selección de los proponentes en la estructuración del IAD, garantizando la participación permanente de Proveedores, Entidades Estatales, Gremios y Grupos de Interés del bien o servicio.</t>
  </si>
  <si>
    <t>Actas de reuniones, Ficha de control y revisión del proceso</t>
  </si>
  <si>
    <t>36 IAD en operación en la TVEC</t>
  </si>
  <si>
    <t>Gestor</t>
  </si>
  <si>
    <t>En Proceso</t>
  </si>
  <si>
    <t>R-GAD-07</t>
  </si>
  <si>
    <t>Disminución de la participación de proveedores en la adjudicación del IAD</t>
  </si>
  <si>
    <t>Estructuración de AMP o IAD que incurran en conflictos de interés con modelos de negocio que favorezcan a proveedores en particular.</t>
  </si>
  <si>
    <t xml:space="preserve">Direccionamiento de un AMP y/o IAD a favor de un tercero, manipulando, alterando  o divulgando  información privada o confidencial aportada para la estructuración de AMP y/o IAD </t>
  </si>
  <si>
    <r>
      <rPr>
        <sz val="10"/>
        <color rgb="FFFF0000"/>
        <rFont val="Arial Narrow"/>
        <family val="2"/>
      </rPr>
      <t>Posibilidad de afectación reputacional</t>
    </r>
    <r>
      <rPr>
        <sz val="10"/>
        <rFont val="Arial Narrow"/>
        <family val="2"/>
      </rPr>
      <t xml:space="preserve"> por la </t>
    </r>
    <r>
      <rPr>
        <sz val="10"/>
        <color rgb="FF00B050"/>
        <rFont val="Arial Narrow"/>
        <family val="2"/>
      </rPr>
      <t>disminución de la participación de proveedores en la adjudicación del IAD</t>
    </r>
    <r>
      <rPr>
        <sz val="10"/>
        <rFont val="Arial Narrow"/>
        <family val="2"/>
      </rPr>
      <t xml:space="preserve"> debido a la </t>
    </r>
    <r>
      <rPr>
        <sz val="10"/>
        <color rgb="FF3333FF"/>
        <rFont val="Arial Narrow"/>
        <family val="2"/>
      </rPr>
      <t>estructuración de AMP o IAD que incurran en conflictos de interés con modelos de negocio que favorezcan a proveedores en particular.</t>
    </r>
  </si>
  <si>
    <t>Conflictos de interés en la estructuración del AMP o IAD, con modelos de negocio que favorezcan a proveedores en particular.</t>
  </si>
  <si>
    <t>Calculado con el formato de la Secretaría de Transparencia</t>
  </si>
  <si>
    <t>Diligenciar formulario de conflicto de intereses al estructurador y administrador del acuerdo marco de precio.</t>
  </si>
  <si>
    <t>C-GAD-19</t>
  </si>
  <si>
    <t>Reportar denuncias interpuestas por los ciudadanos respecto a irregularidades en el proceso de estructuración, adjudicación y desarrollo de los IAD</t>
  </si>
  <si>
    <t>Subdirector de Negocios /  Administrador</t>
  </si>
  <si>
    <t>Registro de la Denuncia y respuesta. PQRSD</t>
  </si>
  <si>
    <t>C-GAD-20</t>
  </si>
  <si>
    <t>Reportar los posibles actos de corrupción materializados a las entidades competentes dando cumplimiento a la estipulado en Normatividad.</t>
  </si>
  <si>
    <t>Subdirector de Negocios</t>
  </si>
  <si>
    <t>Asesor de Planeación</t>
  </si>
  <si>
    <t>Asesor de Planeación
Secretaría General
Director General</t>
  </si>
  <si>
    <t>R-DES-04</t>
  </si>
  <si>
    <t>Incumplimiento de los principios de la gestión administrativa de economía, eficacia y responsabilidad que desencadena en posibles observaciones de los entes de control.</t>
  </si>
  <si>
    <t>Ausencia de trazabilidad documental que ubique al nuevo gerente / administrador / director de la entidad en los propósitos del proyecto de inversión que se alinean con el decreto 4170 de 2011 y se configure con los objetivos nuevos de gobierno y objetivos de política pública.</t>
  </si>
  <si>
    <t>Definición y asignación del presupuesto de inversión desalineado de los objetivos del proyecto de inversión</t>
  </si>
  <si>
    <r>
      <t xml:space="preserve">Posibilidad de </t>
    </r>
    <r>
      <rPr>
        <sz val="10"/>
        <color rgb="FFFF0000"/>
        <rFont val="Arial Narrow"/>
        <family val="2"/>
      </rPr>
      <t xml:space="preserve">afectación económica y reputacional </t>
    </r>
    <r>
      <rPr>
        <sz val="10"/>
        <rFont val="Arial Narrow"/>
        <family val="2"/>
      </rPr>
      <t xml:space="preserve">por </t>
    </r>
    <r>
      <rPr>
        <sz val="10"/>
        <color rgb="FF00B050"/>
        <rFont val="Arial Narrow"/>
        <family val="2"/>
      </rPr>
      <t>el Incumplimiento de los principios de la gestión administrativa de economía, eficacia y responsabilidad que desencadena en posibles observaciones de los entes de control</t>
    </r>
    <r>
      <rPr>
        <sz val="10"/>
        <rFont val="Arial Narrow"/>
        <family val="2"/>
      </rPr>
      <t xml:space="preserve"> debido </t>
    </r>
    <r>
      <rPr>
        <sz val="10"/>
        <color rgb="FF3333FF"/>
        <rFont val="Arial Narrow"/>
        <family val="2"/>
      </rPr>
      <t>a la ausencia de trazabilidad documental que ubique al nuevo gerente / administrador / director de la entidad en los propósitos del proyecto de inversión que se alinean con el decreto 4170 de 2011 y se configure con los objetivos nuevos de gobierno y objetivos de política pública</t>
    </r>
  </si>
  <si>
    <t>1
Una vez al año se establece el presupuesto</t>
  </si>
  <si>
    <t>C-DES-14</t>
  </si>
  <si>
    <t>Realizar capacitación para la programación del presupuesto y planeación de ejecución del proyecto de inversión</t>
  </si>
  <si>
    <t>Desarrollar instrumentos que permita a las subdirecciones programar el presupuesto orientado a resultados y alineado con la Planeación Institucional (Registro de identificación de insumos para el PAI)</t>
  </si>
  <si>
    <t>Actas mesas técnicas para la construcción del PAI.
Registro de identificación de insumos por Dependencia</t>
  </si>
  <si>
    <t>C-DES-15</t>
  </si>
  <si>
    <t>Documento de anteproyecto de presupuesto y plan operativo</t>
  </si>
  <si>
    <t>Implementación del manual de programación del presupuesto</t>
  </si>
  <si>
    <t>Documentos borrador de cada área del anteproyecto de inversión</t>
  </si>
  <si>
    <t>NA</t>
  </si>
  <si>
    <t>C-GFI-01</t>
  </si>
  <si>
    <t>Verificar las solicitudes de CDP estén en el formato y cuente con objeto, rubro y valor y así mismo que tenga firmas del solicitante, administrador del PAA y ordenador del gasto.</t>
  </si>
  <si>
    <t>Gestor T1-15 Presupuesto</t>
  </si>
  <si>
    <t>Formato de Solicitud de CDP</t>
  </si>
  <si>
    <t>C-GFI-02</t>
  </si>
  <si>
    <t>Verificar que los contratos o actos administrativos cuenten con objeto, valor, CDP, plazo y se encuentre firmado con el ordenador del gasto.</t>
  </si>
  <si>
    <t>Compromiso Presupuestal de SIIF Nación firmado por el Ordenador del Gasto</t>
  </si>
  <si>
    <t>Pagos aprobados en SECOP II - TVEC
Pagos aprobados en Correo</t>
  </si>
  <si>
    <t>C-GFI-04</t>
  </si>
  <si>
    <t>Verificar que antes que se genere el pago cuenten con la aprobación de la Ordenación del Pago.</t>
  </si>
  <si>
    <t>Gestor T1-11 Pagaduría</t>
  </si>
  <si>
    <t>C-GFI-05</t>
  </si>
  <si>
    <t>Validación de información del Sistema SIIF Nación ( Máximos valores de apropiación a requerir)</t>
  </si>
  <si>
    <t>Reportes de SIIF</t>
  </si>
  <si>
    <t>R-GFI-04</t>
  </si>
  <si>
    <t>Procesos Disciplinarios, Fiscales y Penales, asociados con el desarrollo de la gestión presupuestal y financiera.</t>
  </si>
  <si>
    <t>Omisiones intensionales en la ordenación del gasto y del pago dentro del proceso de gestión prepuesta y financiera.</t>
  </si>
  <si>
    <t xml:space="preserve">Alterar o registrar hechos económicos inexistentes con el propósito de desviar los recursos financieros dispuestos para la Agencia en beneficio propio o de terceros. </t>
  </si>
  <si>
    <t>1. Omitir por parte del ordenador del gasto las líneas de inversión y/o de funcionamiento.
2. No ejercer el control sobre los registros de autorización de gastos
3. Motivaciones personales o favores de cualquier índole
4. Dadivas</t>
  </si>
  <si>
    <t>Procesos Disciplinarios, Fiscales y Penales
Que toda la cadena presupuestal se ve afectada hasta el momento del pago
Detrimento patrimonial
Deterioro de la reputación institucional</t>
  </si>
  <si>
    <r>
      <rPr>
        <b/>
        <sz val="10"/>
        <color theme="1"/>
        <rFont val="Arial Narrow"/>
        <family val="2"/>
      </rPr>
      <t>4300</t>
    </r>
    <r>
      <rPr>
        <sz val="10"/>
        <color theme="1"/>
        <rFont val="Arial Narrow"/>
        <family val="2"/>
      </rPr>
      <t xml:space="preserve">
Solicitudes de CDP
500
Contratos - Servicios Públicos y Nomina (Compromisos Presupuestales)
700
Contratos - Servicios Públicos y Nomina (Pagos )
3100</t>
    </r>
  </si>
  <si>
    <t>Informe de ejecución del plan anual de adquisiciones de manera semestral, conciliado con la ejecución presupuestal.</t>
  </si>
  <si>
    <t>Secretaria General
Asesore Experto de la Secretaria general</t>
  </si>
  <si>
    <t>Informe del PAA y conciliación</t>
  </si>
  <si>
    <t>C-GFI-13</t>
  </si>
  <si>
    <t>Suscribir póliza de responsabilidad civil de servidores públicos</t>
  </si>
  <si>
    <t>Póliza de responsabilidad civil de servidores públicos</t>
  </si>
  <si>
    <t>Pérdida de la imagen institucional.</t>
  </si>
  <si>
    <t>C-EICP-01</t>
  </si>
  <si>
    <t>Revisar la estructuración técnica y jurídica del documento tipo incluyendo las entidades interesadas en el instrumento</t>
  </si>
  <si>
    <t>Gestores de la Subdirección de Gestión Contractual asignados a documentos tipo</t>
  </si>
  <si>
    <t>Actas mesas de trabajo con las entidades</t>
  </si>
  <si>
    <t>Pérdida de confianza en lo público.</t>
  </si>
  <si>
    <t>C-EICP-02</t>
  </si>
  <si>
    <t>Subdirector de Gestión Contractual
Gestores de la Subdirección de Gestión Contractual asignados a documentos tipo</t>
  </si>
  <si>
    <t>Matriz comentarios ciudadanos
Informe de participación ciudadana</t>
  </si>
  <si>
    <t>C-EICP-03</t>
  </si>
  <si>
    <t xml:space="preserve">Revisar y aprobar los contenidos, conceptos, lineamientos y estructura de los manuales y guías que debe adoptar el sistema de compra pública previa su divulgación en la web </t>
  </si>
  <si>
    <t>Subdirector de Gestión Contractual
Gestores de la Subdirección de Gestión Contractual</t>
  </si>
  <si>
    <t>Manual o guía aprobado</t>
  </si>
  <si>
    <t>R-EICP-04</t>
  </si>
  <si>
    <t>Investigaciones disciplinarias</t>
  </si>
  <si>
    <t>interés de amparar procesos de contratación a través de documentos normativos expedidos por la Agencia que favorezcan a terceros</t>
  </si>
  <si>
    <t>Expedición de circulares, documentos tipo, y preparación de proyectos de ley y proyectos de decreto que busquen favorecer a terceros</t>
  </si>
  <si>
    <r>
      <t xml:space="preserve">Posibilidad de </t>
    </r>
    <r>
      <rPr>
        <sz val="10"/>
        <color rgb="FFFF0000"/>
        <rFont val="Arial Narrow"/>
        <family val="2"/>
      </rPr>
      <t xml:space="preserve">afectación reputacional </t>
    </r>
    <r>
      <rPr>
        <sz val="10"/>
        <rFont val="Arial Narrow"/>
        <family val="2"/>
      </rPr>
      <t>por i</t>
    </r>
    <r>
      <rPr>
        <sz val="10"/>
        <color rgb="FF00B050"/>
        <rFont val="Arial Narrow"/>
        <family val="2"/>
      </rPr>
      <t xml:space="preserve">nvestigaciones disciplinarias </t>
    </r>
    <r>
      <rPr>
        <sz val="10"/>
        <rFont val="Arial Narrow"/>
        <family val="2"/>
      </rPr>
      <t>debido al</t>
    </r>
    <r>
      <rPr>
        <sz val="10"/>
        <color rgb="FF3333FF"/>
        <rFont val="Arial Narrow"/>
        <family val="2"/>
      </rPr>
      <t xml:space="preserve"> interés de amparar procesos de contratación a través de documentos normativos expedidos por la Agencia que favorezcan a terceros.</t>
    </r>
  </si>
  <si>
    <t>7
4 Documentos tipo
3 Manuales</t>
  </si>
  <si>
    <t>Presiones internas o externas</t>
  </si>
  <si>
    <t>Evaluar los comentarios realizados por la ciudadanía frente el instrumento puesto a disposición y publicado en la página web. En relación con estas observaciones revisar la pertinencia del ajuste en el contenido de los documentos.</t>
  </si>
  <si>
    <t>Personal con bajo sentido de pertenencia hacia la Institución</t>
  </si>
  <si>
    <t>Investigaciones disciplinarias.</t>
  </si>
  <si>
    <t>Interés de buscar procesos de contratación amparándose en documentos normativos expedidos por la Agencia</t>
  </si>
  <si>
    <t>C-EICP-12</t>
  </si>
  <si>
    <t>Revisar la estructuración técnica y jurídica en la preparación de proyectos de ley y proyectos de decreto sobre el Sistema de Compra Pública</t>
  </si>
  <si>
    <t>Asesor Jurídico de la Dirección General</t>
  </si>
  <si>
    <t>Proyectos de ley y proyectos de decreto</t>
  </si>
  <si>
    <t xml:space="preserve"> Debilidad en los mecanismos de control y seguimiento</t>
  </si>
  <si>
    <t>C-EICP-13</t>
  </si>
  <si>
    <t>Aprobar la documentación, estructura y formulación de proyectos de ley y proyectos de decreto que serán enviados a las instancias del Gobierno correspondientes del trámite legislativo.</t>
  </si>
  <si>
    <t>Director General</t>
  </si>
  <si>
    <t>12
RAE en el Año</t>
  </si>
  <si>
    <t>C-SEM-01</t>
  </si>
  <si>
    <t>Realizar el seguimiento RAE y reporte a la Alta Dirección (PAA, PAAC, KPI´s, SAR, Planes de Mejoramiento)</t>
  </si>
  <si>
    <t>40%</t>
  </si>
  <si>
    <t>Reporte RAE</t>
  </si>
  <si>
    <t>Reducir (mitigar)</t>
  </si>
  <si>
    <t>C-SEM-02</t>
  </si>
  <si>
    <t>Consolidar y verificar el Tablero de Control KPI y publicación en la web - Power BI</t>
  </si>
  <si>
    <t>Tablero de Control KPI´s</t>
  </si>
  <si>
    <t>C-SEM-04</t>
  </si>
  <si>
    <t>Programar, consolidar y verificar la información del Módulo de Indicadores SVE</t>
  </si>
  <si>
    <t>SVE-Pensemos</t>
  </si>
  <si>
    <t>Módulo Indicadores SVE</t>
  </si>
  <si>
    <t>R-SEM- 04</t>
  </si>
  <si>
    <t>presentación de resultados y cumplimientos de la gestión ajustados y/o alterados</t>
  </si>
  <si>
    <t>debido a factores que buscan el favorecimiento particular o de terceros.</t>
  </si>
  <si>
    <t>Presentación de resultados institucionales ajustados, manipulados o alterados para favorecer la gestión en beneficio propio o de terceros</t>
  </si>
  <si>
    <r>
      <t xml:space="preserve">Posibilidad de </t>
    </r>
    <r>
      <rPr>
        <sz val="10"/>
        <color rgb="FFFF0000"/>
        <rFont val="Arial Narrow"/>
        <family val="2"/>
      </rPr>
      <t xml:space="preserve">afectación reputacional </t>
    </r>
    <r>
      <rPr>
        <sz val="10"/>
        <color rgb="FF3333FF"/>
        <rFont val="Arial Narrow"/>
        <family val="2"/>
      </rPr>
      <t>por la presentación de resultados y cumplimientos de la gestión ajustados y/o alterados</t>
    </r>
    <r>
      <rPr>
        <sz val="10"/>
        <color theme="9" tint="-0.249977111117893"/>
        <rFont val="Arial Narrow"/>
        <family val="2"/>
      </rPr>
      <t xml:space="preserve"> debido a factores que buscan el favorecimiento particular o de terceros.</t>
    </r>
  </si>
  <si>
    <t>Intereses particulares y/o de reconocimiento</t>
  </si>
  <si>
    <t>Deterioro de la imagen y pérdida de credibilidad</t>
  </si>
  <si>
    <t>C-SEM-15</t>
  </si>
  <si>
    <t>Revisar y validar el reporte de resultados en las fichas técnicas de indicadores - FTI</t>
  </si>
  <si>
    <t>Analista de Planeación</t>
  </si>
  <si>
    <t>Reporte RAE - KPI´s</t>
  </si>
  <si>
    <t>Notificación de resultados KPI´s a lideres de proceso</t>
  </si>
  <si>
    <t xml:space="preserve">Presión desproporcionada por cumplimiento de las metas </t>
  </si>
  <si>
    <t>Integración de resultados con planes de mejoramiento</t>
  </si>
  <si>
    <t>Factores externos no contemplados que impacten el desempeño</t>
  </si>
  <si>
    <t>Incumplimiento de metas del proceso y sus colaboradores</t>
  </si>
  <si>
    <t>Obtención de información que es reportada a conveniencia</t>
  </si>
  <si>
    <t>Evitar el riesgo reputacional y pérdida de credibilidad</t>
  </si>
  <si>
    <t>Errores de datos intencionados para los cálculos</t>
  </si>
  <si>
    <t>MAPA DE RIESGOS DE CORRUPCIÓN -  ANCP-CCE
AGOSTO 2022</t>
  </si>
  <si>
    <t>De acuerdo con la información suministrada por la primera y segunda línea de defensa , así como los ejercicios de aseguramiento e informe de ley  realizados por la tercer línea de defensa, no se ha materializado el riesgo.
Presenta plan de tratamiento.</t>
  </si>
  <si>
    <t>Seguimiento Control Interno</t>
  </si>
  <si>
    <t xml:space="preserve">Url del SharePoint - Historial de acceso a los expedientes </t>
  </si>
  <si>
    <t>Funcionario asignado a la administración del buzón de notificaciones judiciales</t>
  </si>
  <si>
    <t>Buzón de notificaciones judiciales</t>
  </si>
  <si>
    <t>Crear carpetas digitales en SharePoint por cada proceso jurídico existente</t>
  </si>
  <si>
    <t>Carpetas de procesos jurídicos en SharePoint</t>
  </si>
  <si>
    <t>vencimiento de términos en los procesos jurídicos que busquen favorecer a terceros.</t>
  </si>
  <si>
    <r>
      <t xml:space="preserve">Posibilidad de </t>
    </r>
    <r>
      <rPr>
        <sz val="10"/>
        <color rgb="FFFF0000"/>
        <rFont val="Arial Narrow"/>
        <family val="2"/>
      </rPr>
      <t>afectación económica</t>
    </r>
    <r>
      <rPr>
        <sz val="10"/>
        <rFont val="Arial Narrow"/>
        <family val="2"/>
      </rPr>
      <t xml:space="preserve"> por </t>
    </r>
    <r>
      <rPr>
        <sz val="10"/>
        <color rgb="FF00B050"/>
        <rFont val="Arial Narrow"/>
        <family val="2"/>
      </rPr>
      <t>detrimento patrimonial asociado a demandas</t>
    </r>
    <r>
      <rPr>
        <sz val="10"/>
        <rFont val="Arial Narrow"/>
        <family val="2"/>
      </rPr>
      <t xml:space="preserve">, y de </t>
    </r>
    <r>
      <rPr>
        <sz val="10"/>
        <color rgb="FFFF0000"/>
        <rFont val="Arial Narrow"/>
        <family val="2"/>
      </rPr>
      <t>afectación reputacional</t>
    </r>
    <r>
      <rPr>
        <sz val="10"/>
        <rFont val="Arial Narrow"/>
        <family val="2"/>
      </rPr>
      <t xml:space="preserve"> por </t>
    </r>
    <r>
      <rPr>
        <sz val="10"/>
        <color rgb="FF00B050"/>
        <rFont val="Arial Narrow"/>
        <family val="2"/>
      </rPr>
      <t>sanciones legales</t>
    </r>
    <r>
      <rPr>
        <sz val="10"/>
        <rFont val="Arial Narrow"/>
        <family val="2"/>
      </rPr>
      <t xml:space="preserve">, debido al </t>
    </r>
    <r>
      <rPr>
        <sz val="10"/>
        <color rgb="FF3333FF"/>
        <rFont val="Arial Narrow"/>
        <family val="2"/>
      </rPr>
      <t>vencimiento de términos en los procesos jurídicos que busquen favorecer a terceros</t>
    </r>
    <r>
      <rPr>
        <sz val="10"/>
        <rFont val="Arial Narrow"/>
        <family val="2"/>
      </rPr>
      <t>.</t>
    </r>
  </si>
  <si>
    <t>Expedientes en SharePoint</t>
  </si>
  <si>
    <t>Aplicar las directrices para la administración y el recaudo de las cuentas por cobrar a favor de la Agencia en término</t>
  </si>
  <si>
    <t>Expedientes en SharePoint
Cuadro de avance de procesos de cobro</t>
  </si>
  <si>
    <r>
      <t xml:space="preserve">Registrar estado de los procesos de cobro coactivo en el </t>
    </r>
    <r>
      <rPr>
        <i/>
        <sz val="10"/>
        <color theme="1"/>
        <rFont val="Arial Narrow"/>
        <family val="2"/>
      </rPr>
      <t xml:space="preserve">"Cuadro de avance de procesos de cobro" </t>
    </r>
  </si>
  <si>
    <t>Realizar mesas técnicas de definición de necesidades con cada líder de ejecución.</t>
  </si>
  <si>
    <t>Posibilidad de afectación reputacional por Procesos Disciplinarios, Fiscales y Penales, asociados con el desarrollo de la gestión presupuestal y financiera debido a omisiones intensionales en la ordenación del gasto y del pago dentro del proceso de gestión presupuestal y financiera.</t>
  </si>
  <si>
    <t>1 Capacitación por semestre sobre el Sistema de Administración de Riesgos- SAR en la ANCP-CCE (riesgos de gestión y corrupción)</t>
  </si>
  <si>
    <t>Disponer la funcionalidad o herramienta para reportar y registrar los eventos de riesgo materializados en la ejecución normal de las actividades de los procesos</t>
  </si>
  <si>
    <t>Implementación Plan de Acción Política de Racionalización de Trámites</t>
  </si>
  <si>
    <t>Informe necesidades o temas de interés de los grupos de valor actualizado</t>
  </si>
  <si>
    <t>Realizar y publicar informe de gestión y resultados de la entidad teniendo en cuenta garantía de derechos, cumplimiento de los ODS y acuerdo de paz (2021-2022)</t>
  </si>
  <si>
    <t>Producir y publicar un informe del estado de los procesos sancionatorios de carácter contractual y avances de gestión.</t>
  </si>
  <si>
    <t>Informe publicado de avances de gestión a los procesos sancionatorios de carácter contractual.</t>
  </si>
  <si>
    <t>Informe de avances de gestión a los procesos sancionatorios y las piezas gráficas usadas en su difusión.
El forme sin atributos de calidad definidos por la entidad, con fecha 23 de junio de 2022.
Informe ajustado con fecha de 12 de agosto de 2022.
Publicado en redes sociales</t>
  </si>
  <si>
    <t>Sensibilizar a los grupos de interés en la Relatoría.</t>
  </si>
  <si>
    <t>Capacitar al equipo líder de trabajo de la estrategia de rendición de cuentas</t>
  </si>
  <si>
    <t>Realizar autodiagnóstico de la estrategia de rendición de cuentas de la vigencia anterior</t>
  </si>
  <si>
    <t>Fortalecer los canales de peticiones de capacitaciones sobre el uso adecuado de la  TVEC (tienda virtual del estado colombiano) y de gestión de procesos sancionatorios.</t>
  </si>
  <si>
    <t>Se produjo una ayuda visual para indicar los canales de atención de la entidad y se difundió por redes sociales: Evidencia del video en YouTube: 
https://www.youtube.com/watch?v=37uqnjI4uAs
Difusión por Facebook: https://www.facebook.com/966430316788791/posts/4676927559072363/?d=n
El 28 de febrero de 2022</t>
  </si>
  <si>
    <t>Informe de Gestión del Sector Planeación Nacional al Congreso de la Republica 2021-2022 publicado en la página web de le entidad.
El informe publicado corresponde a la gestión de la Agencia Nacional de Contratación Pública Colombia Compra Eficiente ANCP-CCE,  no evidencia las otras entidades que conforman el sector Planeación, si está elaborado en el formato definido por el DNP.</t>
  </si>
  <si>
    <t>Ficha Compras públicas sostenibles en SECOP II y Actualización y publicación de la visualización del PAA.</t>
  </si>
  <si>
    <t>Pieza gráfica publicada como destacado web y en las redes sociales de la entidad.
Infografía de fecha 15 de julio de 2022</t>
  </si>
  <si>
    <t>Informe de Empalme ANCPCCE 2019-2022 corte 31 de mayo e Informe de Gestión Institucional 2021.
Informe de "Empalme Entre Gobiernos Nacionales"</t>
  </si>
  <si>
    <t>OBSERVACIONES -REVISIÓN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</si>
</sst>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9.9978637043366805E-2"/>
      <name val="Arial Nova"/>
      <family val="2"/>
    </font>
    <font>
      <b/>
      <sz val="11"/>
      <color theme="1" tint="9.9978637043366805E-2"/>
      <name val="Arial Nova"/>
      <family val="2"/>
    </font>
    <font>
      <b/>
      <sz val="11"/>
      <color theme="0"/>
      <name val="Arial Nova"/>
      <family val="2"/>
    </font>
    <font>
      <sz val="10"/>
      <color theme="1" tint="0.249977111117893"/>
      <name val="Arial Nova"/>
      <family val="2"/>
    </font>
    <font>
      <sz val="14"/>
      <color rgb="FF0070C0"/>
      <name val="Arial Nova"/>
      <family val="2"/>
    </font>
    <font>
      <sz val="10"/>
      <color theme="1"/>
      <name val="Arial Nova"/>
      <family val="2"/>
    </font>
    <font>
      <b/>
      <sz val="22"/>
      <color theme="1" tint="9.9978637043366805E-2"/>
      <name val="Arial Nova"/>
      <family val="2"/>
    </font>
    <font>
      <sz val="10"/>
      <color theme="1" tint="9.9978637043366805E-2"/>
      <name val="Arial Nova"/>
      <family val="2"/>
    </font>
    <font>
      <sz val="10"/>
      <name val="Arial"/>
      <family val="2"/>
    </font>
    <font>
      <sz val="11"/>
      <color theme="5" tint="-0.249977111117893"/>
      <name val="Arial Nova"/>
      <family val="2"/>
    </font>
    <font>
      <sz val="10"/>
      <color theme="2" tint="-0.749992370372631"/>
      <name val="Arial Nova"/>
      <family val="2"/>
    </font>
    <font>
      <b/>
      <sz val="10"/>
      <color theme="1"/>
      <name val="Arial Narrow"/>
      <family val="2"/>
    </font>
    <font>
      <b/>
      <u/>
      <sz val="10"/>
      <color theme="5" tint="-0.249977111117893"/>
      <name val="Arial Narrow"/>
      <family val="2"/>
    </font>
    <font>
      <sz val="10"/>
      <color theme="1"/>
      <name val="Arial Narrow"/>
      <family val="2"/>
    </font>
    <font>
      <sz val="10"/>
      <color rgb="FFFF0000"/>
      <name val="Arial Narrow"/>
      <family val="2"/>
    </font>
    <font>
      <sz val="10"/>
      <color rgb="FF00B050"/>
      <name val="Arial Narrow"/>
      <family val="2"/>
    </font>
    <font>
      <sz val="10"/>
      <color rgb="FF3333FF"/>
      <name val="Arial Narrow"/>
      <family val="2"/>
    </font>
    <font>
      <sz val="10"/>
      <name val="Arial Narrow"/>
      <family val="2"/>
    </font>
    <font>
      <sz val="8"/>
      <color theme="1"/>
      <name val="Arial Narrow"/>
      <family val="2"/>
    </font>
    <font>
      <sz val="10"/>
      <color theme="9"/>
      <name val="Arial Narrow"/>
      <family val="2"/>
    </font>
    <font>
      <sz val="10"/>
      <color theme="1" tint="4.9989318521683403E-2"/>
      <name val="Arial Narrow"/>
      <family val="2"/>
    </font>
    <font>
      <b/>
      <sz val="10"/>
      <color theme="1"/>
      <name val="Arial"/>
      <family val="2"/>
    </font>
    <font>
      <b/>
      <sz val="10"/>
      <name val="Arial Narrow"/>
      <family val="2"/>
    </font>
    <font>
      <b/>
      <sz val="9"/>
      <color theme="1"/>
      <name val="Arial Narrow"/>
      <family val="2"/>
    </font>
    <font>
      <sz val="9"/>
      <color theme="1"/>
      <name val="Arial Narrow"/>
      <family val="2"/>
    </font>
    <font>
      <i/>
      <sz val="10"/>
      <color theme="1"/>
      <name val="Arial Narrow"/>
      <family val="2"/>
    </font>
    <font>
      <sz val="10"/>
      <color theme="9" tint="-0.249977111117893"/>
      <name val="Arial Narrow"/>
      <family val="2"/>
    </font>
    <font>
      <b/>
      <sz val="11"/>
      <color theme="1"/>
      <name val="Arial Narrow"/>
      <family val="2"/>
    </font>
  </fonts>
  <fills count="1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gray125">
        <bgColor theme="8" tint="0.39997558519241921"/>
      </patternFill>
    </fill>
    <fill>
      <patternFill patternType="solid">
        <fgColor theme="9"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66"/>
        <bgColor indexed="64"/>
      </patternFill>
    </fill>
    <fill>
      <patternFill patternType="solid">
        <fgColor theme="5"/>
        <bgColor indexed="64"/>
      </patternFill>
    </fill>
    <fill>
      <patternFill patternType="solid">
        <fgColor theme="0" tint="-4.9989318521683403E-2"/>
        <bgColor indexed="64"/>
      </patternFill>
    </fill>
  </fills>
  <borders count="27">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hair">
        <color theme="1" tint="0.34998626667073579"/>
      </left>
      <right style="hair">
        <color theme="1" tint="0.34998626667073579"/>
      </right>
      <top style="medium">
        <color indexed="64"/>
      </top>
      <bottom style="hair">
        <color indexed="64"/>
      </bottom>
      <diagonal/>
    </border>
    <border>
      <left style="hair">
        <color theme="1" tint="0.34998626667073579"/>
      </left>
      <right style="hair">
        <color theme="1" tint="0.34998626667073579"/>
      </right>
      <top style="hair">
        <color theme="1" tint="0.34998626667073579"/>
      </top>
      <bottom/>
      <diagonal/>
    </border>
    <border>
      <left style="hair">
        <color theme="1" tint="0.34998626667073579"/>
      </left>
      <right style="hair">
        <color theme="1" tint="0.34998626667073579"/>
      </right>
      <top style="hair">
        <color indexed="64"/>
      </top>
      <bottom style="hair">
        <color indexed="64"/>
      </bottom>
      <diagonal/>
    </border>
    <border>
      <left style="hair">
        <color theme="1" tint="0.34998626667073579"/>
      </left>
      <right style="hair">
        <color indexed="64"/>
      </right>
      <top style="hair">
        <color indexed="64"/>
      </top>
      <bottom style="medium">
        <color indexed="64"/>
      </bottom>
      <diagonal/>
    </border>
    <border>
      <left style="hair">
        <color theme="1" tint="0.34998626667073579"/>
      </left>
      <right style="hair">
        <color theme="1" tint="0.34998626667073579"/>
      </right>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1" fillId="0" borderId="0"/>
  </cellStyleXfs>
  <cellXfs count="280">
    <xf numFmtId="0" fontId="0" fillId="0" borderId="0" xfId="0"/>
    <xf numFmtId="0" fontId="3" fillId="2" borderId="0" xfId="0" applyFont="1" applyFill="1" applyProtection="1">
      <protection locked="0"/>
    </xf>
    <xf numFmtId="49" fontId="3" fillId="2" borderId="0" xfId="0" applyNumberFormat="1" applyFont="1" applyFill="1" applyProtection="1">
      <protection locked="0"/>
    </xf>
    <xf numFmtId="0" fontId="3" fillId="3" borderId="1" xfId="0" applyFont="1" applyFill="1" applyBorder="1" applyProtection="1">
      <protection locked="0"/>
    </xf>
    <xf numFmtId="0" fontId="3" fillId="3" borderId="2" xfId="0" applyFont="1" applyFill="1" applyBorder="1" applyProtection="1">
      <protection locked="0"/>
    </xf>
    <xf numFmtId="49" fontId="3" fillId="3" borderId="2" xfId="0" applyNumberFormat="1" applyFont="1" applyFill="1" applyBorder="1" applyProtection="1">
      <protection locked="0"/>
    </xf>
    <xf numFmtId="0" fontId="3" fillId="3" borderId="3" xfId="0" applyFont="1" applyFill="1" applyBorder="1" applyProtection="1">
      <protection locked="0"/>
    </xf>
    <xf numFmtId="0" fontId="3" fillId="0" borderId="0" xfId="0" applyFont="1" applyProtection="1">
      <protection locked="0"/>
    </xf>
    <xf numFmtId="0" fontId="3" fillId="3" borderId="4" xfId="0" applyFont="1" applyFill="1" applyBorder="1" applyProtection="1">
      <protection locked="0"/>
    </xf>
    <xf numFmtId="0" fontId="3" fillId="3" borderId="6" xfId="0" applyFont="1" applyFill="1" applyBorder="1" applyProtection="1">
      <protection locked="0"/>
    </xf>
    <xf numFmtId="0" fontId="3" fillId="3" borderId="0" xfId="0" applyFont="1" applyFill="1" applyProtection="1">
      <protection locked="0"/>
    </xf>
    <xf numFmtId="49" fontId="3" fillId="3" borderId="0" xfId="0" applyNumberFormat="1" applyFont="1" applyFill="1" applyProtection="1">
      <protection locked="0"/>
    </xf>
    <xf numFmtId="0" fontId="3" fillId="2" borderId="0" xfId="0" applyFont="1" applyFill="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5" fillId="4" borderId="7" xfId="0" applyFont="1" applyFill="1" applyBorder="1" applyAlignment="1">
      <alignment horizontal="center" vertical="center"/>
    </xf>
    <xf numFmtId="0" fontId="5" fillId="4" borderId="0" xfId="0" applyFont="1" applyFill="1" applyAlignment="1">
      <alignment horizontal="center" vertical="center"/>
    </xf>
    <xf numFmtId="0" fontId="3" fillId="3" borderId="0" xfId="0" applyFont="1" applyFill="1" applyAlignment="1">
      <alignment horizontal="center" vertical="center"/>
    </xf>
    <xf numFmtId="0" fontId="5" fillId="4" borderId="7" xfId="0" applyFont="1" applyFill="1" applyBorder="1" applyAlignment="1">
      <alignment horizontal="center" vertical="center" wrapText="1"/>
    </xf>
    <xf numFmtId="49" fontId="5" fillId="4" borderId="5" xfId="0" applyNumberFormat="1"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3" borderId="0" xfId="0" applyFont="1" applyFill="1"/>
    <xf numFmtId="0" fontId="3" fillId="0" borderId="5" xfId="0" applyFont="1" applyBorder="1" applyAlignment="1">
      <alignment horizontal="center" vertical="center" wrapText="1"/>
    </xf>
    <xf numFmtId="0" fontId="6" fillId="3" borderId="0" xfId="0" applyFont="1" applyFill="1"/>
    <xf numFmtId="0" fontId="7" fillId="5" borderId="5" xfId="0" applyFont="1" applyFill="1" applyBorder="1" applyAlignment="1">
      <alignment horizontal="center" vertical="center" wrapText="1"/>
    </xf>
    <xf numFmtId="0" fontId="3" fillId="3" borderId="0" xfId="0" applyFont="1" applyFill="1" applyAlignment="1">
      <alignment horizontal="center"/>
    </xf>
    <xf numFmtId="0" fontId="8" fillId="5" borderId="5" xfId="0" applyFont="1" applyFill="1" applyBorder="1" applyAlignment="1">
      <alignment horizontal="center" vertical="center" wrapText="1"/>
    </xf>
    <xf numFmtId="0" fontId="8" fillId="3" borderId="0" xfId="0" applyFont="1" applyFill="1"/>
    <xf numFmtId="0" fontId="8" fillId="0" borderId="5"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Protection="1">
      <protection locked="0"/>
    </xf>
    <xf numFmtId="0" fontId="3" fillId="6" borderId="5" xfId="0" applyFont="1" applyFill="1" applyBorder="1" applyAlignment="1">
      <alignment horizontal="justify" vertical="center" wrapText="1"/>
    </xf>
    <xf numFmtId="9" fontId="3" fillId="0" borderId="8" xfId="1" applyFont="1" applyBorder="1" applyAlignment="1" applyProtection="1">
      <alignment horizontal="center" vertical="center"/>
      <protection locked="0"/>
    </xf>
    <xf numFmtId="9" fontId="3" fillId="0" borderId="5" xfId="0" applyNumberFormat="1" applyFont="1" applyBorder="1" applyAlignment="1">
      <alignment horizontal="center" vertical="center" wrapText="1"/>
    </xf>
    <xf numFmtId="49" fontId="3" fillId="0" borderId="5" xfId="0" applyNumberFormat="1" applyFont="1" applyBorder="1" applyAlignment="1" applyProtection="1">
      <alignment horizontal="left" vertical="center" wrapText="1"/>
      <protection locked="0"/>
    </xf>
    <xf numFmtId="0" fontId="7" fillId="3" borderId="0" xfId="0" applyFont="1" applyFill="1"/>
    <xf numFmtId="9" fontId="3" fillId="3" borderId="0" xfId="1" applyFont="1" applyFill="1" applyBorder="1" applyAlignment="1" applyProtection="1">
      <alignment horizontal="center" vertical="center"/>
      <protection locked="0"/>
    </xf>
    <xf numFmtId="9" fontId="3" fillId="3" borderId="0" xfId="1" applyFont="1" applyFill="1" applyBorder="1" applyAlignment="1" applyProtection="1">
      <alignment horizontal="center" vertical="center"/>
    </xf>
    <xf numFmtId="49" fontId="3" fillId="3" borderId="0" xfId="0" applyNumberFormat="1" applyFont="1" applyFill="1" applyAlignment="1">
      <alignment vertical="center"/>
    </xf>
    <xf numFmtId="9" fontId="3" fillId="0" borderId="8" xfId="1" applyFont="1" applyBorder="1" applyAlignment="1" applyProtection="1">
      <alignment horizontal="center" vertical="center"/>
    </xf>
    <xf numFmtId="49" fontId="2" fillId="5" borderId="5" xfId="2" applyNumberFormat="1" applyFill="1" applyBorder="1" applyAlignment="1" applyProtection="1">
      <alignment horizontal="justify" vertical="center" wrapText="1"/>
      <protection locked="0"/>
    </xf>
    <xf numFmtId="0" fontId="10" fillId="0" borderId="5" xfId="0" applyFont="1" applyBorder="1" applyAlignment="1">
      <alignment horizontal="center" vertical="center" wrapText="1"/>
    </xf>
    <xf numFmtId="0" fontId="7" fillId="0" borderId="5" xfId="0" applyFont="1" applyBorder="1" applyAlignment="1">
      <alignment horizontal="center" vertical="center" wrapText="1"/>
    </xf>
    <xf numFmtId="49" fontId="3" fillId="0" borderId="5" xfId="0" applyNumberFormat="1" applyFont="1" applyBorder="1" applyAlignment="1" applyProtection="1">
      <alignment horizontal="justify" vertical="center" wrapText="1"/>
      <protection locked="0"/>
    </xf>
    <xf numFmtId="0" fontId="8" fillId="3" borderId="0" xfId="0" applyFont="1" applyFill="1" applyAlignment="1">
      <alignment horizontal="center" vertical="center"/>
    </xf>
    <xf numFmtId="0" fontId="3" fillId="5" borderId="5" xfId="0" applyFont="1" applyFill="1" applyBorder="1" applyAlignment="1">
      <alignment horizontal="justify" vertical="center" wrapText="1"/>
    </xf>
    <xf numFmtId="9" fontId="3" fillId="0" borderId="5" xfId="1" applyFont="1" applyBorder="1" applyAlignment="1" applyProtection="1">
      <alignment horizontal="center" vertical="center"/>
    </xf>
    <xf numFmtId="49" fontId="3" fillId="5" borderId="5" xfId="0" applyNumberFormat="1" applyFont="1" applyFill="1" applyBorder="1" applyAlignment="1" applyProtection="1">
      <alignment horizontal="justify" vertical="center" wrapText="1"/>
      <protection locked="0"/>
    </xf>
    <xf numFmtId="0" fontId="3" fillId="5" borderId="5" xfId="0" applyFont="1" applyFill="1" applyBorder="1" applyProtection="1">
      <protection locked="0"/>
    </xf>
    <xf numFmtId="0" fontId="8" fillId="5" borderId="16" xfId="3" applyFont="1" applyFill="1" applyBorder="1" applyAlignment="1">
      <alignment horizontal="center" vertical="center" wrapText="1"/>
    </xf>
    <xf numFmtId="0" fontId="8" fillId="3" borderId="8" xfId="0" applyFont="1" applyFill="1" applyBorder="1"/>
    <xf numFmtId="0" fontId="3" fillId="5" borderId="5" xfId="0" applyFont="1" applyFill="1" applyBorder="1"/>
    <xf numFmtId="0" fontId="3" fillId="0" borderId="5" xfId="0" applyFont="1" applyBorder="1"/>
    <xf numFmtId="49" fontId="3" fillId="0" borderId="5" xfId="0" applyNumberFormat="1" applyFont="1" applyBorder="1" applyAlignment="1">
      <alignment vertical="center" wrapText="1"/>
    </xf>
    <xf numFmtId="0" fontId="8" fillId="0" borderId="17" xfId="3" applyFont="1" applyBorder="1" applyAlignment="1">
      <alignment horizontal="center" vertical="center" wrapText="1"/>
    </xf>
    <xf numFmtId="0" fontId="8" fillId="0" borderId="18" xfId="3" applyFont="1" applyBorder="1" applyAlignment="1">
      <alignment horizontal="center" vertical="center" wrapText="1"/>
    </xf>
    <xf numFmtId="0" fontId="8" fillId="0" borderId="19" xfId="3" applyFont="1" applyBorder="1" applyAlignment="1">
      <alignment horizontal="center" vertical="center" wrapText="1"/>
    </xf>
    <xf numFmtId="0" fontId="8" fillId="0" borderId="20" xfId="3" applyFont="1" applyBorder="1" applyAlignment="1">
      <alignment horizontal="center" vertical="center" wrapText="1"/>
    </xf>
    <xf numFmtId="0" fontId="8" fillId="5" borderId="5" xfId="3" applyFont="1" applyFill="1" applyBorder="1" applyAlignment="1">
      <alignment horizontal="center" vertical="center" wrapText="1"/>
    </xf>
    <xf numFmtId="9" fontId="12" fillId="8" borderId="5" xfId="1" applyFont="1" applyFill="1" applyBorder="1" applyAlignment="1" applyProtection="1">
      <alignment horizontal="center" vertical="center"/>
    </xf>
    <xf numFmtId="49" fontId="2" fillId="5" borderId="5" xfId="2" applyNumberForma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3" fillId="5" borderId="0" xfId="0" applyFont="1" applyFill="1" applyProtection="1">
      <protection locked="0"/>
    </xf>
    <xf numFmtId="49" fontId="2" fillId="0" borderId="5" xfId="2" applyNumberFormat="1" applyFill="1" applyBorder="1" applyAlignment="1" applyProtection="1">
      <alignment horizontal="justify" vertical="center" wrapText="1"/>
      <protection locked="0"/>
    </xf>
    <xf numFmtId="9" fontId="3" fillId="0" borderId="5" xfId="1" applyFont="1" applyBorder="1" applyAlignment="1" applyProtection="1">
      <alignment horizontal="center" vertical="center"/>
      <protection locked="0"/>
    </xf>
    <xf numFmtId="49" fontId="3" fillId="3" borderId="0" xfId="0" applyNumberFormat="1" applyFont="1" applyFill="1" applyAlignment="1" applyProtection="1">
      <alignment vertical="center"/>
      <protection locked="0"/>
    </xf>
    <xf numFmtId="14" fontId="13" fillId="0" borderId="8" xfId="0" applyNumberFormat="1" applyFont="1" applyBorder="1" applyAlignment="1">
      <alignment horizontal="center" vertical="center" wrapText="1"/>
    </xf>
    <xf numFmtId="0" fontId="3" fillId="0" borderId="8"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22" xfId="0" applyFont="1" applyBorder="1" applyAlignment="1">
      <alignment horizontal="justify" vertical="center" wrapText="1"/>
    </xf>
    <xf numFmtId="0" fontId="3" fillId="0" borderId="8" xfId="0" applyFont="1" applyBorder="1" applyProtection="1">
      <protection locked="0"/>
    </xf>
    <xf numFmtId="14" fontId="13" fillId="0" borderId="9" xfId="0" applyNumberFormat="1" applyFont="1" applyBorder="1" applyAlignment="1">
      <alignment horizontal="center" vertical="center" wrapText="1"/>
    </xf>
    <xf numFmtId="14" fontId="13" fillId="0" borderId="5" xfId="0" applyNumberFormat="1" applyFont="1" applyBorder="1" applyAlignment="1">
      <alignment horizontal="center" vertical="center" wrapText="1"/>
    </xf>
    <xf numFmtId="0" fontId="3" fillId="6" borderId="0" xfId="0" applyFont="1" applyFill="1" applyAlignment="1">
      <alignment horizontal="justify" vertical="center" wrapText="1"/>
    </xf>
    <xf numFmtId="0" fontId="3" fillId="0" borderId="15" xfId="0" applyFont="1" applyBorder="1" applyAlignment="1">
      <alignment horizontal="justify" vertical="center" wrapText="1"/>
    </xf>
    <xf numFmtId="0" fontId="2" fillId="5" borderId="5" xfId="2" applyFill="1" applyBorder="1" applyAlignment="1" applyProtection="1">
      <alignment vertical="center"/>
      <protection locked="0"/>
    </xf>
    <xf numFmtId="0" fontId="3" fillId="5" borderId="5" xfId="0" applyFont="1" applyFill="1" applyBorder="1" applyAlignment="1" applyProtection="1">
      <alignment vertical="center"/>
      <protection locked="0"/>
    </xf>
    <xf numFmtId="49" fontId="2" fillId="0" borderId="5" xfId="2" applyNumberFormat="1" applyFill="1" applyBorder="1" applyAlignment="1" applyProtection="1">
      <alignment vertical="center" wrapText="1"/>
      <protection locked="0"/>
    </xf>
    <xf numFmtId="3" fontId="8" fillId="0" borderId="5" xfId="0" applyNumberFormat="1" applyFont="1" applyBorder="1" applyAlignment="1">
      <alignment horizontal="center" vertical="center" wrapText="1"/>
    </xf>
    <xf numFmtId="0" fontId="8" fillId="3" borderId="5" xfId="0" applyFont="1" applyFill="1" applyBorder="1"/>
    <xf numFmtId="9" fontId="3" fillId="5" borderId="5" xfId="1" applyFont="1" applyFill="1" applyBorder="1" applyAlignment="1" applyProtection="1">
      <alignment horizontal="center" vertical="center"/>
      <protection locked="0"/>
    </xf>
    <xf numFmtId="0" fontId="3" fillId="0" borderId="11" xfId="0" applyFont="1" applyBorder="1" applyAlignment="1">
      <alignment horizontal="center" vertical="center" wrapText="1"/>
    </xf>
    <xf numFmtId="49" fontId="3" fillId="3" borderId="0" xfId="1" applyNumberFormat="1" applyFont="1" applyFill="1" applyBorder="1" applyAlignment="1" applyProtection="1">
      <alignment horizontal="center" vertical="center"/>
    </xf>
    <xf numFmtId="49" fontId="3" fillId="3" borderId="0" xfId="1" applyNumberFormat="1" applyFont="1" applyFill="1" applyBorder="1" applyAlignment="1" applyProtection="1">
      <alignment horizontal="center" vertical="center"/>
      <protection locked="0"/>
    </xf>
    <xf numFmtId="0" fontId="8" fillId="0" borderId="5" xfId="3" applyFont="1" applyBorder="1" applyAlignment="1">
      <alignment horizontal="center" vertical="center" wrapText="1"/>
    </xf>
    <xf numFmtId="9" fontId="3" fillId="0" borderId="23" xfId="1" applyFont="1" applyBorder="1" applyAlignment="1" applyProtection="1">
      <alignment horizontal="center" vertical="center"/>
      <protection locked="0"/>
    </xf>
    <xf numFmtId="0" fontId="7" fillId="3" borderId="0" xfId="0" applyFont="1" applyFill="1" applyProtection="1">
      <protection locked="0"/>
    </xf>
    <xf numFmtId="0" fontId="8" fillId="3" borderId="0" xfId="0" applyFont="1" applyFill="1" applyProtection="1">
      <protection locked="0"/>
    </xf>
    <xf numFmtId="0" fontId="3" fillId="3" borderId="0" xfId="0" applyFont="1" applyFill="1" applyAlignment="1" applyProtection="1">
      <alignment vertical="center"/>
      <protection locked="0"/>
    </xf>
    <xf numFmtId="0" fontId="3" fillId="0" borderId="11" xfId="0" applyFont="1" applyBorder="1" applyAlignment="1">
      <alignment horizontal="justify" vertical="center" wrapText="1"/>
    </xf>
    <xf numFmtId="0" fontId="3" fillId="6" borderId="11" xfId="0" applyFont="1" applyFill="1" applyBorder="1" applyAlignment="1">
      <alignment horizontal="justify" vertical="center" wrapText="1"/>
    </xf>
    <xf numFmtId="0" fontId="3" fillId="0" borderId="11" xfId="0" applyFont="1" applyBorder="1" applyProtection="1">
      <protection locked="0"/>
    </xf>
    <xf numFmtId="0" fontId="3" fillId="5" borderId="11" xfId="0" applyFont="1" applyFill="1" applyBorder="1" applyProtection="1">
      <protection locked="0"/>
    </xf>
    <xf numFmtId="9" fontId="3" fillId="0" borderId="0" xfId="1" applyFont="1" applyBorder="1" applyAlignment="1" applyProtection="1">
      <alignment horizontal="center" vertical="center"/>
      <protection locked="0"/>
    </xf>
    <xf numFmtId="0" fontId="3" fillId="3" borderId="24" xfId="0" applyFont="1" applyFill="1" applyBorder="1" applyProtection="1">
      <protection locked="0"/>
    </xf>
    <xf numFmtId="0" fontId="3" fillId="3" borderId="25" xfId="0" applyFont="1" applyFill="1" applyBorder="1" applyProtection="1">
      <protection locked="0"/>
    </xf>
    <xf numFmtId="49" fontId="3" fillId="3" borderId="25" xfId="0" applyNumberFormat="1" applyFont="1" applyFill="1" applyBorder="1" applyAlignment="1" applyProtection="1">
      <alignment vertical="center"/>
      <protection locked="0"/>
    </xf>
    <xf numFmtId="0" fontId="3" fillId="3" borderId="26" xfId="0" applyFont="1" applyFill="1" applyBorder="1" applyProtection="1">
      <protection locked="0"/>
    </xf>
    <xf numFmtId="49" fontId="3" fillId="0" borderId="0" xfId="0" applyNumberFormat="1" applyFont="1" applyProtection="1">
      <protection locked="0"/>
    </xf>
    <xf numFmtId="0" fontId="16" fillId="5" borderId="0" xfId="0" applyFont="1" applyFill="1" applyAlignment="1">
      <alignment vertical="center"/>
    </xf>
    <xf numFmtId="0" fontId="16" fillId="0" borderId="0" xfId="0" applyFont="1" applyAlignment="1">
      <alignment vertical="center"/>
    </xf>
    <xf numFmtId="0" fontId="16" fillId="5" borderId="0" xfId="0" applyFont="1" applyFill="1"/>
    <xf numFmtId="0" fontId="16" fillId="0" borderId="0" xfId="0" applyFont="1"/>
    <xf numFmtId="0" fontId="16"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vertical="center" wrapText="1"/>
    </xf>
    <xf numFmtId="0" fontId="16" fillId="0" borderId="5" xfId="0" applyFont="1" applyBorder="1" applyAlignment="1">
      <alignment horizontal="center" vertical="center" wrapText="1"/>
    </xf>
    <xf numFmtId="0" fontId="16" fillId="11" borderId="5" xfId="0" applyFont="1" applyFill="1" applyBorder="1" applyAlignment="1" applyProtection="1">
      <alignment horizontal="center" vertical="center"/>
      <protection hidden="1"/>
    </xf>
    <xf numFmtId="0" fontId="16" fillId="0" borderId="5" xfId="0" applyFont="1" applyBorder="1" applyAlignment="1" applyProtection="1">
      <alignment horizontal="center" vertical="center" wrapText="1"/>
      <protection locked="0"/>
    </xf>
    <xf numFmtId="0" fontId="16" fillId="0" borderId="5" xfId="0" applyFont="1" applyBorder="1" applyAlignment="1" applyProtection="1">
      <alignment vertical="center" wrapText="1"/>
      <protection locked="0"/>
    </xf>
    <xf numFmtId="0" fontId="20" fillId="0" borderId="5" xfId="0" applyFont="1" applyBorder="1" applyAlignment="1">
      <alignment vertical="center" wrapText="1"/>
    </xf>
    <xf numFmtId="0" fontId="16" fillId="5" borderId="0" xfId="0" applyFont="1" applyFill="1" applyAlignment="1">
      <alignment vertical="center" wrapText="1"/>
    </xf>
    <xf numFmtId="0" fontId="14" fillId="7" borderId="5" xfId="0" applyFont="1" applyFill="1" applyBorder="1" applyAlignment="1">
      <alignment horizontal="center" vertical="center" textRotation="90"/>
    </xf>
    <xf numFmtId="0" fontId="14" fillId="7" borderId="5" xfId="0" applyFont="1" applyFill="1" applyBorder="1" applyAlignment="1">
      <alignment horizontal="center" vertical="center"/>
    </xf>
    <xf numFmtId="0" fontId="14" fillId="7" borderId="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4" fillId="7" borderId="5" xfId="0" applyFont="1" applyFill="1" applyBorder="1" applyAlignment="1">
      <alignment horizontal="center" vertical="center" textRotation="90" wrapText="1"/>
    </xf>
    <xf numFmtId="0" fontId="20" fillId="0" borderId="5" xfId="0" applyFont="1" applyBorder="1" applyAlignment="1" applyProtection="1">
      <alignment horizontal="center" vertical="center" wrapText="1"/>
      <protection locked="0"/>
    </xf>
    <xf numFmtId="0" fontId="14" fillId="11" borderId="5" xfId="0" applyFont="1" applyFill="1" applyBorder="1" applyAlignment="1" applyProtection="1">
      <alignment horizontal="center" vertical="center" wrapText="1"/>
      <protection hidden="1"/>
    </xf>
    <xf numFmtId="9" fontId="16" fillId="11" borderId="5" xfId="0" applyNumberFormat="1" applyFont="1" applyFill="1" applyBorder="1" applyAlignment="1" applyProtection="1">
      <alignment horizontal="center" vertical="center" wrapText="1"/>
      <protection hidden="1"/>
    </xf>
    <xf numFmtId="9" fontId="16" fillId="0" borderId="5" xfId="0" applyNumberFormat="1" applyFont="1" applyBorder="1" applyAlignment="1" applyProtection="1">
      <alignment horizontal="center" vertical="center" wrapText="1"/>
      <protection hidden="1"/>
    </xf>
    <xf numFmtId="0" fontId="14" fillId="11" borderId="5" xfId="0" applyFont="1" applyFill="1" applyBorder="1" applyAlignment="1" applyProtection="1">
      <alignment horizontal="center" vertical="center"/>
      <protection hidden="1"/>
    </xf>
    <xf numFmtId="0" fontId="20" fillId="0" borderId="5" xfId="0" applyFont="1" applyBorder="1" applyAlignment="1">
      <alignment horizontal="center" vertical="center"/>
    </xf>
    <xf numFmtId="0" fontId="16" fillId="0" borderId="5" xfId="0" applyFont="1" applyBorder="1" applyAlignment="1" applyProtection="1">
      <alignment horizontal="justify" vertical="center" wrapText="1"/>
      <protection locked="0"/>
    </xf>
    <xf numFmtId="0" fontId="16" fillId="0" borderId="5"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locked="0"/>
    </xf>
    <xf numFmtId="9" fontId="16" fillId="11" borderId="5" xfId="0" applyNumberFormat="1" applyFont="1" applyFill="1" applyBorder="1" applyAlignment="1" applyProtection="1">
      <alignment horizontal="center" vertical="center"/>
      <protection hidden="1"/>
    </xf>
    <xf numFmtId="164" fontId="16" fillId="0" borderId="5" xfId="1" applyNumberFormat="1" applyFont="1" applyBorder="1" applyAlignment="1">
      <alignment horizontal="center" vertical="center"/>
    </xf>
    <xf numFmtId="0" fontId="14" fillId="0" borderId="5" xfId="0" applyFont="1" applyBorder="1" applyAlignment="1" applyProtection="1">
      <alignment horizontal="center" vertical="center" wrapText="1"/>
      <protection hidden="1"/>
    </xf>
    <xf numFmtId="9" fontId="16" fillId="0" borderId="5" xfId="0" applyNumberFormat="1"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6" fillId="0" borderId="5" xfId="0" applyFont="1" applyBorder="1" applyAlignment="1" applyProtection="1">
      <alignment horizontal="left" vertical="center" wrapText="1"/>
      <protection locked="0"/>
    </xf>
    <xf numFmtId="0" fontId="20" fillId="0" borderId="5" xfId="0" applyFont="1" applyBorder="1" applyAlignment="1" applyProtection="1">
      <alignment vertical="center" wrapText="1"/>
      <protection locked="0"/>
    </xf>
    <xf numFmtId="0" fontId="16" fillId="0" borderId="5" xfId="0" applyFont="1" applyBorder="1" applyAlignment="1">
      <alignment horizontal="center" vertical="center"/>
    </xf>
    <xf numFmtId="0" fontId="16" fillId="0" borderId="5" xfId="0" applyFont="1" applyBorder="1" applyAlignment="1" applyProtection="1">
      <alignment horizontal="justify" vertical="center"/>
      <protection locked="0"/>
    </xf>
    <xf numFmtId="0" fontId="16" fillId="0" borderId="5" xfId="0" applyFont="1" applyBorder="1" applyAlignment="1">
      <alignment vertical="center"/>
    </xf>
    <xf numFmtId="0" fontId="16" fillId="0" borderId="5" xfId="0" applyFont="1" applyBorder="1" applyAlignment="1">
      <alignment horizontal="left" vertical="center" wrapText="1"/>
    </xf>
    <xf numFmtId="0" fontId="16" fillId="11" borderId="5" xfId="0" applyFont="1" applyFill="1" applyBorder="1" applyAlignment="1" applyProtection="1">
      <alignment horizontal="center" vertical="top"/>
      <protection hidden="1"/>
    </xf>
    <xf numFmtId="0" fontId="16" fillId="0" borderId="5" xfId="0" applyFont="1" applyBorder="1" applyAlignment="1" applyProtection="1">
      <alignment horizontal="center" vertical="top" textRotation="90"/>
      <protection locked="0"/>
    </xf>
    <xf numFmtId="164" fontId="16" fillId="0" borderId="5" xfId="1" applyNumberFormat="1" applyFont="1" applyBorder="1" applyAlignment="1">
      <alignment horizontal="center" vertical="top"/>
    </xf>
    <xf numFmtId="0" fontId="14" fillId="14" borderId="5" xfId="0" applyFont="1" applyFill="1" applyBorder="1" applyAlignment="1" applyProtection="1">
      <alignment horizontal="center" vertical="center"/>
      <protection hidden="1"/>
    </xf>
    <xf numFmtId="0" fontId="16" fillId="0" borderId="5" xfId="0" applyFont="1" applyBorder="1" applyAlignment="1" applyProtection="1">
      <alignment horizontal="center" vertical="top" wrapText="1"/>
      <protection locked="0"/>
    </xf>
    <xf numFmtId="0" fontId="20" fillId="0" borderId="5" xfId="0" applyFont="1" applyBorder="1" applyAlignment="1" applyProtection="1">
      <alignment horizontal="center" vertical="center"/>
      <protection locked="0"/>
    </xf>
    <xf numFmtId="0" fontId="20" fillId="0" borderId="5" xfId="0" applyFont="1" applyBorder="1" applyAlignment="1" applyProtection="1">
      <alignment horizontal="justify" vertical="center" wrapText="1"/>
      <protection locked="0"/>
    </xf>
    <xf numFmtId="0" fontId="20" fillId="0" borderId="5" xfId="0" applyFont="1" applyBorder="1" applyAlignment="1" applyProtection="1">
      <alignment horizontal="justify" vertical="center"/>
      <protection locked="0"/>
    </xf>
    <xf numFmtId="0" fontId="23" fillId="0" borderId="5" xfId="0" applyFont="1" applyBorder="1" applyAlignment="1" applyProtection="1">
      <alignment horizontal="justify" vertical="center" wrapText="1"/>
      <protection locked="0"/>
    </xf>
    <xf numFmtId="0" fontId="14" fillId="11" borderId="5" xfId="0" applyFont="1" applyFill="1" applyBorder="1" applyAlignment="1" applyProtection="1">
      <alignment horizontal="center" vertical="center" textRotation="90" wrapText="1"/>
      <protection hidden="1"/>
    </xf>
    <xf numFmtId="0" fontId="14" fillId="11" borderId="5" xfId="0" applyFont="1" applyFill="1" applyBorder="1" applyAlignment="1" applyProtection="1">
      <alignment horizontal="center" vertical="center" textRotation="90"/>
      <protection hidden="1"/>
    </xf>
    <xf numFmtId="0" fontId="16" fillId="5" borderId="5"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top" wrapText="1"/>
      <protection hidden="1"/>
    </xf>
    <xf numFmtId="0" fontId="25" fillId="0" borderId="5" xfId="0" applyFont="1" applyBorder="1" applyAlignment="1" applyProtection="1">
      <alignment horizontal="center" vertical="center" wrapText="1"/>
      <protection hidden="1"/>
    </xf>
    <xf numFmtId="9" fontId="20" fillId="0" borderId="5" xfId="0" applyNumberFormat="1"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9" fontId="16" fillId="5" borderId="5" xfId="0" applyNumberFormat="1" applyFont="1" applyFill="1" applyBorder="1" applyAlignment="1" applyProtection="1">
      <alignment horizontal="center" vertical="top"/>
      <protection hidden="1"/>
    </xf>
    <xf numFmtId="0" fontId="20" fillId="5" borderId="5" xfId="0" applyFont="1" applyFill="1" applyBorder="1" applyAlignment="1">
      <alignment horizontal="left" vertical="center" wrapText="1"/>
    </xf>
    <xf numFmtId="0" fontId="20" fillId="11" borderId="5" xfId="0" applyFont="1" applyFill="1" applyBorder="1" applyAlignment="1" applyProtection="1">
      <alignment horizontal="center" vertical="center"/>
      <protection hidden="1"/>
    </xf>
    <xf numFmtId="9" fontId="20" fillId="11" borderId="5" xfId="0" applyNumberFormat="1" applyFont="1" applyFill="1" applyBorder="1" applyAlignment="1" applyProtection="1">
      <alignment horizontal="center" vertical="center" wrapText="1"/>
      <protection hidden="1"/>
    </xf>
    <xf numFmtId="0" fontId="20" fillId="0" borderId="5" xfId="0" applyFont="1" applyBorder="1" applyAlignment="1" applyProtection="1">
      <alignment horizontal="center" vertical="center" textRotation="90"/>
      <protection locked="0"/>
    </xf>
    <xf numFmtId="9" fontId="20" fillId="11" borderId="5" xfId="0" applyNumberFormat="1" applyFont="1" applyFill="1" applyBorder="1" applyAlignment="1" applyProtection="1">
      <alignment horizontal="center" vertical="center"/>
      <protection hidden="1"/>
    </xf>
    <xf numFmtId="0" fontId="26" fillId="0" borderId="5" xfId="0" applyFont="1" applyBorder="1" applyAlignment="1" applyProtection="1">
      <alignment horizontal="center" vertical="center" wrapText="1"/>
      <protection hidden="1"/>
    </xf>
    <xf numFmtId="9" fontId="27" fillId="0" borderId="5" xfId="0" applyNumberFormat="1" applyFont="1" applyBorder="1" applyAlignment="1" applyProtection="1">
      <alignment horizontal="center" vertical="center"/>
      <protection hidden="1"/>
    </xf>
    <xf numFmtId="0" fontId="26" fillId="0" borderId="5" xfId="0" applyFont="1" applyBorder="1" applyAlignment="1" applyProtection="1">
      <alignment horizontal="center" vertical="center"/>
      <protection hidden="1"/>
    </xf>
    <xf numFmtId="164" fontId="16" fillId="0" borderId="5" xfId="1" applyNumberFormat="1" applyFont="1" applyFill="1" applyBorder="1" applyAlignment="1">
      <alignment horizontal="center" vertical="center"/>
    </xf>
    <xf numFmtId="0" fontId="16" fillId="0" borderId="5" xfId="0" applyFont="1" applyBorder="1" applyAlignment="1" applyProtection="1">
      <alignment horizontal="center" vertical="center" textRotation="90"/>
      <protection locked="0"/>
    </xf>
    <xf numFmtId="0" fontId="16" fillId="0" borderId="5" xfId="0" applyFont="1" applyBorder="1" applyAlignment="1" applyProtection="1">
      <alignment horizontal="center" vertical="center" textRotation="90" wrapText="1"/>
      <protection locked="0"/>
    </xf>
    <xf numFmtId="0" fontId="16" fillId="0" borderId="5" xfId="0" applyFont="1" applyBorder="1" applyAlignment="1" applyProtection="1">
      <alignment horizontal="left" vertical="center"/>
      <protection locked="0"/>
    </xf>
    <xf numFmtId="0" fontId="16" fillId="0" borderId="5" xfId="0" applyFont="1" applyBorder="1" applyAlignment="1">
      <alignment horizontal="justify" vertical="center" wrapText="1"/>
    </xf>
    <xf numFmtId="0" fontId="16" fillId="0" borderId="5" xfId="0" applyFont="1" applyBorder="1" applyAlignment="1">
      <alignment horizontal="center" vertical="center" textRotation="90" wrapText="1"/>
    </xf>
    <xf numFmtId="0" fontId="16" fillId="0" borderId="5" xfId="0" applyFont="1" applyBorder="1" applyAlignment="1" applyProtection="1">
      <alignment vertical="center"/>
      <protection locked="0"/>
    </xf>
    <xf numFmtId="0" fontId="16" fillId="0" borderId="5" xfId="0" applyFont="1" applyBorder="1" applyAlignment="1" applyProtection="1">
      <alignment horizontal="center" vertical="center" wrapText="1"/>
      <protection hidden="1"/>
    </xf>
    <xf numFmtId="164" fontId="16" fillId="0" borderId="5" xfId="1" applyNumberFormat="1" applyFont="1" applyBorder="1" applyAlignment="1">
      <alignment horizontal="center" vertical="center" wrapText="1"/>
    </xf>
    <xf numFmtId="0" fontId="14" fillId="0" borderId="5" xfId="0" applyFont="1" applyBorder="1" applyAlignment="1" applyProtection="1">
      <alignment horizontal="center" vertical="center" textRotation="90" wrapText="1"/>
      <protection hidden="1"/>
    </xf>
    <xf numFmtId="0" fontId="14" fillId="0" borderId="5" xfId="0" applyFont="1" applyBorder="1" applyAlignment="1" applyProtection="1">
      <alignment horizontal="center" vertical="center" textRotation="90"/>
      <protection hidden="1"/>
    </xf>
    <xf numFmtId="0" fontId="16" fillId="0" borderId="5" xfId="0" applyFont="1" applyBorder="1" applyAlignment="1" applyProtection="1">
      <alignment horizontal="left" vertical="top" wrapText="1"/>
      <protection locked="0"/>
    </xf>
    <xf numFmtId="14" fontId="16" fillId="0" borderId="5" xfId="0" applyNumberFormat="1" applyFont="1" applyBorder="1" applyAlignment="1" applyProtection="1">
      <alignment horizontal="left" vertical="top"/>
      <protection locked="0"/>
    </xf>
    <xf numFmtId="0" fontId="16" fillId="0" borderId="5" xfId="0" applyFont="1" applyBorder="1" applyAlignment="1" applyProtection="1">
      <alignment horizontal="left" vertical="top"/>
      <protection locked="0"/>
    </xf>
    <xf numFmtId="0" fontId="16" fillId="0" borderId="0" xfId="0" applyFont="1" applyAlignment="1">
      <alignment horizontal="left" vertical="top"/>
    </xf>
    <xf numFmtId="0" fontId="14" fillId="7" borderId="5" xfId="0" applyFont="1" applyFill="1" applyBorder="1" applyAlignment="1">
      <alignment horizontal="left" vertical="top" wrapText="1"/>
    </xf>
    <xf numFmtId="17" fontId="21" fillId="0" borderId="5" xfId="0" applyNumberFormat="1" applyFont="1" applyBorder="1" applyAlignment="1">
      <alignment horizontal="left" vertical="top" wrapText="1"/>
    </xf>
    <xf numFmtId="14" fontId="16" fillId="0" borderId="5" xfId="0" applyNumberFormat="1" applyFont="1" applyBorder="1" applyAlignment="1" applyProtection="1">
      <alignment horizontal="left" vertical="top" wrapText="1"/>
      <protection locked="0"/>
    </xf>
    <xf numFmtId="0" fontId="16" fillId="0" borderId="5" xfId="0" applyFont="1" applyBorder="1" applyAlignment="1">
      <alignment horizontal="left" vertical="top" wrapText="1"/>
    </xf>
    <xf numFmtId="0" fontId="20" fillId="0" borderId="5" xfId="0" applyFont="1" applyBorder="1" applyAlignment="1">
      <alignment horizontal="left" vertical="top" wrapText="1"/>
    </xf>
    <xf numFmtId="0" fontId="16" fillId="5" borderId="5" xfId="0" applyFont="1" applyFill="1" applyBorder="1" applyAlignment="1">
      <alignment horizontal="left" vertical="top"/>
    </xf>
    <xf numFmtId="0" fontId="20" fillId="0" borderId="5" xfId="0" applyFont="1" applyBorder="1" applyAlignment="1" applyProtection="1">
      <alignment horizontal="left" vertical="top" wrapText="1"/>
      <protection locked="0"/>
    </xf>
    <xf numFmtId="0" fontId="20" fillId="0" borderId="5" xfId="0" applyFont="1" applyBorder="1" applyAlignment="1" applyProtection="1">
      <alignment horizontal="left" vertical="top"/>
      <protection locked="0"/>
    </xf>
    <xf numFmtId="17" fontId="20" fillId="0" borderId="5" xfId="0" applyNumberFormat="1" applyFont="1" applyBorder="1" applyAlignment="1">
      <alignment horizontal="left" vertical="top" wrapText="1"/>
    </xf>
    <xf numFmtId="14" fontId="20" fillId="0" borderId="5" xfId="0" applyNumberFormat="1" applyFont="1" applyBorder="1" applyAlignment="1" applyProtection="1">
      <alignment horizontal="left" vertical="top"/>
      <protection locked="0"/>
    </xf>
    <xf numFmtId="0" fontId="16" fillId="0" borderId="5" xfId="0" applyFont="1" applyBorder="1" applyAlignment="1">
      <alignment horizontal="left" vertical="top"/>
    </xf>
    <xf numFmtId="17" fontId="16" fillId="0" borderId="5" xfId="0" applyNumberFormat="1" applyFont="1" applyBorder="1" applyAlignment="1">
      <alignment horizontal="left" vertical="top" wrapText="1"/>
    </xf>
    <xf numFmtId="17" fontId="16" fillId="0" borderId="5" xfId="0" applyNumberFormat="1" applyFont="1" applyBorder="1" applyAlignment="1" applyProtection="1">
      <alignment horizontal="left" vertical="top"/>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1" xfId="1" applyFont="1" applyBorder="1" applyAlignment="1" applyProtection="1">
      <alignment horizontal="center" vertical="center"/>
    </xf>
    <xf numFmtId="9" fontId="3" fillId="0" borderId="12" xfId="1" applyFont="1" applyBorder="1" applyAlignment="1" applyProtection="1">
      <alignment horizontal="center" vertical="center"/>
    </xf>
    <xf numFmtId="9" fontId="3" fillId="0" borderId="14" xfId="1" applyFont="1" applyBorder="1" applyAlignment="1" applyProtection="1">
      <alignment horizontal="center" vertical="center"/>
    </xf>
    <xf numFmtId="0" fontId="4" fillId="0" borderId="5"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9" fontId="3" fillId="0" borderId="5" xfId="1" applyFont="1" applyBorder="1" applyAlignment="1" applyProtection="1">
      <alignment horizontal="center"/>
    </xf>
    <xf numFmtId="9" fontId="3" fillId="0" borderId="8" xfId="0" applyNumberFormat="1" applyFont="1" applyBorder="1" applyAlignment="1">
      <alignment horizontal="center" vertical="center"/>
    </xf>
    <xf numFmtId="0" fontId="3" fillId="0" borderId="5" xfId="0" applyFont="1" applyBorder="1" applyAlignment="1">
      <alignment horizontal="center" vertical="center" wrapText="1"/>
    </xf>
    <xf numFmtId="9" fontId="3" fillId="0" borderId="5" xfId="1"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9" fontId="3" fillId="0" borderId="9" xfId="0" applyNumberFormat="1" applyFont="1" applyBorder="1" applyAlignment="1">
      <alignment horizontal="center" vertical="center"/>
    </xf>
    <xf numFmtId="9" fontId="3" fillId="0" borderId="10" xfId="0" applyNumberFormat="1" applyFont="1" applyBorder="1" applyAlignment="1">
      <alignment horizontal="center" vertical="center"/>
    </xf>
    <xf numFmtId="9" fontId="3" fillId="0" borderId="15" xfId="0" applyNumberFormat="1" applyFont="1" applyBorder="1" applyAlignment="1">
      <alignment horizontal="center" vertical="center"/>
    </xf>
    <xf numFmtId="9" fontId="9" fillId="5" borderId="9" xfId="0" applyNumberFormat="1" applyFont="1" applyFill="1" applyBorder="1" applyAlignment="1">
      <alignment horizontal="center" vertical="center"/>
    </xf>
    <xf numFmtId="9" fontId="9" fillId="5" borderId="10" xfId="0" applyNumberFormat="1" applyFont="1" applyFill="1" applyBorder="1" applyAlignment="1">
      <alignment horizontal="center" vertical="center"/>
    </xf>
    <xf numFmtId="9" fontId="9" fillId="5" borderId="15" xfId="0" applyNumberFormat="1" applyFont="1" applyFill="1" applyBorder="1" applyAlignment="1">
      <alignment horizontal="center" vertical="center"/>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9" fontId="3" fillId="0" borderId="11" xfId="0" applyNumberFormat="1" applyFont="1" applyBorder="1" applyAlignment="1">
      <alignment horizontal="center" vertical="center" wrapText="1"/>
    </xf>
    <xf numFmtId="9" fontId="3" fillId="0" borderId="12" xfId="0" applyNumberFormat="1" applyFont="1" applyBorder="1" applyAlignment="1">
      <alignment horizontal="center" vertical="center" wrapText="1"/>
    </xf>
    <xf numFmtId="9" fontId="3" fillId="0" borderId="14"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0" fontId="4" fillId="0" borderId="8" xfId="0" applyFont="1" applyBorder="1" applyAlignment="1">
      <alignment horizontal="center" vertical="center" wrapText="1"/>
    </xf>
    <xf numFmtId="9" fontId="3" fillId="5" borderId="8" xfId="1" applyFont="1" applyFill="1" applyBorder="1" applyAlignment="1" applyProtection="1">
      <alignment horizontal="center" vertical="center"/>
    </xf>
    <xf numFmtId="0" fontId="20" fillId="0" borderId="5" xfId="0" applyFont="1" applyBorder="1" applyAlignment="1" applyProtection="1">
      <alignment horizontal="center" vertical="center" wrapText="1"/>
      <protection locked="0"/>
    </xf>
    <xf numFmtId="0" fontId="16" fillId="13" borderId="5" xfId="0" applyFont="1" applyFill="1" applyBorder="1" applyAlignment="1">
      <alignment horizontal="center" vertical="center" textRotation="90"/>
    </xf>
    <xf numFmtId="0" fontId="16" fillId="0" borderId="5"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textRotation="90"/>
      <protection locked="0"/>
    </xf>
    <xf numFmtId="9" fontId="16" fillId="11" borderId="5" xfId="0" applyNumberFormat="1" applyFont="1" applyFill="1" applyBorder="1" applyAlignment="1" applyProtection="1">
      <alignment horizontal="center" vertical="center" wrapText="1"/>
      <protection hidden="1"/>
    </xf>
    <xf numFmtId="9" fontId="16" fillId="0" borderId="5" xfId="0" applyNumberFormat="1" applyFont="1" applyBorder="1" applyAlignment="1" applyProtection="1">
      <alignment horizontal="center" vertical="center" wrapText="1"/>
      <protection locked="0"/>
    </xf>
    <xf numFmtId="9" fontId="16" fillId="0" borderId="5" xfId="0" applyNumberFormat="1" applyFont="1" applyBorder="1" applyAlignment="1" applyProtection="1">
      <alignment horizontal="center" vertical="center" wrapText="1"/>
      <protection hidden="1"/>
    </xf>
    <xf numFmtId="0" fontId="14" fillId="11" borderId="5" xfId="0" applyFont="1" applyFill="1" applyBorder="1" applyAlignment="1" applyProtection="1">
      <alignment horizontal="center" vertical="center" wrapText="1"/>
      <protection hidden="1"/>
    </xf>
    <xf numFmtId="0" fontId="14" fillId="11" borderId="5" xfId="0" applyFont="1" applyFill="1" applyBorder="1" applyAlignment="1" applyProtection="1">
      <alignment horizontal="center" vertical="center"/>
      <protection hidden="1"/>
    </xf>
    <xf numFmtId="0" fontId="20" fillId="0" borderId="5" xfId="0" applyFont="1" applyBorder="1" applyAlignment="1" applyProtection="1">
      <alignment horizontal="left" vertical="center" wrapText="1"/>
      <protection locked="0"/>
    </xf>
    <xf numFmtId="0" fontId="14" fillId="13" borderId="5" xfId="0" applyFont="1" applyFill="1" applyBorder="1" applyAlignment="1">
      <alignment horizontal="center" vertical="center" textRotation="90"/>
    </xf>
    <xf numFmtId="0" fontId="14" fillId="11" borderId="5" xfId="0" applyFont="1" applyFill="1" applyBorder="1" applyAlignment="1" applyProtection="1">
      <alignment horizontal="center" vertical="center" textRotation="90"/>
      <protection locked="0"/>
    </xf>
    <xf numFmtId="0" fontId="16" fillId="0" borderId="5" xfId="0" applyFont="1" applyBorder="1" applyAlignment="1" applyProtection="1">
      <alignment horizontal="center" vertical="center"/>
      <protection locked="0"/>
    </xf>
    <xf numFmtId="0" fontId="16" fillId="11" borderId="5" xfId="0" applyFont="1" applyFill="1" applyBorder="1" applyAlignment="1" applyProtection="1">
      <alignment horizontal="center" vertical="center" textRotation="90"/>
      <protection locked="0"/>
    </xf>
    <xf numFmtId="9" fontId="16" fillId="0" borderId="5" xfId="0" applyNumberFormat="1" applyFont="1" applyBorder="1" applyAlignment="1" applyProtection="1">
      <alignment horizontal="center" vertical="top" wrapText="1"/>
      <protection locked="0"/>
    </xf>
    <xf numFmtId="0" fontId="14" fillId="5" borderId="5" xfId="0" applyFont="1" applyFill="1" applyBorder="1" applyAlignment="1">
      <alignment horizontal="center" vertical="center" textRotation="90"/>
    </xf>
    <xf numFmtId="9" fontId="14" fillId="11" borderId="5" xfId="0" applyNumberFormat="1" applyFont="1" applyFill="1" applyBorder="1" applyAlignment="1" applyProtection="1">
      <alignment horizontal="center" vertical="center" wrapText="1"/>
      <protection hidden="1"/>
    </xf>
    <xf numFmtId="0" fontId="14" fillId="0" borderId="5" xfId="0" applyFont="1" applyBorder="1" applyAlignment="1">
      <alignment horizontal="center" vertical="center" textRotation="90"/>
    </xf>
    <xf numFmtId="0" fontId="16" fillId="5" borderId="5" xfId="0" applyFont="1" applyFill="1" applyBorder="1" applyAlignment="1">
      <alignment horizontal="center" vertical="center" textRotation="90"/>
    </xf>
    <xf numFmtId="0" fontId="16" fillId="5" borderId="5" xfId="0" applyFont="1" applyFill="1" applyBorder="1" applyAlignment="1" applyProtection="1">
      <alignment horizontal="center" vertical="center" wrapText="1"/>
      <protection locked="0"/>
    </xf>
    <xf numFmtId="0" fontId="16" fillId="0" borderId="5" xfId="0" applyFont="1" applyBorder="1" applyAlignment="1">
      <alignment horizontal="center" vertical="center" wrapText="1"/>
    </xf>
    <xf numFmtId="14" fontId="16" fillId="0" borderId="5" xfId="0" applyNumberFormat="1" applyFont="1" applyBorder="1" applyAlignment="1" applyProtection="1">
      <alignment horizontal="left" vertical="top"/>
      <protection locked="0"/>
    </xf>
    <xf numFmtId="0" fontId="16"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protection locked="0"/>
    </xf>
    <xf numFmtId="0" fontId="14" fillId="15" borderId="5" xfId="0" applyFont="1" applyFill="1" applyBorder="1" applyAlignment="1">
      <alignment horizontal="center" vertical="center" textRotation="90"/>
    </xf>
    <xf numFmtId="9" fontId="17" fillId="5" borderId="5" xfId="0" applyNumberFormat="1" applyFont="1" applyFill="1" applyBorder="1" applyAlignment="1" applyProtection="1">
      <alignment horizontal="center" vertical="center" wrapText="1"/>
      <protection locked="0"/>
    </xf>
    <xf numFmtId="9" fontId="20" fillId="5" borderId="5" xfId="0" applyNumberFormat="1" applyFont="1" applyFill="1" applyBorder="1" applyAlignment="1" applyProtection="1">
      <alignment horizontal="center" vertical="center" wrapText="1"/>
      <protection hidden="1"/>
    </xf>
    <xf numFmtId="0" fontId="25" fillId="5" borderId="5" xfId="0" applyFont="1" applyFill="1" applyBorder="1" applyAlignment="1" applyProtection="1">
      <alignment horizontal="center" vertical="center" wrapText="1"/>
      <protection hidden="1"/>
    </xf>
    <xf numFmtId="9" fontId="14" fillId="5" borderId="5" xfId="0" applyNumberFormat="1" applyFont="1" applyFill="1" applyBorder="1" applyAlignment="1" applyProtection="1">
      <alignment horizontal="center" vertical="center" wrapText="1"/>
      <protection hidden="1"/>
    </xf>
    <xf numFmtId="0" fontId="14" fillId="5" borderId="5" xfId="0" applyFont="1" applyFill="1" applyBorder="1" applyAlignment="1" applyProtection="1">
      <alignment horizontal="center" vertical="center" wrapText="1"/>
      <protection hidden="1"/>
    </xf>
    <xf numFmtId="0" fontId="14" fillId="5" borderId="5" xfId="0" applyFont="1" applyFill="1" applyBorder="1" applyAlignment="1" applyProtection="1">
      <alignment horizontal="center" vertical="center"/>
      <protection hidden="1"/>
    </xf>
    <xf numFmtId="0" fontId="24" fillId="12" borderId="5" xfId="0" applyFont="1" applyFill="1" applyBorder="1" applyAlignment="1">
      <alignment horizontal="center" vertical="center" textRotation="90" wrapText="1"/>
    </xf>
    <xf numFmtId="0" fontId="20" fillId="5" borderId="5" xfId="0" applyFont="1" applyFill="1" applyBorder="1" applyAlignment="1" applyProtection="1">
      <alignment horizontal="center" vertical="center" wrapText="1"/>
      <protection locked="0"/>
    </xf>
    <xf numFmtId="0" fontId="14" fillId="10" borderId="5" xfId="0" applyFont="1" applyFill="1" applyBorder="1" applyAlignment="1" applyProtection="1">
      <alignment horizontal="center" vertical="center" wrapText="1"/>
      <protection hidden="1"/>
    </xf>
    <xf numFmtId="14" fontId="16" fillId="0" borderId="5" xfId="0" applyNumberFormat="1" applyFont="1" applyBorder="1" applyAlignment="1" applyProtection="1">
      <alignment horizontal="left" vertical="top" wrapText="1"/>
      <protection locked="0"/>
    </xf>
    <xf numFmtId="0" fontId="16" fillId="0" borderId="5" xfId="0" applyFont="1" applyBorder="1" applyAlignment="1">
      <alignment horizontal="justify" vertical="center" wrapText="1"/>
    </xf>
    <xf numFmtId="0" fontId="14" fillId="9" borderId="5" xfId="0" applyFont="1" applyFill="1" applyBorder="1" applyAlignment="1" applyProtection="1">
      <alignment horizontal="center" vertical="center" wrapText="1"/>
      <protection hidden="1"/>
    </xf>
    <xf numFmtId="0" fontId="20" fillId="0" borderId="5" xfId="0" applyFont="1" applyBorder="1" applyAlignment="1" applyProtection="1">
      <alignment horizontal="center" vertical="center"/>
      <protection locked="0"/>
    </xf>
    <xf numFmtId="0" fontId="16" fillId="0" borderId="5" xfId="0" applyFont="1" applyBorder="1" applyAlignment="1">
      <alignment horizontal="center" vertical="center" textRotation="90"/>
    </xf>
    <xf numFmtId="0" fontId="16" fillId="0" borderId="5" xfId="0" applyFont="1" applyBorder="1" applyAlignment="1" applyProtection="1">
      <alignment horizontal="center" vertical="center" textRotation="90"/>
      <protection locked="0"/>
    </xf>
    <xf numFmtId="0" fontId="14" fillId="13" borderId="5" xfId="0" applyFont="1" applyFill="1" applyBorder="1" applyAlignment="1">
      <alignment horizontal="center" vertical="center" textRotation="90" wrapText="1"/>
    </xf>
    <xf numFmtId="0" fontId="14" fillId="0" borderId="5" xfId="0" applyFont="1" applyBorder="1" applyAlignment="1" applyProtection="1">
      <alignment horizontal="center" vertical="center" textRotation="90" wrapText="1"/>
      <protection locked="0"/>
    </xf>
    <xf numFmtId="0" fontId="30" fillId="0" borderId="0" xfId="0" applyFont="1" applyAlignment="1">
      <alignment horizontal="center" vertical="center" wrapText="1"/>
    </xf>
    <xf numFmtId="0" fontId="30" fillId="0" borderId="0" xfId="0" applyFont="1" applyAlignment="1">
      <alignment horizontal="center" vertical="center"/>
    </xf>
    <xf numFmtId="0" fontId="16" fillId="5" borderId="5" xfId="0" applyFont="1" applyFill="1" applyBorder="1" applyAlignment="1">
      <alignment horizontal="left" vertical="top" wrapText="1"/>
    </xf>
    <xf numFmtId="0" fontId="16" fillId="0" borderId="5" xfId="0" applyFont="1" applyBorder="1" applyAlignment="1">
      <alignment horizontal="left" vertical="top" wrapText="1"/>
    </xf>
    <xf numFmtId="0" fontId="16" fillId="0" borderId="1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4" xfId="0" applyFont="1" applyBorder="1" applyAlignment="1">
      <alignment horizontal="left" vertical="top" wrapText="1"/>
    </xf>
    <xf numFmtId="0" fontId="11" fillId="0" borderId="5" xfId="0" applyFont="1" applyBorder="1" applyAlignment="1">
      <alignment horizontal="left" vertical="top" wrapText="1"/>
    </xf>
    <xf numFmtId="0" fontId="20" fillId="0" borderId="5" xfId="0" applyFont="1" applyBorder="1" applyAlignment="1">
      <alignment horizontal="left" vertical="top" wrapText="1"/>
    </xf>
    <xf numFmtId="0" fontId="20" fillId="0" borderId="1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cellXfs>
  <cellStyles count="4">
    <cellStyle name="Hipervínculo" xfId="2" builtinId="8"/>
    <cellStyle name="Normal" xfId="0" builtinId="0"/>
    <cellStyle name="Normal 2 2" xfId="3" xr:uid="{66A0C01F-1D1D-4C2D-A18F-3C8ED06D0A54}"/>
    <cellStyle name="Porcentaje" xfId="1" builtinId="5"/>
  </cellStyles>
  <dxfs count="838">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ont>
        <color auto="1"/>
      </font>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7"/>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0"/>
      </font>
    </dxf>
    <dxf>
      <font>
        <color theme="0"/>
      </font>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ont>
        <color theme="1"/>
      </font>
      <fill>
        <patternFill>
          <bgColor rgb="FFFFC0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
      <font>
        <b/>
        <i val="0"/>
        <color theme="0"/>
      </font>
      <fill>
        <patternFill>
          <bgColor rgb="FFFF0000"/>
        </patternFill>
      </fill>
    </dxf>
    <dxf>
      <font>
        <b/>
        <i val="0"/>
        <color theme="1"/>
      </font>
      <fill>
        <patternFill>
          <bgColor rgb="FFFFFF00"/>
        </patternFill>
      </fill>
    </dxf>
    <dxf>
      <font>
        <b/>
        <i val="0"/>
        <color theme="0"/>
      </font>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1276350</xdr:colOff>
      <xdr:row>2</xdr:row>
      <xdr:rowOff>76200</xdr:rowOff>
    </xdr:from>
    <xdr:to>
      <xdr:col>33</xdr:col>
      <xdr:colOff>5200650</xdr:colOff>
      <xdr:row>4</xdr:row>
      <xdr:rowOff>203200</xdr:rowOff>
    </xdr:to>
    <xdr:pic>
      <xdr:nvPicPr>
        <xdr:cNvPr id="2" name="Imagen 1">
          <a:extLst>
            <a:ext uri="{FF2B5EF4-FFF2-40B4-BE49-F238E27FC236}">
              <a16:creationId xmlns:a16="http://schemas.microsoft.com/office/drawing/2014/main" id="{61E21B62-F78F-45B1-AD42-7E5137A29F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56100" y="419100"/>
          <a:ext cx="3924300" cy="708025"/>
        </a:xfrm>
        <a:prstGeom prst="rect">
          <a:avLst/>
        </a:prstGeom>
      </xdr:spPr>
    </xdr:pic>
    <xdr:clientData/>
  </xdr:twoCellAnchor>
  <xdr:twoCellAnchor editAs="oneCell">
    <xdr:from>
      <xdr:col>11</xdr:col>
      <xdr:colOff>95250</xdr:colOff>
      <xdr:row>4</xdr:row>
      <xdr:rowOff>15875</xdr:rowOff>
    </xdr:from>
    <xdr:to>
      <xdr:col>22</xdr:col>
      <xdr:colOff>203489</xdr:colOff>
      <xdr:row>4</xdr:row>
      <xdr:rowOff>139707</xdr:rowOff>
    </xdr:to>
    <xdr:pic>
      <xdr:nvPicPr>
        <xdr:cNvPr id="3" name="Imagen 2">
          <a:extLst>
            <a:ext uri="{FF2B5EF4-FFF2-40B4-BE49-F238E27FC236}">
              <a16:creationId xmlns:a16="http://schemas.microsoft.com/office/drawing/2014/main" id="{44490DE4-98D5-4205-B500-3A897957AC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925675" y="939800"/>
          <a:ext cx="5442239" cy="123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419099</xdr:colOff>
      <xdr:row>0</xdr:row>
      <xdr:rowOff>0</xdr:rowOff>
    </xdr:from>
    <xdr:to>
      <xdr:col>4</xdr:col>
      <xdr:colOff>543066</xdr:colOff>
      <xdr:row>1</xdr:row>
      <xdr:rowOff>571500</xdr:rowOff>
    </xdr:to>
    <xdr:pic>
      <xdr:nvPicPr>
        <xdr:cNvPr id="2" name="Imagen 1">
          <a:extLst>
            <a:ext uri="{FF2B5EF4-FFF2-40B4-BE49-F238E27FC236}">
              <a16:creationId xmlns:a16="http://schemas.microsoft.com/office/drawing/2014/main" id="{671EEDC7-FAED-4066-957A-36B8C937D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799" y="0"/>
          <a:ext cx="4905517"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dith.gomez\AppData\Local\Microsoft\Windows\INetCache\Content.Outlook\O3F0N5LD\MATRIZ%20DE%20RIESGOS%20CONSOLIDADA%20Julio%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olivera/OneDrive%20-%20Colombia%20Compra%20Eficiente/Planeaci&#243;n/PAAC/PAAC%202020/Versiones%20del%20PAAC/PAAC%202020-%20Mapa%20de%20Riesgos%20v1.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8Sep2022%20reporte%20PAAC%202022%20-%20Q2%20pLNAEACI&#211;N.xlsx?A8BD8755" TargetMode="External"/><Relationship Id="rId1" Type="http://schemas.openxmlformats.org/officeDocument/2006/relationships/externalLinkPath" Target="file:///\\A8BD8755\8Sep2022%20reporte%20PAAC%202022%20-%20Q2%20pLNAEACI&#211;N.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d.docs.live.net/fdd9b647aa3882cf/Documents/CCE/Planes%20y%20programas/Plan%20anticorrupci&#243;n%20y%20de%20atenci&#243;n%20al%20ciudadano/2022/ID%203/Matrices%202021/Seguimiento%20y%20Mejora%20Institucional/Matriz%20de%20Riesgos%20Proceso%20Seguimiento%20y%20Mejora%20Institucional%202021.xlsx?A52FF920" TargetMode="External"/><Relationship Id="rId1" Type="http://schemas.openxmlformats.org/officeDocument/2006/relationships/externalLinkPath" Target="file:///\\A52FF920\Matriz%20de%20Riesgos%20Proceso%20Seguimiento%20y%20Mejora%20Institucional%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ciones"/>
      <sheetName val="2.MATRIZ DE RIESGOS Consolidada"/>
      <sheetName val="Formato Consolidado"/>
      <sheetName val="2. Matriz de Riesgo"/>
      <sheetName val="Matriz de Riesgo EMAE (Resumen)"/>
      <sheetName val="Tratamiento-Riesgo"/>
      <sheetName val="Tablas y Listas"/>
      <sheetName val="Menu Procesos"/>
      <sheetName val="Hoja1"/>
      <sheetName val="Listas Nuevas"/>
      <sheetName val="Objetivos-Procesos"/>
      <sheetName val="IMPACTO DE CORRUPCIÓN"/>
      <sheetName val="MATRIZ DE CALIFICACIÓN"/>
      <sheetName val="Evaluación Diseño Control"/>
      <sheetName val="Evalua Control"/>
      <sheetName val="CONTROL INTERNO"/>
    </sheetNames>
    <sheetDataSet>
      <sheetData sheetId="0"/>
      <sheetData sheetId="1"/>
      <sheetData sheetId="2"/>
      <sheetData sheetId="3"/>
      <sheetData sheetId="4"/>
      <sheetData sheetId="5"/>
      <sheetData sheetId="6"/>
      <sheetData sheetId="7"/>
      <sheetData sheetId="8"/>
      <sheetData sheetId="9">
        <row r="2">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row>
        <row r="4">
          <cell r="E4" t="str">
            <v>Riesgo_Operativo</v>
          </cell>
          <cell r="L4" t="str">
            <v>3. El evento podría ocurrir en algún momento
Orientador (Al menos de 1 vez en los últimos 2 años)</v>
          </cell>
          <cell r="R4" t="str">
            <v>Externos</v>
          </cell>
          <cell r="T4" t="str">
            <v>DÉBIL</v>
          </cell>
          <cell r="AM4" t="str">
            <v>Integridad</v>
          </cell>
        </row>
        <row r="5">
          <cell r="E5" t="str">
            <v>Riesgo_Financiero</v>
          </cell>
          <cell r="L5" t="str">
            <v>2. El evento puede ocurrir en algún momento
Orientador
(Al menos de 1 vez en los últimos 5 años)</v>
          </cell>
          <cell r="AM5" t="str">
            <v>Disponibilidad</v>
          </cell>
        </row>
        <row r="6">
          <cell r="E6" t="str">
            <v>Riesgo_de_Tecnologico</v>
          </cell>
          <cell r="L6" t="str">
            <v>1. El evento puede ocurrir solo en circunstancias excepcionales.
Orientador (No se ha presentado en los últimos 5 años)</v>
          </cell>
          <cell r="AM6" t="str">
            <v>Confidencialidad e Integridad</v>
          </cell>
        </row>
        <row r="7">
          <cell r="E7" t="str">
            <v xml:space="preserve">Riesgo_de_Cumplimiento </v>
          </cell>
          <cell r="AM7" t="str">
            <v>Confidencialidad y Disponibilidad</v>
          </cell>
        </row>
        <row r="8">
          <cell r="E8" t="str">
            <v>Riesgo_de_Imagen_o_Reputacional</v>
          </cell>
          <cell r="AM8" t="str">
            <v>Integridad y Disponibilidad</v>
          </cell>
        </row>
        <row r="9">
          <cell r="E9" t="str">
            <v>Riesgo_Legal</v>
          </cell>
          <cell r="AM9" t="str">
            <v>Confidencialidad, Integridad y Disponibilidad</v>
          </cell>
        </row>
        <row r="10">
          <cell r="E10" t="str">
            <v>Riesgo_de_Corrupción</v>
          </cell>
          <cell r="H10" t="str">
            <v>3. Moderado</v>
          </cell>
          <cell r="I10" t="str">
            <v>2. Menor</v>
          </cell>
          <cell r="J10" t="str">
            <v>1.  Insignificante</v>
          </cell>
        </row>
        <row r="11">
          <cell r="E11" t="str">
            <v>Riesgo_Seguridad_Digital</v>
          </cell>
          <cell r="F11" t="str">
            <v>5. Catastrófico</v>
          </cell>
          <cell r="G11" t="str">
            <v>4. Mayor</v>
          </cell>
          <cell r="H11" t="str">
            <v>3. Moderado</v>
          </cell>
          <cell r="I11" t="str">
            <v>2. Menor</v>
          </cell>
          <cell r="J11" t="str">
            <v>1.  Insignificante</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E-DES-FM-10"/>
      <sheetName val="PAAC 2020 V.P"/>
      <sheetName val="Riesgos Corrup Política vigente"/>
      <sheetName val="Riesgos de Corrup en actualizac"/>
      <sheetName val="Control de Cambios (2)"/>
      <sheetName val="CONTEXTO PROCESO"/>
      <sheetName val="Listas Nuevas"/>
      <sheetName val="MATRIZ DE CALIFICACIÓN"/>
    </sheetNames>
    <sheetDataSet>
      <sheetData sheetId="0" refreshError="1"/>
      <sheetData sheetId="1" refreshError="1"/>
      <sheetData sheetId="2" refreshError="1"/>
      <sheetData sheetId="3" refreshError="1"/>
      <sheetData sheetId="4" refreshError="1"/>
      <sheetData sheetId="5" refreshError="1"/>
      <sheetData sheetId="6">
        <row r="2">
          <cell r="A2" t="str">
            <v>Políticos</v>
          </cell>
          <cell r="B2" t="str">
            <v>Financieros</v>
          </cell>
          <cell r="C2" t="str">
            <v>Diseño del proceso</v>
          </cell>
          <cell r="E2" t="str">
            <v>Riesgo_Estratégico</v>
          </cell>
          <cell r="L2" t="str">
            <v>5. Se espera que el evento ocurra en la mayoría de las circunstancias
Orientador (Más de 1 vez al año)</v>
          </cell>
          <cell r="P2" t="str">
            <v>PREVENTIVOS</v>
          </cell>
          <cell r="R2" t="str">
            <v xml:space="preserve">CCE Instalaciones </v>
          </cell>
          <cell r="T2" t="str">
            <v>FUERTE</v>
          </cell>
        </row>
        <row r="3">
          <cell r="A3" t="str">
            <v>Económicos y financieros</v>
          </cell>
          <cell r="B3" t="str">
            <v>Personal</v>
          </cell>
          <cell r="C3" t="str">
            <v>Interacciones con otros procesos</v>
          </cell>
          <cell r="E3" t="str">
            <v>Riesgo_Gerencial</v>
          </cell>
          <cell r="L3" t="str">
            <v>4. El evento probablemente ocurrirá en la mayoría de las circunstancias
Orientador (Al menos de 1 vez en el último año)</v>
          </cell>
          <cell r="P3" t="str">
            <v>CORRECTIVOS</v>
          </cell>
          <cell r="R3" t="str">
            <v xml:space="preserve">Mesa de servicio </v>
          </cell>
          <cell r="T3" t="str">
            <v>MODERADO</v>
          </cell>
          <cell r="AM3" t="str">
            <v>Confidencialidad</v>
          </cell>
          <cell r="AR3" t="str">
            <v>Direccionamiento Estratégico</v>
          </cell>
        </row>
        <row r="4">
          <cell r="A4" t="str">
            <v>Sociales y culturales</v>
          </cell>
          <cell r="B4" t="str">
            <v>Procesos</v>
          </cell>
          <cell r="C4" t="str">
            <v>Transversalidad</v>
          </cell>
          <cell r="E4" t="str">
            <v>Riesgo_Operativo</v>
          </cell>
          <cell r="L4" t="str">
            <v>3. El evento podría ocurrir en algún momento
Orientador (Al menos de 1 vez en los últimos 2 años)</v>
          </cell>
          <cell r="R4" t="str">
            <v>Externos</v>
          </cell>
          <cell r="T4" t="str">
            <v>DÉBIL</v>
          </cell>
          <cell r="AM4" t="str">
            <v>Integridad</v>
          </cell>
          <cell r="AR4" t="str">
            <v xml:space="preserve">Evaluación del Sistema de Control Interno </v>
          </cell>
        </row>
        <row r="5">
          <cell r="A5" t="str">
            <v xml:space="preserve">Tecnológicos </v>
          </cell>
          <cell r="B5" t="str">
            <v>Tecnología</v>
          </cell>
          <cell r="C5" t="str">
            <v>Procedimientos asociados</v>
          </cell>
          <cell r="E5" t="str">
            <v>Riesgo_Financiero</v>
          </cell>
          <cell r="L5" t="str">
            <v>2. El evento puede ocurrir en algún momento
Orientador
(Al menos de 1 vez en los últimos 5 años)</v>
          </cell>
          <cell r="AM5" t="str">
            <v>Disponibilidad</v>
          </cell>
          <cell r="AR5" t="str">
            <v xml:space="preserve">Comunicación </v>
          </cell>
        </row>
        <row r="6">
          <cell r="A6" t="str">
            <v xml:space="preserve">Ambientales </v>
          </cell>
          <cell r="B6" t="str">
            <v>Estratégicos</v>
          </cell>
          <cell r="C6" t="str">
            <v>Responsables del proceso</v>
          </cell>
          <cell r="E6" t="str">
            <v>Riesgo_de_Tecnologico</v>
          </cell>
          <cell r="L6" t="str">
            <v>1. El evento puede ocurrir solo en circunstancias excepcionales.
Orientador (No se ha presentado en los últimos 5 años)</v>
          </cell>
          <cell r="AM6" t="str">
            <v>Confidencialidad e Integridad</v>
          </cell>
          <cell r="AR6" t="str">
            <v xml:space="preserve">Gestión de agregación de Demanda </v>
          </cell>
        </row>
        <row r="7">
          <cell r="A7" t="str">
            <v>Legales y reglamentarios</v>
          </cell>
          <cell r="B7" t="str">
            <v>Comunicación interna</v>
          </cell>
          <cell r="C7" t="str">
            <v>Comunicación entre los procesos</v>
          </cell>
          <cell r="E7" t="str">
            <v xml:space="preserve">Riesgo_de_Cumplimiento </v>
          </cell>
          <cell r="AM7" t="str">
            <v>Confidencialidad y Disponibilidad</v>
          </cell>
          <cell r="AR7" t="str">
            <v xml:space="preserve">Seguimiento normativo, legislativo y Judicial </v>
          </cell>
        </row>
        <row r="8">
          <cell r="C8" t="str">
            <v>Activos de seguridad digital del proceso</v>
          </cell>
          <cell r="E8" t="str">
            <v>Riesgo_de_Imagen_o_Reputacional</v>
          </cell>
          <cell r="AM8" t="str">
            <v>Integridad y Disponibilidad</v>
          </cell>
          <cell r="AR8" t="str">
            <v xml:space="preserve">Elaboración de instrumentos para el sistema de Compra Publica </v>
          </cell>
        </row>
        <row r="9">
          <cell r="E9" t="str">
            <v>Riesgo_Legal</v>
          </cell>
          <cell r="AM9" t="str">
            <v>Confidencialidad, Integridad y Disponibilidad</v>
          </cell>
          <cell r="AR9" t="str">
            <v>SECOP II</v>
          </cell>
        </row>
        <row r="10">
          <cell r="E10" t="str">
            <v>Riesgo_de_Corrupción</v>
          </cell>
          <cell r="H10" t="str">
            <v>3. Moderado</v>
          </cell>
          <cell r="I10" t="str">
            <v>2. Menor</v>
          </cell>
          <cell r="J10" t="str">
            <v>1.  Insignificante</v>
          </cell>
          <cell r="AR10" t="str">
            <v xml:space="preserve">Planeación de TI </v>
          </cell>
        </row>
        <row r="11">
          <cell r="E11" t="str">
            <v>Riesgo_Seguridad_Digital</v>
          </cell>
          <cell r="F11" t="str">
            <v>5. Catastrófico</v>
          </cell>
          <cell r="G11" t="str">
            <v>4. Mayor</v>
          </cell>
          <cell r="H11" t="str">
            <v>3. Moderado</v>
          </cell>
          <cell r="I11" t="str">
            <v>2. Menor</v>
          </cell>
          <cell r="J11" t="str">
            <v>1.  Insignificante</v>
          </cell>
          <cell r="AR11" t="str">
            <v xml:space="preserve">Gestión de aplicaciones </v>
          </cell>
        </row>
        <row r="12">
          <cell r="AR12" t="str">
            <v xml:space="preserve">Gestión de Operaciones </v>
          </cell>
        </row>
        <row r="13">
          <cell r="AR13" t="str">
            <v xml:space="preserve">Seguridad de la Información </v>
          </cell>
        </row>
        <row r="14">
          <cell r="AR14" t="str">
            <v xml:space="preserve">Gestión Financiera </v>
          </cell>
        </row>
        <row r="15">
          <cell r="AR15" t="str">
            <v xml:space="preserve">Gestión Contractual </v>
          </cell>
        </row>
        <row r="16">
          <cell r="AR16" t="str">
            <v xml:space="preserve">Gestión de Talento Humano </v>
          </cell>
        </row>
        <row r="17">
          <cell r="AR17" t="str">
            <v xml:space="preserve">Gestión Administrativa </v>
          </cell>
        </row>
        <row r="18">
          <cell r="AR18" t="str">
            <v xml:space="preserve">Gestión Jurídica </v>
          </cell>
        </row>
        <row r="19">
          <cell r="AR19" t="str">
            <v xml:space="preserve">Gestión Documental </v>
          </cell>
        </row>
        <row r="20">
          <cell r="AR20" t="str">
            <v>Atención a PQRSD</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sheetName val="PAAC Q1"/>
      <sheetName val="PAAC Q2"/>
      <sheetName val="Mapa de Riesgos"/>
      <sheetName val="Mapa de R. Corrupción"/>
      <sheetName val="Control de Ajustes PAAC"/>
      <sheetName val="Control de cambios FM"/>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ciones"/>
      <sheetName val="2. Matriz de riesgo SEM"/>
      <sheetName val="Matriz de riesgo SEM Resumen"/>
      <sheetName val="3. Mapa de Riesgo"/>
      <sheetName val="Listas Nuevas"/>
      <sheetName val="Objetivos-Procesos"/>
      <sheetName val="4. Contexto del Proceso"/>
      <sheetName val="IMPACTO DE CORRUPCIÓN 1"/>
      <sheetName val="Tablas y Listas"/>
      <sheetName val="MATRIZ DE CALIFICACIÓN"/>
      <sheetName val="CONTROL INTERNO"/>
      <sheetName val="Matriz de riesgo SEM"/>
      <sheetName val="Mapa de Riesgo"/>
      <sheetName val="Menu Procesos"/>
      <sheetName val="Hoja1"/>
      <sheetName val="Contexto del Proceso"/>
      <sheetName val="Evaluación Diseño Control"/>
      <sheetName val="Evalua Control"/>
    </sheetNames>
    <sheetDataSet>
      <sheetData sheetId="0" refreshError="1"/>
      <sheetData sheetId="1" refreshError="1"/>
      <sheetData sheetId="2" refreshError="1"/>
      <sheetData sheetId="3" refreshError="1"/>
      <sheetData sheetId="4">
        <row r="2">
          <cell r="E2" t="str">
            <v>Riesgo_Estratégico</v>
          </cell>
        </row>
      </sheetData>
      <sheetData sheetId="5" refreshError="1"/>
      <sheetData sheetId="6" refreshError="1"/>
      <sheetData sheetId="7" refreshError="1"/>
      <sheetData sheetId="8" refreshError="1">
        <row r="4">
          <cell r="O4" t="str">
            <v>Leve</v>
          </cell>
          <cell r="P4" t="str">
            <v xml:space="preserve">Afectación menor a 10 SMLMV </v>
          </cell>
          <cell r="Q4" t="str">
            <v>El riesgo afecta la imagen de alguna área de la organización</v>
          </cell>
          <cell r="R4">
            <v>0.2</v>
          </cell>
          <cell r="V4" t="str">
            <v>Muy Baja</v>
          </cell>
          <cell r="W4" t="str">
            <v>La actividad que conlleva el riesgo se ejecuta como máximos 2 veces por año</v>
          </cell>
          <cell r="X4">
            <v>0.2</v>
          </cell>
        </row>
        <row r="5">
          <cell r="O5" t="str">
            <v>Menor</v>
          </cell>
          <cell r="P5" t="str">
            <v xml:space="preserve">Entre 10 y 50 SMLMV </v>
          </cell>
          <cell r="Q5" t="str">
            <v>El riesgo afecta la imagen de la entidad internamente, de conocimiento general, nivel interno, de junta dircetiva y accionistas y/o de provedores</v>
          </cell>
          <cell r="R5">
            <v>0.4</v>
          </cell>
          <cell r="V5" t="str">
            <v>Baja</v>
          </cell>
          <cell r="W5" t="str">
            <v>La actividad que conlleva el riesgo se ejecuta de 3 a 24 veces por año</v>
          </cell>
          <cell r="X5">
            <v>0.4</v>
          </cell>
        </row>
        <row r="6">
          <cell r="O6" t="str">
            <v>Moderado</v>
          </cell>
          <cell r="P6" t="str">
            <v xml:space="preserve">Entre 50 y 100 SMLMV </v>
          </cell>
          <cell r="Q6" t="str">
            <v>El riesgo afecta la imagen de la entidad con algunos usuarios de relevancia frente al logro de los objetivos</v>
          </cell>
          <cell r="R6">
            <v>0.6</v>
          </cell>
          <cell r="V6" t="str">
            <v>Media</v>
          </cell>
          <cell r="W6" t="str">
            <v>La actividad que conlleva el riesgo se ejecuta de 24 a 500 veces por año</v>
          </cell>
          <cell r="X6">
            <v>0.6</v>
          </cell>
        </row>
        <row r="7">
          <cell r="O7" t="str">
            <v>Mayor</v>
          </cell>
          <cell r="P7" t="str">
            <v xml:space="preserve">Entre 100 y 500 SMLMV </v>
          </cell>
          <cell r="Q7" t="str">
            <v>El riesgo afecta la imagen de de la entidad con efecto publicitario sostenido a nivel de sector administrativo, nivel departamental o municipal</v>
          </cell>
          <cell r="R7">
            <v>0.8</v>
          </cell>
          <cell r="V7" t="str">
            <v>Alta</v>
          </cell>
          <cell r="W7" t="str">
            <v>La actividad que conlleva el riesgo se ejecuta mínimo 500 veces al año y máximo 5000 veces por año</v>
          </cell>
          <cell r="X7">
            <v>0.8</v>
          </cell>
        </row>
        <row r="8">
          <cell r="O8" t="str">
            <v>Catastrófico</v>
          </cell>
          <cell r="P8" t="str">
            <v xml:space="preserve">Mayor a 500 SMLMV </v>
          </cell>
          <cell r="Q8" t="str">
            <v>El riesgo afecta la imagen de la entidad a nivel nacional, con efecto publicitarios sostenible a nivel país</v>
          </cell>
          <cell r="R8">
            <v>1</v>
          </cell>
          <cell r="V8" t="str">
            <v>Muy Alta</v>
          </cell>
          <cell r="W8" t="str">
            <v>La actividad que conlleva el riesgo se ejecuta más de 5000 veces por año</v>
          </cell>
          <cell r="X8">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ceficiente.sharepoint.com/:f:/s/ReportePlaneacinComunicaciones/EgvJ9rELscpIgYEJehv1Yu0BfgALvccSnSmaHkOcXK9eUw?e=oucWzM" TargetMode="External"/><Relationship Id="rId13" Type="http://schemas.openxmlformats.org/officeDocument/2006/relationships/hyperlink" Target="https://cceficiente.sharepoint.com/:b:/s/PlaneacinDireccinGeneral/EUnZo1qCxA1PnGPIK94uI54BQLeso_85TitTuy-ul_fJow?e=ZuSB2t" TargetMode="External"/><Relationship Id="rId18" Type="http://schemas.openxmlformats.org/officeDocument/2006/relationships/hyperlink" Target="https://cceficiente.sharepoint.com/:b:/s/RAESecretaraGeneral/EUHjxGpOe8FEtTjafgYKszYBX8kRMa-CzYBC-xSSnUgsGg?e=hptmJx" TargetMode="External"/><Relationship Id="rId3" Type="http://schemas.openxmlformats.org/officeDocument/2006/relationships/hyperlink" Target="https://cceficiente.sharepoint.com/:f:/s/PlaneacinDireccinGeneral/EjisJSBcPABEpxmnQAfLzr4BzgCggltGYuQTcbdljs5JjQ?e=KVFPgQ" TargetMode="External"/><Relationship Id="rId21" Type="http://schemas.openxmlformats.org/officeDocument/2006/relationships/hyperlink" Target="https://cceficiente.sharepoint.com/:f:/s/PlaneacinDireccinGeneral/EoLElPFDWcRPsAL4aftYcYIBTC7J2ST44ZZVC6t-Do_-cw?e=C16ktF" TargetMode="External"/><Relationship Id="rId7" Type="http://schemas.openxmlformats.org/officeDocument/2006/relationships/hyperlink" Target="https://cceficiente.sharepoint.com/:f:/s/ReportePlaneacinEMAE/El7gl6TS-lhMv3AlISUxH5EBBgwwV8k5j12ckflKE6a0WA?e=0frAOy" TargetMode="External"/><Relationship Id="rId12" Type="http://schemas.openxmlformats.org/officeDocument/2006/relationships/hyperlink" Target="https://cceficiente.sharepoint.com/:f:/s/ReportePlaneacinComunicaciones/EvCM184WuPRMm8CHXt26EWcBSISEtw5FaAHMPEK_--dcAw?e=cEdQ5S" TargetMode="External"/><Relationship Id="rId17" Type="http://schemas.openxmlformats.org/officeDocument/2006/relationships/hyperlink" Target="https://cceficiente.sharepoint.com/:f:/s/RAESecretaraGeneral/EpJWNXTNztZCiESHYGVKuPgB6Ky3mCS7NXHhRp0w5RuoMw?e=egtLU5" TargetMode="External"/><Relationship Id="rId2" Type="http://schemas.openxmlformats.org/officeDocument/2006/relationships/hyperlink" Target="https://cceficiente.sharepoint.com/:f:/s/PlaneacinDireccinGeneral/EnNWZLo8MJpJnGgzk5e7mzUBOxSZrLPKZ2u8UQuFvDH8dA?e=WWAUSd" TargetMode="External"/><Relationship Id="rId16" Type="http://schemas.openxmlformats.org/officeDocument/2006/relationships/hyperlink" Target="https://cceficiente.sharepoint.com/:b:/s/RAESecretaraGeneral/ETpo2kxW_F1IvwWWNh6sGocBmAkXeQqxR5UT0yRU9vf-DA?e=O4wUgg" TargetMode="External"/><Relationship Id="rId20" Type="http://schemas.openxmlformats.org/officeDocument/2006/relationships/hyperlink" Target="https://www.colombiacompra.gov.co/sites/cce_public/files/files_2020/resultados_encuesta_temas_de_interes_grupos_de_valor_ancp-cce_2022.pdf" TargetMode="External"/><Relationship Id="rId1" Type="http://schemas.openxmlformats.org/officeDocument/2006/relationships/hyperlink" Target="https://cceficiente.sharepoint.com/:f:/s/PlaneacinDireccinGeneral/ErlhofoCz2dAsncUuU-L3gEBupYbnUR-Nx1_mDgBXhurpA?e=8BzhbR" TargetMode="External"/><Relationship Id="rId6" Type="http://schemas.openxmlformats.org/officeDocument/2006/relationships/hyperlink" Target="https://www.colombiacompra.gov.co/sites/cce_public/files/files_2020/004._informe_al_congreso_de_la_republica_ancpcce_2021-2022.pdf" TargetMode="External"/><Relationship Id="rId11" Type="http://schemas.openxmlformats.org/officeDocument/2006/relationships/hyperlink" Target="https://cceficiente.sharepoint.com/:f:/s/ReportePlaneacinComunicaciones/Es72aOfwVzxGknD7WvnmhSMBePnqvrDc8QjrbjwcdHsKyQ?e=edojPD" TargetMode="External"/><Relationship Id="rId5" Type="http://schemas.openxmlformats.org/officeDocument/2006/relationships/hyperlink" Target="https://cceficiente.sharepoint.com/:f:/s/PlaneacinDireccinGeneral/EmGFKP7mCP1Pm62VR9jaLkYBwZWzzXu_ypmjyVjdC9m4yw?e=QQkeZa" TargetMode="External"/><Relationship Id="rId15" Type="http://schemas.openxmlformats.org/officeDocument/2006/relationships/hyperlink" Target="https://cceficiente.sharepoint.com/:b:/s/RAESecretaraGeneral/ESWn1ohU5u1Dl_znHEL6gkUBuguQ2IDg01g1FkUm1484WQ?e=aVGiKy" TargetMode="External"/><Relationship Id="rId23" Type="http://schemas.openxmlformats.org/officeDocument/2006/relationships/drawing" Target="../drawings/drawing1.xml"/><Relationship Id="rId10" Type="http://schemas.openxmlformats.org/officeDocument/2006/relationships/hyperlink" Target="https://cceficiente.sharepoint.com/:f:/s/ReportePlaneacinComunicaciones/Eu95eReOAiZOmGD1e3SILo8B3vaEedaCgzWTKJxbp0ddaQ?e=iIGbRg" TargetMode="External"/><Relationship Id="rId19" Type="http://schemas.openxmlformats.org/officeDocument/2006/relationships/hyperlink" Target="https://www.colombiacompra.gov.co/atencion-y-servicio-ciudadano/atencion-y-servicios-la-ciudadania" TargetMode="External"/><Relationship Id="rId4" Type="http://schemas.openxmlformats.org/officeDocument/2006/relationships/hyperlink" Target="https://cceficiente.sharepoint.com/:b:/s/PlaneacinDireccinGeneral/EV6nVWdslXZOiuZQ3g5zA-cBlfArUC_b5_PpfzDPxB5PVA?e=MmWZpS" TargetMode="External"/><Relationship Id="rId9" Type="http://schemas.openxmlformats.org/officeDocument/2006/relationships/hyperlink" Target="https://cceficiente.sharepoint.com/:f:/s/ReportePlaneacinComunicaciones/EuGBkvgBWxdOj8us-hYObnIB13qHmL2phv2C95kpdRnnRA?e=z8YMBe" TargetMode="External"/><Relationship Id="rId14" Type="http://schemas.openxmlformats.org/officeDocument/2006/relationships/hyperlink" Target="https://cceficiente.sharepoint.com/:f:/s/ReportePlaneacinComunicaciones/EjmlJNo_22BDsWk2rAifBsUBkQCrfa_AnnMuVo2NCyMu9g?e=5D86E5"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90CB-B902-4BF3-BF7B-D9246BAB8ACB}">
  <sheetPr>
    <tabColor theme="9" tint="0.39997558519241921"/>
  </sheetPr>
  <dimension ref="A1:AJ87"/>
  <sheetViews>
    <sheetView view="pageBreakPreview" topLeftCell="F1" zoomScale="50" zoomScaleNormal="60" zoomScaleSheetLayoutView="50" workbookViewId="0">
      <pane ySplit="7" topLeftCell="A49" activePane="bottomLeft" state="frozen"/>
      <selection activeCell="K65" sqref="K65"/>
      <selection pane="bottomLeft" activeCell="AF9" sqref="AF9:AF85"/>
    </sheetView>
  </sheetViews>
  <sheetFormatPr baseColWidth="10" defaultColWidth="12" defaultRowHeight="14.25" x14ac:dyDescent="0.2"/>
  <cols>
    <col min="1" max="1" width="2.85546875" style="1" customWidth="1"/>
    <col min="2" max="2" width="2.85546875" style="7" customWidth="1"/>
    <col min="3" max="3" width="24.42578125" style="7" customWidth="1"/>
    <col min="4" max="4" width="2.85546875" style="7" customWidth="1"/>
    <col min="5" max="5" width="35.7109375" style="7" customWidth="1"/>
    <col min="6" max="6" width="4.140625" style="7" customWidth="1"/>
    <col min="7" max="7" width="22.7109375" style="7" customWidth="1"/>
    <col min="8" max="8" width="2.85546875" style="7" customWidth="1"/>
    <col min="9" max="9" width="60.5703125" style="7" customWidth="1"/>
    <col min="10" max="10" width="2.85546875" style="7" customWidth="1"/>
    <col min="11" max="11" width="60.5703125" style="7" customWidth="1"/>
    <col min="12" max="12" width="2.85546875" style="7" customWidth="1"/>
    <col min="13" max="24" width="7.7109375" style="7" customWidth="1"/>
    <col min="25" max="25" width="2.85546875" style="7" customWidth="1"/>
    <col min="26" max="26" width="15.5703125" style="7" bestFit="1" customWidth="1"/>
    <col min="27" max="27" width="4.7109375" style="7" customWidth="1"/>
    <col min="28" max="28" width="27.28515625" style="7" customWidth="1"/>
    <col min="29" max="29" width="6.140625" style="7" customWidth="1"/>
    <col min="30" max="30" width="20.28515625" style="7" customWidth="1"/>
    <col min="31" max="31" width="6.85546875" style="7" customWidth="1"/>
    <col min="32" max="32" width="22.7109375" style="7" customWidth="1"/>
    <col min="33" max="33" width="2.85546875" style="7" customWidth="1"/>
    <col min="34" max="34" width="112.28515625" style="100" customWidth="1"/>
    <col min="35" max="35" width="8.5703125" style="7" customWidth="1"/>
    <col min="36" max="36" width="8.140625" style="1" customWidth="1"/>
    <col min="37" max="16384" width="12" style="7"/>
  </cols>
  <sheetData>
    <row r="1" spans="1:36" s="1" customFormat="1" ht="15" thickBot="1" x14ac:dyDescent="0.25">
      <c r="AH1" s="2"/>
    </row>
    <row r="2" spans="1:36" ht="12" customHeight="1" thickTop="1" x14ac:dyDescent="0.2">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5"/>
      <c r="AI2" s="6"/>
    </row>
    <row r="3" spans="1:36" ht="24" customHeight="1" x14ac:dyDescent="0.2">
      <c r="B3" s="8"/>
      <c r="C3" s="207" t="s">
        <v>0</v>
      </c>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9"/>
    </row>
    <row r="4" spans="1:36" ht="21.75" customHeight="1" x14ac:dyDescent="0.2">
      <c r="B4" s="8"/>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9"/>
    </row>
    <row r="5" spans="1:36" ht="23.25" customHeight="1" x14ac:dyDescent="0.2">
      <c r="B5" s="8"/>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9"/>
    </row>
    <row r="6" spans="1:36" x14ac:dyDescent="0.2">
      <c r="B6" s="8"/>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1"/>
      <c r="AI6" s="9"/>
    </row>
    <row r="7" spans="1:36" s="22" customFormat="1" ht="108" customHeight="1" x14ac:dyDescent="0.25">
      <c r="A7" s="12"/>
      <c r="B7" s="13"/>
      <c r="C7" s="14" t="s">
        <v>1</v>
      </c>
      <c r="D7" s="15"/>
      <c r="E7" s="16" t="s">
        <v>2</v>
      </c>
      <c r="F7" s="15"/>
      <c r="G7" s="17" t="s">
        <v>3</v>
      </c>
      <c r="H7" s="18"/>
      <c r="I7" s="16" t="s">
        <v>4</v>
      </c>
      <c r="J7" s="18"/>
      <c r="K7" s="16" t="s">
        <v>5</v>
      </c>
      <c r="L7" s="18"/>
      <c r="M7" s="16" t="s">
        <v>6</v>
      </c>
      <c r="N7" s="16" t="s">
        <v>7</v>
      </c>
      <c r="O7" s="16" t="s">
        <v>8</v>
      </c>
      <c r="P7" s="16" t="s">
        <v>9</v>
      </c>
      <c r="Q7" s="16" t="s">
        <v>10</v>
      </c>
      <c r="R7" s="16" t="s">
        <v>11</v>
      </c>
      <c r="S7" s="16" t="s">
        <v>12</v>
      </c>
      <c r="T7" s="16" t="s">
        <v>13</v>
      </c>
      <c r="U7" s="16" t="s">
        <v>14</v>
      </c>
      <c r="V7" s="16" t="s">
        <v>15</v>
      </c>
      <c r="W7" s="16" t="s">
        <v>16</v>
      </c>
      <c r="X7" s="16" t="s">
        <v>17</v>
      </c>
      <c r="Y7" s="15"/>
      <c r="Z7" s="14" t="s">
        <v>18</v>
      </c>
      <c r="AA7" s="15"/>
      <c r="AB7" s="19" t="s">
        <v>19</v>
      </c>
      <c r="AC7" s="18"/>
      <c r="AD7" s="19" t="s">
        <v>20</v>
      </c>
      <c r="AE7" s="18"/>
      <c r="AF7" s="19" t="s">
        <v>21</v>
      </c>
      <c r="AG7" s="15"/>
      <c r="AH7" s="20" t="s">
        <v>823</v>
      </c>
      <c r="AI7" s="21"/>
      <c r="AJ7" s="12"/>
    </row>
    <row r="8" spans="1:36" ht="33.75" customHeight="1" x14ac:dyDescent="0.2">
      <c r="B8" s="8"/>
      <c r="C8" s="10"/>
      <c r="D8" s="10"/>
      <c r="E8" s="23"/>
      <c r="F8" s="23"/>
      <c r="G8" s="23"/>
      <c r="H8" s="23"/>
      <c r="I8" s="23"/>
      <c r="J8" s="23"/>
      <c r="K8" s="23"/>
      <c r="L8" s="23"/>
      <c r="M8" s="23"/>
      <c r="N8" s="23"/>
      <c r="O8" s="23"/>
      <c r="P8" s="23"/>
      <c r="Q8" s="23"/>
      <c r="R8" s="23"/>
      <c r="S8" s="23"/>
      <c r="T8" s="23"/>
      <c r="U8" s="23"/>
      <c r="V8" s="23"/>
      <c r="W8" s="23"/>
      <c r="X8" s="23"/>
      <c r="Y8" s="10"/>
      <c r="Z8" s="10"/>
      <c r="AA8" s="10"/>
      <c r="AB8" s="23"/>
      <c r="AC8" s="23"/>
      <c r="AD8" s="23"/>
      <c r="AE8" s="23"/>
      <c r="AF8" s="23"/>
      <c r="AG8" s="10"/>
      <c r="AH8" s="36"/>
      <c r="AI8" s="9"/>
    </row>
    <row r="9" spans="1:36" ht="45" customHeight="1" x14ac:dyDescent="0.2">
      <c r="B9" s="8"/>
      <c r="C9" s="208" t="s">
        <v>22</v>
      </c>
      <c r="D9" s="10"/>
      <c r="E9" s="24" t="s">
        <v>23</v>
      </c>
      <c r="F9" s="25"/>
      <c r="G9" s="26">
        <v>1</v>
      </c>
      <c r="H9" s="27"/>
      <c r="I9" s="28" t="s">
        <v>24</v>
      </c>
      <c r="J9" s="29"/>
      <c r="K9" s="30" t="s">
        <v>25</v>
      </c>
      <c r="L9" s="23"/>
      <c r="M9" s="31"/>
      <c r="N9" s="32"/>
      <c r="O9" s="31"/>
      <c r="P9" s="31"/>
      <c r="Q9" s="31"/>
      <c r="R9" s="31"/>
      <c r="S9" s="32"/>
      <c r="T9" s="31"/>
      <c r="U9" s="31"/>
      <c r="V9" s="31"/>
      <c r="W9" s="33"/>
      <c r="X9" s="31"/>
      <c r="Y9" s="10"/>
      <c r="Z9" s="34">
        <v>0</v>
      </c>
      <c r="AA9" s="10"/>
      <c r="AB9" s="35">
        <f>+Z9</f>
        <v>0</v>
      </c>
      <c r="AC9" s="23"/>
      <c r="AD9" s="209">
        <f>AVERAGE(AB9:AB21)</f>
        <v>0.43333333333333329</v>
      </c>
      <c r="AE9" s="23"/>
      <c r="AF9" s="212">
        <f>AVERAGE(AD9:AD85)</f>
        <v>0.31319444444444439</v>
      </c>
      <c r="AG9" s="10"/>
      <c r="AI9" s="9"/>
    </row>
    <row r="10" spans="1:36" ht="18" x14ac:dyDescent="0.25">
      <c r="B10" s="8"/>
      <c r="C10" s="208"/>
      <c r="D10" s="10"/>
      <c r="E10" s="23"/>
      <c r="F10" s="25"/>
      <c r="G10" s="37"/>
      <c r="H10" s="23"/>
      <c r="I10" s="29"/>
      <c r="J10" s="29"/>
      <c r="K10" s="29"/>
      <c r="L10" s="23"/>
      <c r="M10" s="23"/>
      <c r="N10" s="23"/>
      <c r="O10" s="23"/>
      <c r="P10" s="23"/>
      <c r="Q10" s="23"/>
      <c r="R10" s="23"/>
      <c r="S10" s="23"/>
      <c r="T10" s="23"/>
      <c r="U10" s="23"/>
      <c r="V10" s="23"/>
      <c r="W10" s="23"/>
      <c r="X10" s="23"/>
      <c r="Y10" s="10"/>
      <c r="Z10" s="38"/>
      <c r="AA10" s="10"/>
      <c r="AB10" s="39"/>
      <c r="AC10" s="23"/>
      <c r="AD10" s="210"/>
      <c r="AE10" s="23"/>
      <c r="AF10" s="213"/>
      <c r="AG10" s="10"/>
      <c r="AH10" s="40"/>
      <c r="AI10" s="9"/>
    </row>
    <row r="11" spans="1:36" ht="78.75" customHeight="1" x14ac:dyDescent="0.2">
      <c r="B11" s="8"/>
      <c r="C11" s="208"/>
      <c r="D11" s="10"/>
      <c r="E11" s="215" t="s">
        <v>26</v>
      </c>
      <c r="F11" s="25"/>
      <c r="G11" s="44">
        <v>2</v>
      </c>
      <c r="H11" s="23"/>
      <c r="I11" s="30" t="s">
        <v>27</v>
      </c>
      <c r="J11" s="29"/>
      <c r="K11" s="30" t="s">
        <v>28</v>
      </c>
      <c r="L11" s="23"/>
      <c r="M11" s="31"/>
      <c r="N11" s="32"/>
      <c r="O11" s="31"/>
      <c r="P11" s="31"/>
      <c r="Q11" s="31"/>
      <c r="R11" s="33"/>
      <c r="S11" s="32"/>
      <c r="T11" s="31"/>
      <c r="U11" s="31"/>
      <c r="V11" s="31"/>
      <c r="W11" s="31"/>
      <c r="X11" s="31"/>
      <c r="Y11" s="10"/>
      <c r="Z11" s="41">
        <v>1</v>
      </c>
      <c r="AA11" s="10"/>
      <c r="AB11" s="217">
        <f>AVERAGE(Z11:Z13)</f>
        <v>0.66666666666666663</v>
      </c>
      <c r="AC11" s="23"/>
      <c r="AD11" s="210"/>
      <c r="AE11" s="23"/>
      <c r="AF11" s="213"/>
      <c r="AG11" s="10"/>
      <c r="AH11" s="42" t="s">
        <v>29</v>
      </c>
      <c r="AI11" s="9"/>
    </row>
    <row r="12" spans="1:36" ht="69.599999999999994" customHeight="1" x14ac:dyDescent="0.2">
      <c r="B12" s="8"/>
      <c r="C12" s="208"/>
      <c r="D12" s="10"/>
      <c r="E12" s="215"/>
      <c r="F12" s="25"/>
      <c r="G12" s="44">
        <v>3</v>
      </c>
      <c r="H12" s="23"/>
      <c r="I12" s="30" t="s">
        <v>30</v>
      </c>
      <c r="J12" s="29"/>
      <c r="K12" s="30" t="s">
        <v>31</v>
      </c>
      <c r="L12" s="23"/>
      <c r="M12" s="43"/>
      <c r="N12" s="32"/>
      <c r="O12" s="32"/>
      <c r="P12" s="43"/>
      <c r="Q12" s="43"/>
      <c r="R12" s="43"/>
      <c r="S12" s="43"/>
      <c r="T12" s="33"/>
      <c r="U12" s="43"/>
      <c r="V12" s="32"/>
      <c r="W12" s="43"/>
      <c r="X12" s="43"/>
      <c r="Y12" s="10"/>
      <c r="Z12" s="41">
        <v>1</v>
      </c>
      <c r="AA12" s="10"/>
      <c r="AB12" s="218"/>
      <c r="AC12" s="23"/>
      <c r="AD12" s="210"/>
      <c r="AE12" s="23"/>
      <c r="AF12" s="213"/>
      <c r="AG12" s="10"/>
      <c r="AH12" s="42" t="s">
        <v>32</v>
      </c>
      <c r="AI12" s="9"/>
    </row>
    <row r="13" spans="1:36" ht="50.1" customHeight="1" x14ac:dyDescent="0.2">
      <c r="B13" s="8"/>
      <c r="C13" s="208"/>
      <c r="D13" s="10"/>
      <c r="E13" s="216"/>
      <c r="F13" s="25"/>
      <c r="G13" s="44">
        <v>4</v>
      </c>
      <c r="H13" s="23"/>
      <c r="I13" s="28" t="s">
        <v>33</v>
      </c>
      <c r="J13" s="29"/>
      <c r="K13" s="30" t="s">
        <v>34</v>
      </c>
      <c r="L13" s="23"/>
      <c r="M13" s="43"/>
      <c r="N13" s="32"/>
      <c r="O13" s="32"/>
      <c r="P13" s="43"/>
      <c r="Q13" s="43"/>
      <c r="R13" s="43"/>
      <c r="S13" s="32"/>
      <c r="T13" s="43"/>
      <c r="U13" s="43"/>
      <c r="V13" s="43"/>
      <c r="W13" s="33"/>
      <c r="X13" s="43"/>
      <c r="Y13" s="10"/>
      <c r="Z13" s="41">
        <v>0</v>
      </c>
      <c r="AA13" s="10"/>
      <c r="AB13" s="219"/>
      <c r="AC13" s="23"/>
      <c r="AD13" s="210"/>
      <c r="AE13" s="23"/>
      <c r="AF13" s="213"/>
      <c r="AG13" s="10"/>
      <c r="AH13" s="45"/>
      <c r="AI13" s="9"/>
    </row>
    <row r="14" spans="1:36" ht="18" x14ac:dyDescent="0.25">
      <c r="B14" s="8"/>
      <c r="C14" s="208"/>
      <c r="D14" s="10"/>
      <c r="E14" s="23"/>
      <c r="F14" s="25"/>
      <c r="G14" s="37"/>
      <c r="H14" s="23"/>
      <c r="I14" s="29"/>
      <c r="J14" s="29"/>
      <c r="K14" s="29"/>
      <c r="L14" s="23"/>
      <c r="M14" s="23"/>
      <c r="N14" s="23"/>
      <c r="O14" s="23"/>
      <c r="P14" s="23"/>
      <c r="Q14" s="23"/>
      <c r="R14" s="23"/>
      <c r="S14" s="23"/>
      <c r="T14" s="23"/>
      <c r="U14" s="23"/>
      <c r="V14" s="23"/>
      <c r="W14" s="23"/>
      <c r="X14" s="23"/>
      <c r="Y14" s="10"/>
      <c r="Z14" s="39"/>
      <c r="AA14" s="10"/>
      <c r="AB14" s="39"/>
      <c r="AC14" s="23"/>
      <c r="AD14" s="210"/>
      <c r="AE14" s="23"/>
      <c r="AF14" s="213"/>
      <c r="AG14" s="10"/>
      <c r="AH14" s="40"/>
      <c r="AI14" s="9"/>
    </row>
    <row r="15" spans="1:36" ht="66.95" customHeight="1" x14ac:dyDescent="0.2">
      <c r="B15" s="8"/>
      <c r="C15" s="208"/>
      <c r="D15" s="10"/>
      <c r="E15" s="24" t="s">
        <v>35</v>
      </c>
      <c r="F15" s="25"/>
      <c r="G15" s="44">
        <v>5</v>
      </c>
      <c r="H15" s="23"/>
      <c r="I15" s="28" t="s">
        <v>36</v>
      </c>
      <c r="J15" s="46"/>
      <c r="K15" s="30" t="s">
        <v>806</v>
      </c>
      <c r="L15" s="23"/>
      <c r="M15" s="32"/>
      <c r="N15" s="47"/>
      <c r="O15" s="31"/>
      <c r="P15" s="31"/>
      <c r="Q15" s="31"/>
      <c r="R15" s="31"/>
      <c r="S15" s="31"/>
      <c r="T15" s="31"/>
      <c r="U15" s="31"/>
      <c r="V15" s="32"/>
      <c r="W15" s="31"/>
      <c r="X15" s="33"/>
      <c r="Y15" s="10"/>
      <c r="Z15" s="48">
        <v>0</v>
      </c>
      <c r="AA15" s="10"/>
      <c r="AB15" s="35">
        <f>+Z15</f>
        <v>0</v>
      </c>
      <c r="AC15" s="23"/>
      <c r="AD15" s="210"/>
      <c r="AE15" s="23"/>
      <c r="AF15" s="213"/>
      <c r="AG15" s="10"/>
      <c r="AH15" s="49"/>
      <c r="AI15" s="9"/>
    </row>
    <row r="16" spans="1:36" s="1" customFormat="1" ht="18" x14ac:dyDescent="0.25">
      <c r="B16" s="8"/>
      <c r="C16" s="208"/>
      <c r="D16" s="10"/>
      <c r="E16" s="23"/>
      <c r="F16" s="25"/>
      <c r="G16" s="37"/>
      <c r="H16" s="23"/>
      <c r="I16" s="29"/>
      <c r="J16" s="46"/>
      <c r="K16" s="29"/>
      <c r="L16" s="23"/>
      <c r="M16" s="23"/>
      <c r="N16" s="23"/>
      <c r="O16" s="23"/>
      <c r="P16" s="23"/>
      <c r="Q16" s="23"/>
      <c r="R16" s="23"/>
      <c r="S16" s="23"/>
      <c r="T16" s="23"/>
      <c r="U16" s="23"/>
      <c r="V16" s="23"/>
      <c r="W16" s="23"/>
      <c r="X16" s="23"/>
      <c r="Y16" s="10"/>
      <c r="Z16" s="39"/>
      <c r="AA16" s="10"/>
      <c r="AB16" s="39"/>
      <c r="AC16" s="23"/>
      <c r="AD16" s="210"/>
      <c r="AE16" s="23"/>
      <c r="AF16" s="213"/>
      <c r="AG16" s="10"/>
      <c r="AH16" s="40"/>
      <c r="AI16" s="9"/>
    </row>
    <row r="17" spans="2:35" s="1" customFormat="1" ht="81" customHeight="1" x14ac:dyDescent="0.2">
      <c r="B17" s="8"/>
      <c r="C17" s="208"/>
      <c r="D17" s="10"/>
      <c r="E17" s="205" t="s">
        <v>37</v>
      </c>
      <c r="F17" s="25"/>
      <c r="G17" s="44">
        <v>6</v>
      </c>
      <c r="H17" s="23"/>
      <c r="I17" s="30" t="s">
        <v>38</v>
      </c>
      <c r="J17" s="46"/>
      <c r="K17" s="30" t="s">
        <v>39</v>
      </c>
      <c r="L17" s="23"/>
      <c r="M17" s="43"/>
      <c r="N17" s="43"/>
      <c r="O17" s="43"/>
      <c r="P17" s="43"/>
      <c r="Q17" s="43"/>
      <c r="R17" s="43"/>
      <c r="S17" s="32"/>
      <c r="T17" s="33"/>
      <c r="U17" s="43"/>
      <c r="V17" s="32"/>
      <c r="W17" s="32"/>
      <c r="X17" s="43"/>
      <c r="Y17" s="10"/>
      <c r="Z17" s="48">
        <v>1</v>
      </c>
      <c r="AA17" s="10"/>
      <c r="AB17" s="220">
        <f>AVERAGE(Z17:Z18)</f>
        <v>1</v>
      </c>
      <c r="AC17" s="23"/>
      <c r="AD17" s="210"/>
      <c r="AE17" s="23"/>
      <c r="AF17" s="213"/>
      <c r="AG17" s="10"/>
      <c r="AH17" s="42" t="s">
        <v>40</v>
      </c>
      <c r="AI17" s="9"/>
    </row>
    <row r="18" spans="2:35" s="1" customFormat="1" ht="81" customHeight="1" x14ac:dyDescent="0.2">
      <c r="B18" s="8"/>
      <c r="C18" s="208"/>
      <c r="D18" s="10"/>
      <c r="E18" s="205"/>
      <c r="F18" s="25"/>
      <c r="G18" s="44">
        <v>7</v>
      </c>
      <c r="H18" s="23"/>
      <c r="I18" s="30" t="s">
        <v>807</v>
      </c>
      <c r="J18" s="46"/>
      <c r="K18" s="30" t="s">
        <v>41</v>
      </c>
      <c r="L18" s="23"/>
      <c r="M18" s="43"/>
      <c r="N18" s="43"/>
      <c r="O18" s="43"/>
      <c r="P18" s="43"/>
      <c r="Q18" s="43"/>
      <c r="R18" s="43"/>
      <c r="S18" s="33"/>
      <c r="T18" s="50"/>
      <c r="U18" s="43"/>
      <c r="V18" s="32"/>
      <c r="W18" s="32"/>
      <c r="X18" s="43"/>
      <c r="Y18" s="10"/>
      <c r="Z18" s="48">
        <v>1</v>
      </c>
      <c r="AA18" s="10"/>
      <c r="AB18" s="220"/>
      <c r="AC18" s="23"/>
      <c r="AD18" s="210"/>
      <c r="AE18" s="23"/>
      <c r="AF18" s="213"/>
      <c r="AG18" s="10"/>
      <c r="AH18" s="42" t="s">
        <v>42</v>
      </c>
      <c r="AI18" s="9"/>
    </row>
    <row r="19" spans="2:35" s="1" customFormat="1" ht="18" x14ac:dyDescent="0.25">
      <c r="B19" s="8"/>
      <c r="C19" s="208"/>
      <c r="D19" s="10"/>
      <c r="E19" s="23"/>
      <c r="F19" s="25"/>
      <c r="G19" s="37"/>
      <c r="H19" s="23"/>
      <c r="I19" s="46"/>
      <c r="J19" s="46"/>
      <c r="K19" s="46"/>
      <c r="L19" s="23"/>
      <c r="M19" s="23"/>
      <c r="N19" s="23"/>
      <c r="O19" s="23"/>
      <c r="P19" s="23"/>
      <c r="Q19" s="23"/>
      <c r="R19" s="23"/>
      <c r="S19" s="23"/>
      <c r="T19" s="23"/>
      <c r="U19" s="23"/>
      <c r="V19" s="23"/>
      <c r="W19" s="23"/>
      <c r="X19" s="23"/>
      <c r="Y19" s="10"/>
      <c r="Z19" s="39"/>
      <c r="AA19" s="10"/>
      <c r="AB19" s="39"/>
      <c r="AC19" s="23"/>
      <c r="AD19" s="210"/>
      <c r="AE19" s="23"/>
      <c r="AF19" s="213"/>
      <c r="AG19" s="10"/>
      <c r="AH19" s="40"/>
      <c r="AI19" s="9"/>
    </row>
    <row r="20" spans="2:35" s="1" customFormat="1" ht="53.45" customHeight="1" x14ac:dyDescent="0.2">
      <c r="B20" s="8"/>
      <c r="C20" s="208"/>
      <c r="D20" s="10"/>
      <c r="E20" s="215" t="s">
        <v>43</v>
      </c>
      <c r="F20" s="25"/>
      <c r="G20" s="44">
        <v>8</v>
      </c>
      <c r="H20" s="23"/>
      <c r="I20" s="28" t="s">
        <v>44</v>
      </c>
      <c r="J20" s="46"/>
      <c r="K20" s="30" t="s">
        <v>45</v>
      </c>
      <c r="L20" s="23"/>
      <c r="M20" s="43"/>
      <c r="N20" s="43"/>
      <c r="O20" s="43"/>
      <c r="P20" s="43"/>
      <c r="Q20" s="43"/>
      <c r="R20" s="43"/>
      <c r="S20" s="43"/>
      <c r="T20" s="43"/>
      <c r="U20" s="43"/>
      <c r="V20" s="43"/>
      <c r="W20" s="50"/>
      <c r="X20" s="33"/>
      <c r="Y20" s="10"/>
      <c r="Z20" s="48">
        <v>0</v>
      </c>
      <c r="AA20" s="10"/>
      <c r="AB20" s="220">
        <f>AVERAGE(Z20:Z21)</f>
        <v>0.5</v>
      </c>
      <c r="AC20" s="23"/>
      <c r="AD20" s="210"/>
      <c r="AE20" s="23"/>
      <c r="AF20" s="213"/>
      <c r="AG20" s="10"/>
      <c r="AH20" s="49"/>
      <c r="AI20" s="9"/>
    </row>
    <row r="21" spans="2:35" s="1" customFormat="1" ht="53.45" customHeight="1" x14ac:dyDescent="0.2">
      <c r="B21" s="8"/>
      <c r="C21" s="208"/>
      <c r="D21" s="10"/>
      <c r="E21" s="216"/>
      <c r="F21" s="25"/>
      <c r="G21" s="44">
        <v>9</v>
      </c>
      <c r="H21" s="23"/>
      <c r="I21" s="30" t="s">
        <v>46</v>
      </c>
      <c r="J21" s="46"/>
      <c r="K21" s="30" t="s">
        <v>47</v>
      </c>
      <c r="L21" s="23"/>
      <c r="M21" s="43"/>
      <c r="N21" s="43"/>
      <c r="O21" s="43"/>
      <c r="P21" s="43"/>
      <c r="Q21" s="43"/>
      <c r="R21" s="33"/>
      <c r="S21" s="43"/>
      <c r="T21" s="43"/>
      <c r="U21" s="43"/>
      <c r="V21" s="43"/>
      <c r="W21" s="50"/>
      <c r="X21" s="43"/>
      <c r="Y21" s="10"/>
      <c r="Z21" s="48">
        <v>1</v>
      </c>
      <c r="AA21" s="10"/>
      <c r="AB21" s="220"/>
      <c r="AC21" s="23"/>
      <c r="AD21" s="211"/>
      <c r="AE21" s="23"/>
      <c r="AF21" s="213"/>
      <c r="AG21" s="10"/>
      <c r="AH21" s="42" t="s">
        <v>48</v>
      </c>
      <c r="AI21" s="9"/>
    </row>
    <row r="22" spans="2:35" s="1" customFormat="1" ht="18.75" thickBot="1" x14ac:dyDescent="0.3">
      <c r="B22" s="8"/>
      <c r="C22" s="10"/>
      <c r="D22" s="10"/>
      <c r="E22" s="23"/>
      <c r="F22" s="25"/>
      <c r="G22" s="37"/>
      <c r="H22" s="23"/>
      <c r="I22" s="29"/>
      <c r="J22" s="29"/>
      <c r="K22" s="29"/>
      <c r="L22" s="23"/>
      <c r="M22" s="23"/>
      <c r="N22" s="23"/>
      <c r="O22" s="23"/>
      <c r="P22" s="23"/>
      <c r="Q22" s="23"/>
      <c r="R22" s="23"/>
      <c r="S22" s="23"/>
      <c r="T22" s="23"/>
      <c r="U22" s="23"/>
      <c r="V22" s="23"/>
      <c r="W22" s="23"/>
      <c r="X22" s="23"/>
      <c r="Y22" s="10"/>
      <c r="Z22" s="39"/>
      <c r="AA22" s="10"/>
      <c r="AB22" s="39"/>
      <c r="AC22" s="23"/>
      <c r="AD22" s="39"/>
      <c r="AE22" s="23"/>
      <c r="AF22" s="213"/>
      <c r="AG22" s="10"/>
      <c r="AH22" s="40"/>
      <c r="AI22" s="9"/>
    </row>
    <row r="23" spans="2:35" s="1" customFormat="1" ht="62.1" customHeight="1" x14ac:dyDescent="0.2">
      <c r="B23" s="8"/>
      <c r="C23" s="221" t="s">
        <v>49</v>
      </c>
      <c r="D23" s="10"/>
      <c r="E23" s="205" t="s">
        <v>50</v>
      </c>
      <c r="F23" s="25"/>
      <c r="G23" s="44">
        <v>10</v>
      </c>
      <c r="H23" s="23"/>
      <c r="I23" s="51" t="s">
        <v>51</v>
      </c>
      <c r="J23" s="52"/>
      <c r="K23" s="51" t="s">
        <v>808</v>
      </c>
      <c r="L23" s="23"/>
      <c r="M23" s="53"/>
      <c r="N23" s="53"/>
      <c r="O23" s="53"/>
      <c r="P23" s="53"/>
      <c r="Q23" s="53"/>
      <c r="R23" s="53"/>
      <c r="S23" s="54"/>
      <c r="T23" s="50"/>
      <c r="U23" s="53"/>
      <c r="V23" s="53"/>
      <c r="W23" s="33"/>
      <c r="X23" s="53"/>
      <c r="Y23" s="10"/>
      <c r="Z23" s="48">
        <v>0</v>
      </c>
      <c r="AA23" s="10"/>
      <c r="AB23" s="222">
        <f>+AVERAGE(Z23:Z25)</f>
        <v>0</v>
      </c>
      <c r="AC23" s="23"/>
      <c r="AD23" s="204">
        <f>+AB23</f>
        <v>0</v>
      </c>
      <c r="AE23" s="23"/>
      <c r="AF23" s="213"/>
      <c r="AG23" s="10"/>
      <c r="AH23" s="55"/>
      <c r="AI23" s="9"/>
    </row>
    <row r="24" spans="2:35" s="1" customFormat="1" ht="78" customHeight="1" x14ac:dyDescent="0.2">
      <c r="B24" s="8"/>
      <c r="C24" s="221"/>
      <c r="D24" s="10"/>
      <c r="E24" s="205"/>
      <c r="F24" s="25"/>
      <c r="G24" s="44">
        <v>11</v>
      </c>
      <c r="H24" s="23"/>
      <c r="I24" s="56" t="s">
        <v>52</v>
      </c>
      <c r="J24" s="52"/>
      <c r="K24" s="57" t="s">
        <v>53</v>
      </c>
      <c r="L24" s="23"/>
      <c r="M24" s="53"/>
      <c r="N24" s="53"/>
      <c r="O24" s="53"/>
      <c r="P24" s="53"/>
      <c r="Q24" s="53"/>
      <c r="R24" s="53"/>
      <c r="S24" s="54"/>
      <c r="T24" s="50"/>
      <c r="U24" s="54"/>
      <c r="V24" s="53"/>
      <c r="W24" s="53"/>
      <c r="X24" s="33"/>
      <c r="Y24" s="10"/>
      <c r="Z24" s="48">
        <v>0</v>
      </c>
      <c r="AA24" s="10"/>
      <c r="AB24" s="222"/>
      <c r="AC24" s="23"/>
      <c r="AD24" s="204"/>
      <c r="AE24" s="23"/>
      <c r="AF24" s="213"/>
      <c r="AG24" s="10"/>
      <c r="AH24" s="55"/>
      <c r="AI24" s="9"/>
    </row>
    <row r="25" spans="2:35" s="1" customFormat="1" ht="54.75" customHeight="1" thickBot="1" x14ac:dyDescent="0.25">
      <c r="B25" s="8"/>
      <c r="C25" s="221"/>
      <c r="D25" s="10"/>
      <c r="E25" s="205"/>
      <c r="F25" s="25"/>
      <c r="G25" s="44">
        <v>12</v>
      </c>
      <c r="H25" s="23"/>
      <c r="I25" s="58" t="s">
        <v>54</v>
      </c>
      <c r="J25" s="52"/>
      <c r="K25" s="59" t="s">
        <v>55</v>
      </c>
      <c r="L25" s="23"/>
      <c r="M25" s="53"/>
      <c r="N25" s="53"/>
      <c r="O25" s="53"/>
      <c r="P25" s="53"/>
      <c r="Q25" s="53"/>
      <c r="R25" s="53"/>
      <c r="S25" s="54"/>
      <c r="T25" s="53"/>
      <c r="U25" s="50"/>
      <c r="V25" s="53"/>
      <c r="W25" s="33"/>
      <c r="X25" s="50"/>
      <c r="Y25" s="10"/>
      <c r="Z25" s="48">
        <v>0</v>
      </c>
      <c r="AA25" s="10"/>
      <c r="AB25" s="222"/>
      <c r="AC25" s="23"/>
      <c r="AD25" s="204"/>
      <c r="AE25" s="23"/>
      <c r="AF25" s="213"/>
      <c r="AG25" s="10"/>
      <c r="AH25" s="55"/>
      <c r="AI25" s="9"/>
    </row>
    <row r="26" spans="2:35" s="1" customFormat="1" ht="18" x14ac:dyDescent="0.25">
      <c r="B26" s="8"/>
      <c r="C26" s="10"/>
      <c r="D26" s="10"/>
      <c r="E26" s="23"/>
      <c r="F26" s="25"/>
      <c r="G26" s="37"/>
      <c r="H26" s="23"/>
      <c r="I26" s="29"/>
      <c r="J26" s="29"/>
      <c r="K26" s="29"/>
      <c r="L26" s="23"/>
      <c r="M26" s="23"/>
      <c r="N26" s="23"/>
      <c r="O26" s="23"/>
      <c r="P26" s="23"/>
      <c r="Q26" s="23"/>
      <c r="R26" s="23"/>
      <c r="S26" s="23"/>
      <c r="T26" s="23"/>
      <c r="U26" s="23"/>
      <c r="V26" s="23"/>
      <c r="W26" s="23"/>
      <c r="X26" s="23"/>
      <c r="Y26" s="10"/>
      <c r="Z26" s="39"/>
      <c r="AA26" s="10"/>
      <c r="AB26" s="39"/>
      <c r="AC26" s="23"/>
      <c r="AD26" s="39"/>
      <c r="AE26" s="23"/>
      <c r="AF26" s="213"/>
      <c r="AG26" s="10"/>
      <c r="AH26" s="40"/>
      <c r="AI26" s="9"/>
    </row>
    <row r="27" spans="2:35" s="1" customFormat="1" ht="76.5" customHeight="1" x14ac:dyDescent="0.2">
      <c r="B27" s="8"/>
      <c r="C27" s="200" t="s">
        <v>56</v>
      </c>
      <c r="D27" s="10"/>
      <c r="E27" s="205" t="s">
        <v>57</v>
      </c>
      <c r="F27" s="25"/>
      <c r="G27" s="44">
        <v>13</v>
      </c>
      <c r="H27" s="23"/>
      <c r="I27" s="86" t="s">
        <v>58</v>
      </c>
      <c r="J27" s="46"/>
      <c r="K27" s="60" t="s">
        <v>59</v>
      </c>
      <c r="L27" s="23"/>
      <c r="M27" s="53"/>
      <c r="N27" s="53"/>
      <c r="O27" s="53"/>
      <c r="P27" s="50"/>
      <c r="Q27" s="53"/>
      <c r="R27" s="33"/>
      <c r="S27" s="53"/>
      <c r="T27" s="53"/>
      <c r="U27" s="53"/>
      <c r="V27" s="53"/>
      <c r="W27" s="53"/>
      <c r="X27" s="53"/>
      <c r="Y27" s="10"/>
      <c r="Z27" s="61">
        <v>1</v>
      </c>
      <c r="AA27" s="10"/>
      <c r="AB27" s="206">
        <f>AVERAGE(Z27:Z38)</f>
        <v>0.66666666666666663</v>
      </c>
      <c r="AC27" s="23"/>
      <c r="AD27" s="206">
        <f>AVERAGE(AB27:AB51)</f>
        <v>0.47916666666666663</v>
      </c>
      <c r="AE27" s="23"/>
      <c r="AF27" s="213"/>
      <c r="AG27" s="10"/>
      <c r="AH27" s="62" t="s">
        <v>60</v>
      </c>
      <c r="AI27" s="9"/>
    </row>
    <row r="28" spans="2:35" s="1" customFormat="1" ht="50.1" customHeight="1" x14ac:dyDescent="0.2">
      <c r="B28" s="8"/>
      <c r="C28" s="201"/>
      <c r="D28" s="10"/>
      <c r="E28" s="205"/>
      <c r="F28" s="25"/>
      <c r="G28" s="44">
        <v>14</v>
      </c>
      <c r="H28" s="23"/>
      <c r="I28" s="86" t="s">
        <v>61</v>
      </c>
      <c r="J28" s="46"/>
      <c r="K28" s="86" t="s">
        <v>809</v>
      </c>
      <c r="L28" s="23"/>
      <c r="M28" s="53"/>
      <c r="N28" s="53"/>
      <c r="O28" s="31"/>
      <c r="P28" s="53"/>
      <c r="Q28" s="50"/>
      <c r="R28" s="33"/>
      <c r="S28" s="53"/>
      <c r="T28" s="53"/>
      <c r="U28" s="53"/>
      <c r="V28" s="53"/>
      <c r="W28" s="53"/>
      <c r="X28" s="53"/>
      <c r="Y28" s="10"/>
      <c r="Z28" s="48">
        <v>1</v>
      </c>
      <c r="AA28" s="10"/>
      <c r="AB28" s="206"/>
      <c r="AC28" s="23"/>
      <c r="AD28" s="206"/>
      <c r="AE28" s="23"/>
      <c r="AF28" s="213"/>
      <c r="AG28" s="10"/>
      <c r="AH28" s="62" t="s">
        <v>161</v>
      </c>
      <c r="AI28" s="9"/>
    </row>
    <row r="29" spans="2:35" s="1" customFormat="1" ht="50.1" customHeight="1" x14ac:dyDescent="0.2">
      <c r="B29" s="8"/>
      <c r="C29" s="201"/>
      <c r="D29" s="10"/>
      <c r="E29" s="205"/>
      <c r="F29" s="25"/>
      <c r="G29" s="44">
        <v>15</v>
      </c>
      <c r="H29" s="23"/>
      <c r="I29" s="60" t="s">
        <v>810</v>
      </c>
      <c r="J29" s="46"/>
      <c r="K29" s="60" t="s">
        <v>62</v>
      </c>
      <c r="L29" s="23"/>
      <c r="M29" s="53"/>
      <c r="N29" s="53"/>
      <c r="O29" s="53"/>
      <c r="P29" s="53"/>
      <c r="Q29" s="50"/>
      <c r="R29" s="53"/>
      <c r="S29" s="53"/>
      <c r="T29" s="53"/>
      <c r="U29" s="53"/>
      <c r="V29" s="53"/>
      <c r="W29" s="33"/>
      <c r="X29" s="53"/>
      <c r="Y29" s="10"/>
      <c r="Z29" s="48">
        <v>0</v>
      </c>
      <c r="AA29" s="10"/>
      <c r="AB29" s="206"/>
      <c r="AC29" s="23"/>
      <c r="AD29" s="206"/>
      <c r="AE29" s="23"/>
      <c r="AF29" s="213"/>
      <c r="AG29" s="10"/>
      <c r="AH29" s="63"/>
      <c r="AI29" s="9"/>
    </row>
    <row r="30" spans="2:35" s="1" customFormat="1" ht="102" customHeight="1" x14ac:dyDescent="0.2">
      <c r="B30" s="8"/>
      <c r="C30" s="201"/>
      <c r="D30" s="10"/>
      <c r="E30" s="205"/>
      <c r="F30" s="25"/>
      <c r="G30" s="44">
        <v>16</v>
      </c>
      <c r="H30" s="23"/>
      <c r="I30" s="86" t="s">
        <v>63</v>
      </c>
      <c r="J30" s="46"/>
      <c r="K30" s="86" t="s">
        <v>64</v>
      </c>
      <c r="L30" s="23"/>
      <c r="M30" s="53"/>
      <c r="N30" s="53"/>
      <c r="O30" s="53"/>
      <c r="P30" s="53"/>
      <c r="Q30" s="50"/>
      <c r="R30" s="53"/>
      <c r="S30" s="53"/>
      <c r="T30" s="33"/>
      <c r="U30" s="53"/>
      <c r="V30" s="53"/>
      <c r="W30" s="53"/>
      <c r="X30" s="53"/>
      <c r="Y30" s="10"/>
      <c r="Z30" s="48">
        <v>0</v>
      </c>
      <c r="AA30" s="10"/>
      <c r="AB30" s="206"/>
      <c r="AC30" s="23"/>
      <c r="AD30" s="206"/>
      <c r="AE30" s="23"/>
      <c r="AF30" s="213"/>
      <c r="AG30" s="10"/>
      <c r="AH30" s="62" t="s">
        <v>819</v>
      </c>
      <c r="AI30" s="9"/>
    </row>
    <row r="31" spans="2:35" s="1" customFormat="1" ht="50.1" customHeight="1" x14ac:dyDescent="0.2">
      <c r="B31" s="8"/>
      <c r="C31" s="201"/>
      <c r="D31" s="10"/>
      <c r="E31" s="205"/>
      <c r="F31" s="25"/>
      <c r="G31" s="26">
        <v>17</v>
      </c>
      <c r="H31" s="23"/>
      <c r="I31" s="60" t="s">
        <v>65</v>
      </c>
      <c r="J31" s="46"/>
      <c r="K31" s="60" t="s">
        <v>66</v>
      </c>
      <c r="L31" s="23"/>
      <c r="M31" s="53"/>
      <c r="N31" s="33"/>
      <c r="O31" s="53"/>
      <c r="P31" s="53"/>
      <c r="Q31" s="53"/>
      <c r="R31" s="53"/>
      <c r="S31" s="53"/>
      <c r="T31" s="53"/>
      <c r="U31" s="64"/>
      <c r="V31" s="53"/>
      <c r="W31" s="53"/>
      <c r="X31" s="53"/>
      <c r="Y31" s="10"/>
      <c r="Z31" s="48">
        <v>1</v>
      </c>
      <c r="AA31" s="10"/>
      <c r="AB31" s="206"/>
      <c r="AC31" s="23"/>
      <c r="AD31" s="206"/>
      <c r="AE31" s="23"/>
      <c r="AF31" s="213"/>
      <c r="AG31" s="10"/>
      <c r="AH31" s="62"/>
      <c r="AI31" s="9"/>
    </row>
    <row r="32" spans="2:35" s="1" customFormat="1" ht="50.1" customHeight="1" x14ac:dyDescent="0.2">
      <c r="B32" s="8"/>
      <c r="C32" s="201"/>
      <c r="D32" s="10"/>
      <c r="E32" s="205"/>
      <c r="F32" s="25"/>
      <c r="G32" s="44">
        <v>18</v>
      </c>
      <c r="H32" s="23"/>
      <c r="I32" s="86" t="s">
        <v>67</v>
      </c>
      <c r="J32" s="46"/>
      <c r="K32" s="30" t="s">
        <v>68</v>
      </c>
      <c r="L32" s="23"/>
      <c r="M32" s="53"/>
      <c r="N32" s="53"/>
      <c r="O32" s="53"/>
      <c r="P32" s="53"/>
      <c r="Q32" s="53"/>
      <c r="R32" s="33"/>
      <c r="S32" s="53"/>
      <c r="T32" s="53"/>
      <c r="U32" s="53"/>
      <c r="V32" s="53"/>
      <c r="W32" s="53"/>
      <c r="X32" s="50"/>
      <c r="Y32" s="10"/>
      <c r="Z32" s="48">
        <v>1</v>
      </c>
      <c r="AA32" s="10"/>
      <c r="AB32" s="206"/>
      <c r="AC32" s="23"/>
      <c r="AD32" s="206"/>
      <c r="AE32" s="23"/>
      <c r="AF32" s="213"/>
      <c r="AG32" s="10"/>
      <c r="AH32" s="42" t="s">
        <v>820</v>
      </c>
      <c r="AI32" s="9"/>
    </row>
    <row r="33" spans="2:35" s="1" customFormat="1" ht="88.5" customHeight="1" x14ac:dyDescent="0.2">
      <c r="B33" s="8"/>
      <c r="C33" s="201"/>
      <c r="D33" s="10"/>
      <c r="E33" s="205"/>
      <c r="F33" s="25"/>
      <c r="G33" s="44">
        <v>19</v>
      </c>
      <c r="H33" s="23"/>
      <c r="I33" s="60" t="s">
        <v>69</v>
      </c>
      <c r="J33" s="46"/>
      <c r="K33" s="28" t="s">
        <v>70</v>
      </c>
      <c r="L33" s="23"/>
      <c r="M33" s="53"/>
      <c r="N33" s="53"/>
      <c r="O33" s="53"/>
      <c r="P33" s="53"/>
      <c r="Q33" s="53"/>
      <c r="R33" s="53"/>
      <c r="S33" s="53"/>
      <c r="T33" s="53"/>
      <c r="U33" s="53"/>
      <c r="V33" s="53"/>
      <c r="W33" s="53"/>
      <c r="X33" s="33"/>
      <c r="Y33" s="10"/>
      <c r="Z33" s="48">
        <v>0</v>
      </c>
      <c r="AA33" s="10"/>
      <c r="AB33" s="206"/>
      <c r="AC33" s="23"/>
      <c r="AD33" s="206"/>
      <c r="AE33" s="23"/>
      <c r="AF33" s="213"/>
      <c r="AG33" s="10"/>
      <c r="AH33" s="49"/>
      <c r="AI33" s="9"/>
    </row>
    <row r="34" spans="2:35" s="1" customFormat="1" ht="50.1" customHeight="1" x14ac:dyDescent="0.2">
      <c r="B34" s="8"/>
      <c r="C34" s="201"/>
      <c r="D34" s="10"/>
      <c r="E34" s="205"/>
      <c r="F34" s="25"/>
      <c r="G34" s="44">
        <v>20</v>
      </c>
      <c r="H34" s="23"/>
      <c r="I34" s="86" t="s">
        <v>811</v>
      </c>
      <c r="J34" s="46"/>
      <c r="K34" s="30" t="s">
        <v>812</v>
      </c>
      <c r="L34" s="23"/>
      <c r="M34" s="53"/>
      <c r="N34" s="53"/>
      <c r="O34" s="53"/>
      <c r="P34" s="53"/>
      <c r="Q34" s="53"/>
      <c r="R34" s="33"/>
      <c r="S34" s="53"/>
      <c r="T34" s="53"/>
      <c r="U34" s="53"/>
      <c r="V34" s="53"/>
      <c r="W34" s="53"/>
      <c r="X34" s="53"/>
      <c r="Y34" s="10"/>
      <c r="Z34" s="48">
        <v>1</v>
      </c>
      <c r="AA34" s="10"/>
      <c r="AB34" s="206"/>
      <c r="AC34" s="23"/>
      <c r="AD34" s="206"/>
      <c r="AE34" s="23"/>
      <c r="AF34" s="213"/>
      <c r="AG34" s="10"/>
      <c r="AH34" s="65" t="s">
        <v>813</v>
      </c>
      <c r="AI34" s="9"/>
    </row>
    <row r="35" spans="2:35" s="1" customFormat="1" ht="50.1" customHeight="1" x14ac:dyDescent="0.2">
      <c r="B35" s="8"/>
      <c r="C35" s="201"/>
      <c r="D35" s="10"/>
      <c r="E35" s="205"/>
      <c r="F35" s="25"/>
      <c r="G35" s="44">
        <v>21</v>
      </c>
      <c r="H35" s="23"/>
      <c r="I35" s="86" t="s">
        <v>71</v>
      </c>
      <c r="J35" s="46"/>
      <c r="K35" s="28" t="s">
        <v>72</v>
      </c>
      <c r="L35" s="23"/>
      <c r="M35" s="53"/>
      <c r="N35" s="53"/>
      <c r="O35" s="53"/>
      <c r="P35" s="53"/>
      <c r="Q35" s="53"/>
      <c r="R35" s="33"/>
      <c r="S35" s="53"/>
      <c r="T35" s="53"/>
      <c r="U35" s="53"/>
      <c r="V35" s="53"/>
      <c r="W35" s="53"/>
      <c r="X35" s="53"/>
      <c r="Y35" s="10"/>
      <c r="Z35" s="48">
        <v>1</v>
      </c>
      <c r="AA35" s="10"/>
      <c r="AB35" s="206"/>
      <c r="AC35" s="23"/>
      <c r="AD35" s="206"/>
      <c r="AE35" s="23"/>
      <c r="AF35" s="213"/>
      <c r="AG35" s="10"/>
      <c r="AH35" s="42" t="s">
        <v>73</v>
      </c>
      <c r="AI35" s="9"/>
    </row>
    <row r="36" spans="2:35" s="1" customFormat="1" ht="50.1" customHeight="1" x14ac:dyDescent="0.2">
      <c r="B36" s="8"/>
      <c r="C36" s="201"/>
      <c r="D36" s="10"/>
      <c r="E36" s="205"/>
      <c r="F36" s="25"/>
      <c r="G36" s="44">
        <v>22</v>
      </c>
      <c r="H36" s="23"/>
      <c r="I36" s="86" t="s">
        <v>814</v>
      </c>
      <c r="J36" s="46"/>
      <c r="K36" s="28" t="s">
        <v>74</v>
      </c>
      <c r="L36" s="23"/>
      <c r="M36" s="53"/>
      <c r="N36" s="53"/>
      <c r="O36" s="53"/>
      <c r="P36" s="53"/>
      <c r="Q36" s="53"/>
      <c r="R36" s="33"/>
      <c r="S36" s="53"/>
      <c r="T36" s="53"/>
      <c r="U36" s="53"/>
      <c r="V36" s="53"/>
      <c r="W36" s="53"/>
      <c r="X36" s="53"/>
      <c r="Y36" s="10"/>
      <c r="Z36" s="48">
        <v>1</v>
      </c>
      <c r="AA36" s="10"/>
      <c r="AB36" s="206"/>
      <c r="AC36" s="23"/>
      <c r="AD36" s="206"/>
      <c r="AE36" s="23"/>
      <c r="AF36" s="213"/>
      <c r="AG36" s="10"/>
      <c r="AH36" s="42" t="s">
        <v>75</v>
      </c>
      <c r="AI36" s="9"/>
    </row>
    <row r="37" spans="2:35" s="1" customFormat="1" ht="50.1" customHeight="1" x14ac:dyDescent="0.2">
      <c r="B37" s="8"/>
      <c r="C37" s="201"/>
      <c r="D37" s="10"/>
      <c r="E37" s="205"/>
      <c r="F37" s="25"/>
      <c r="G37" s="44">
        <v>23</v>
      </c>
      <c r="H37" s="23"/>
      <c r="I37" s="86" t="s">
        <v>76</v>
      </c>
      <c r="J37" s="46"/>
      <c r="K37" s="28" t="s">
        <v>77</v>
      </c>
      <c r="L37" s="23"/>
      <c r="M37" s="53"/>
      <c r="N37" s="53"/>
      <c r="O37" s="53"/>
      <c r="P37" s="53"/>
      <c r="Q37" s="53"/>
      <c r="R37" s="33"/>
      <c r="S37" s="53"/>
      <c r="T37" s="53"/>
      <c r="U37" s="53"/>
      <c r="V37" s="53"/>
      <c r="W37" s="53"/>
      <c r="X37" s="53"/>
      <c r="Y37" s="10"/>
      <c r="Z37" s="48">
        <v>1</v>
      </c>
      <c r="AA37" s="10"/>
      <c r="AB37" s="206"/>
      <c r="AC37" s="23"/>
      <c r="AD37" s="206"/>
      <c r="AE37" s="23"/>
      <c r="AF37" s="213"/>
      <c r="AG37" s="10"/>
      <c r="AH37" s="42" t="s">
        <v>78</v>
      </c>
      <c r="AI37" s="9"/>
    </row>
    <row r="38" spans="2:35" s="1" customFormat="1" ht="71.25" customHeight="1" x14ac:dyDescent="0.2">
      <c r="B38" s="8"/>
      <c r="C38" s="201"/>
      <c r="D38" s="10"/>
      <c r="E38" s="205"/>
      <c r="F38" s="25"/>
      <c r="G38" s="44">
        <v>24</v>
      </c>
      <c r="H38" s="23"/>
      <c r="I38" s="60" t="s">
        <v>79</v>
      </c>
      <c r="J38" s="46"/>
      <c r="K38" s="30" t="s">
        <v>80</v>
      </c>
      <c r="L38" s="23"/>
      <c r="M38" s="53"/>
      <c r="N38" s="53"/>
      <c r="O38" s="53"/>
      <c r="P38" s="50"/>
      <c r="Q38" s="53"/>
      <c r="R38" s="53"/>
      <c r="S38" s="53"/>
      <c r="T38" s="53"/>
      <c r="U38" s="53"/>
      <c r="V38" s="53"/>
      <c r="W38" s="33"/>
      <c r="X38" s="53"/>
      <c r="Y38" s="10"/>
      <c r="Z38" s="66">
        <v>0</v>
      </c>
      <c r="AA38" s="10"/>
      <c r="AB38" s="206"/>
      <c r="AC38" s="23"/>
      <c r="AD38" s="206"/>
      <c r="AE38" s="23"/>
      <c r="AF38" s="213"/>
      <c r="AG38" s="10"/>
      <c r="AH38" s="49"/>
      <c r="AI38" s="9"/>
    </row>
    <row r="39" spans="2:35" s="1" customFormat="1" ht="18" x14ac:dyDescent="0.25">
      <c r="B39" s="8"/>
      <c r="C39" s="201"/>
      <c r="D39" s="10"/>
      <c r="E39" s="23"/>
      <c r="F39" s="25"/>
      <c r="G39" s="37"/>
      <c r="H39" s="23"/>
      <c r="I39" s="29"/>
      <c r="J39" s="46"/>
      <c r="K39" s="29"/>
      <c r="L39" s="23"/>
      <c r="M39" s="23"/>
      <c r="N39" s="23"/>
      <c r="O39" s="23"/>
      <c r="P39" s="23"/>
      <c r="Q39" s="23"/>
      <c r="R39" s="23"/>
      <c r="S39" s="23"/>
      <c r="T39" s="23"/>
      <c r="U39" s="23"/>
      <c r="V39" s="23"/>
      <c r="W39" s="23"/>
      <c r="X39" s="23"/>
      <c r="Y39" s="10"/>
      <c r="Z39" s="38"/>
      <c r="AA39" s="10"/>
      <c r="AB39" s="39"/>
      <c r="AC39" s="23"/>
      <c r="AD39" s="206"/>
      <c r="AE39" s="23"/>
      <c r="AF39" s="213"/>
      <c r="AG39" s="10"/>
      <c r="AH39" s="67"/>
      <c r="AI39" s="9"/>
    </row>
    <row r="40" spans="2:35" s="1" customFormat="1" ht="70.5" customHeight="1" x14ac:dyDescent="0.2">
      <c r="B40" s="8"/>
      <c r="C40" s="201"/>
      <c r="D40" s="10"/>
      <c r="E40" s="205" t="s">
        <v>81</v>
      </c>
      <c r="F40" s="25"/>
      <c r="G40" s="44">
        <v>25</v>
      </c>
      <c r="H40" s="23"/>
      <c r="I40" s="86" t="s">
        <v>82</v>
      </c>
      <c r="J40" s="46"/>
      <c r="K40" s="28" t="s">
        <v>83</v>
      </c>
      <c r="L40" s="23"/>
      <c r="M40" s="31"/>
      <c r="N40" s="31"/>
      <c r="O40" s="31"/>
      <c r="P40" s="50"/>
      <c r="Q40" s="31"/>
      <c r="R40" s="33"/>
      <c r="S40" s="31"/>
      <c r="T40" s="31"/>
      <c r="U40" s="31"/>
      <c r="V40" s="31"/>
      <c r="W40" s="31"/>
      <c r="X40" s="32"/>
      <c r="Y40" s="10"/>
      <c r="Z40" s="66">
        <v>1</v>
      </c>
      <c r="AA40" s="10"/>
      <c r="AB40" s="196">
        <f>+AVERAGE(Z40:Z41)</f>
        <v>0.5</v>
      </c>
      <c r="AC40" s="23"/>
      <c r="AD40" s="206"/>
      <c r="AE40" s="23"/>
      <c r="AF40" s="213"/>
      <c r="AG40" s="10"/>
      <c r="AH40" s="62" t="s">
        <v>84</v>
      </c>
      <c r="AI40" s="9"/>
    </row>
    <row r="41" spans="2:35" s="1" customFormat="1" ht="70.5" customHeight="1" x14ac:dyDescent="0.2">
      <c r="B41" s="8"/>
      <c r="C41" s="201"/>
      <c r="D41" s="10"/>
      <c r="E41" s="205"/>
      <c r="F41" s="25"/>
      <c r="G41" s="44">
        <v>26</v>
      </c>
      <c r="H41" s="23"/>
      <c r="I41" s="60" t="s">
        <v>85</v>
      </c>
      <c r="J41" s="46"/>
      <c r="K41" s="28" t="s">
        <v>86</v>
      </c>
      <c r="L41" s="23"/>
      <c r="M41" s="31"/>
      <c r="N41" s="31"/>
      <c r="O41" s="31"/>
      <c r="P41" s="50"/>
      <c r="Q41" s="31"/>
      <c r="R41" s="31"/>
      <c r="S41" s="31"/>
      <c r="T41" s="31"/>
      <c r="U41" s="31"/>
      <c r="V41" s="31"/>
      <c r="W41" s="31"/>
      <c r="X41" s="33"/>
      <c r="Y41" s="10"/>
      <c r="Z41" s="66">
        <v>0</v>
      </c>
      <c r="AA41" s="10"/>
      <c r="AB41" s="198"/>
      <c r="AC41" s="23"/>
      <c r="AD41" s="206"/>
      <c r="AE41" s="23"/>
      <c r="AF41" s="213"/>
      <c r="AG41" s="10"/>
      <c r="AH41" s="63"/>
      <c r="AI41" s="9"/>
    </row>
    <row r="42" spans="2:35" s="1" customFormat="1" ht="18" x14ac:dyDescent="0.25">
      <c r="B42" s="8"/>
      <c r="C42" s="201"/>
      <c r="D42" s="10"/>
      <c r="E42" s="23"/>
      <c r="F42" s="25"/>
      <c r="G42" s="37"/>
      <c r="H42" s="23"/>
      <c r="I42" s="29"/>
      <c r="J42" s="46"/>
      <c r="K42" s="29"/>
      <c r="L42" s="23"/>
      <c r="M42" s="23"/>
      <c r="N42" s="23"/>
      <c r="O42" s="23"/>
      <c r="P42" s="23"/>
      <c r="Q42" s="23"/>
      <c r="R42" s="23"/>
      <c r="S42" s="23"/>
      <c r="T42" s="23"/>
      <c r="U42" s="23"/>
      <c r="V42" s="23"/>
      <c r="W42" s="23"/>
      <c r="X42" s="23"/>
      <c r="Y42" s="10"/>
      <c r="Z42" s="38"/>
      <c r="AA42" s="10"/>
      <c r="AB42" s="39"/>
      <c r="AC42" s="23"/>
      <c r="AD42" s="206"/>
      <c r="AE42" s="23"/>
      <c r="AF42" s="213"/>
      <c r="AG42" s="10"/>
      <c r="AH42" s="39"/>
      <c r="AI42" s="9"/>
    </row>
    <row r="43" spans="2:35" s="1" customFormat="1" ht="46.5" customHeight="1" x14ac:dyDescent="0.2">
      <c r="B43" s="8"/>
      <c r="C43" s="201"/>
      <c r="D43" s="10"/>
      <c r="E43" s="205" t="s">
        <v>87</v>
      </c>
      <c r="F43" s="25"/>
      <c r="G43" s="44">
        <v>27</v>
      </c>
      <c r="H43" s="23"/>
      <c r="I43" s="86" t="s">
        <v>88</v>
      </c>
      <c r="J43" s="46"/>
      <c r="K43" s="28" t="s">
        <v>89</v>
      </c>
      <c r="L43" s="23"/>
      <c r="M43" s="68"/>
      <c r="N43" s="69"/>
      <c r="O43" s="69"/>
      <c r="P43" s="69"/>
      <c r="Q43" s="33"/>
      <c r="R43" s="69"/>
      <c r="S43" s="70"/>
      <c r="T43" s="31"/>
      <c r="U43" s="50"/>
      <c r="V43" s="71"/>
      <c r="W43" s="69"/>
      <c r="X43" s="72"/>
      <c r="Y43" s="10"/>
      <c r="Z43" s="48">
        <v>1</v>
      </c>
      <c r="AA43" s="10"/>
      <c r="AB43" s="206">
        <f>+AVERAGE(Z43:Z46)</f>
        <v>0.5</v>
      </c>
      <c r="AC43" s="23"/>
      <c r="AD43" s="206"/>
      <c r="AE43" s="23"/>
      <c r="AF43" s="213"/>
      <c r="AG43" s="10"/>
      <c r="AH43" s="42" t="s">
        <v>90</v>
      </c>
      <c r="AI43" s="9"/>
    </row>
    <row r="44" spans="2:35" s="1" customFormat="1" ht="42.6" customHeight="1" x14ac:dyDescent="0.2">
      <c r="B44" s="8"/>
      <c r="C44" s="201"/>
      <c r="D44" s="10"/>
      <c r="E44" s="205"/>
      <c r="F44" s="25"/>
      <c r="G44" s="44">
        <v>28</v>
      </c>
      <c r="H44" s="23"/>
      <c r="I44" s="60" t="s">
        <v>815</v>
      </c>
      <c r="J44" s="46"/>
      <c r="K44" s="28" t="s">
        <v>91</v>
      </c>
      <c r="L44" s="23"/>
      <c r="M44" s="73"/>
      <c r="N44" s="69"/>
      <c r="O44" s="69"/>
      <c r="P44" s="69"/>
      <c r="Q44" s="69"/>
      <c r="R44" s="69"/>
      <c r="S44" s="70"/>
      <c r="T44" s="50"/>
      <c r="U44" s="31"/>
      <c r="V44" s="71"/>
      <c r="W44" s="33"/>
      <c r="X44" s="72"/>
      <c r="Y44" s="10"/>
      <c r="Z44" s="48">
        <v>0</v>
      </c>
      <c r="AA44" s="10"/>
      <c r="AB44" s="206"/>
      <c r="AC44" s="23"/>
      <c r="AD44" s="206"/>
      <c r="AE44" s="23"/>
      <c r="AF44" s="213"/>
      <c r="AG44" s="10"/>
      <c r="AH44" s="49"/>
      <c r="AI44" s="9"/>
    </row>
    <row r="45" spans="2:35" s="1" customFormat="1" ht="42.6" customHeight="1" x14ac:dyDescent="0.2">
      <c r="B45" s="8"/>
      <c r="C45" s="201"/>
      <c r="D45" s="10"/>
      <c r="E45" s="205"/>
      <c r="F45" s="25"/>
      <c r="G45" s="44">
        <v>29</v>
      </c>
      <c r="H45" s="23"/>
      <c r="I45" s="60" t="s">
        <v>92</v>
      </c>
      <c r="J45" s="46"/>
      <c r="K45" s="28" t="s">
        <v>91</v>
      </c>
      <c r="L45" s="23"/>
      <c r="M45" s="74"/>
      <c r="N45" s="71"/>
      <c r="O45" s="69"/>
      <c r="P45" s="69"/>
      <c r="Q45" s="69"/>
      <c r="R45" s="69"/>
      <c r="S45" s="70"/>
      <c r="T45" s="50"/>
      <c r="U45" s="31"/>
      <c r="V45" s="75"/>
      <c r="W45" s="69"/>
      <c r="X45" s="72"/>
      <c r="Y45" s="10"/>
      <c r="Z45" s="48">
        <v>0</v>
      </c>
      <c r="AA45" s="10"/>
      <c r="AB45" s="206"/>
      <c r="AC45" s="23"/>
      <c r="AD45" s="206"/>
      <c r="AE45" s="23"/>
      <c r="AF45" s="213"/>
      <c r="AG45" s="10"/>
      <c r="AH45" s="49"/>
      <c r="AI45" s="9"/>
    </row>
    <row r="46" spans="2:35" s="1" customFormat="1" ht="65.25" customHeight="1" x14ac:dyDescent="0.2">
      <c r="B46" s="8"/>
      <c r="C46" s="201"/>
      <c r="D46" s="10"/>
      <c r="E46" s="205"/>
      <c r="F46" s="25"/>
      <c r="G46" s="26">
        <v>30</v>
      </c>
      <c r="H46" s="23"/>
      <c r="I46" s="60" t="s">
        <v>93</v>
      </c>
      <c r="J46" s="46"/>
      <c r="K46" s="60" t="s">
        <v>94</v>
      </c>
      <c r="L46" s="23"/>
      <c r="M46" s="50"/>
      <c r="N46" s="71"/>
      <c r="O46" s="69"/>
      <c r="P46" s="33"/>
      <c r="Q46" s="69"/>
      <c r="R46" s="69"/>
      <c r="S46" s="69"/>
      <c r="T46" s="76"/>
      <c r="U46" s="76"/>
      <c r="V46" s="69"/>
      <c r="W46" s="69"/>
      <c r="X46" s="72"/>
      <c r="Y46" s="10"/>
      <c r="Z46" s="48">
        <v>1</v>
      </c>
      <c r="AA46" s="10"/>
      <c r="AB46" s="206"/>
      <c r="AC46" s="23"/>
      <c r="AD46" s="206"/>
      <c r="AE46" s="23"/>
      <c r="AF46" s="213"/>
      <c r="AG46" s="10"/>
      <c r="AH46" s="62"/>
      <c r="AI46" s="9"/>
    </row>
    <row r="47" spans="2:35" s="1" customFormat="1" ht="32.25" customHeight="1" x14ac:dyDescent="0.25">
      <c r="B47" s="8"/>
      <c r="C47" s="201"/>
      <c r="D47" s="10"/>
      <c r="E47" s="23"/>
      <c r="F47" s="25"/>
      <c r="G47" s="37"/>
      <c r="H47" s="23"/>
      <c r="I47" s="29"/>
      <c r="J47" s="46"/>
      <c r="K47" s="29"/>
      <c r="L47" s="23"/>
      <c r="M47" s="23"/>
      <c r="N47" s="23"/>
      <c r="O47" s="23"/>
      <c r="P47" s="23"/>
      <c r="Q47" s="23"/>
      <c r="R47" s="23"/>
      <c r="S47" s="23"/>
      <c r="T47" s="23"/>
      <c r="U47" s="23"/>
      <c r="V47" s="23"/>
      <c r="W47" s="23"/>
      <c r="X47" s="23"/>
      <c r="Y47" s="10"/>
      <c r="Z47" s="38"/>
      <c r="AA47" s="10"/>
      <c r="AB47" s="39"/>
      <c r="AC47" s="23"/>
      <c r="AD47" s="206"/>
      <c r="AE47" s="23"/>
      <c r="AF47" s="213"/>
      <c r="AG47" s="10"/>
      <c r="AH47" s="67"/>
      <c r="AI47" s="9"/>
    </row>
    <row r="48" spans="2:35" s="1" customFormat="1" ht="55.5" customHeight="1" x14ac:dyDescent="0.2">
      <c r="B48" s="8"/>
      <c r="C48" s="201"/>
      <c r="D48" s="10"/>
      <c r="E48" s="205" t="s">
        <v>95</v>
      </c>
      <c r="F48" s="25"/>
      <c r="G48" s="26">
        <v>31</v>
      </c>
      <c r="H48" s="23"/>
      <c r="I48" s="60" t="s">
        <v>816</v>
      </c>
      <c r="J48" s="46"/>
      <c r="K48" s="60" t="s">
        <v>96</v>
      </c>
      <c r="L48" s="23"/>
      <c r="M48" s="31"/>
      <c r="N48" s="31"/>
      <c r="O48" s="33"/>
      <c r="P48" s="31"/>
      <c r="Q48" s="50"/>
      <c r="R48" s="31"/>
      <c r="S48" s="31"/>
      <c r="T48" s="31"/>
      <c r="U48" s="31"/>
      <c r="V48" s="31"/>
      <c r="W48" s="31"/>
      <c r="X48" s="31"/>
      <c r="Y48" s="10"/>
      <c r="Z48" s="66">
        <v>1</v>
      </c>
      <c r="AA48" s="10"/>
      <c r="AB48" s="196">
        <f>AVERAGE(Z48:Z51)</f>
        <v>0.25</v>
      </c>
      <c r="AC48" s="23"/>
      <c r="AD48" s="206"/>
      <c r="AE48" s="23"/>
      <c r="AF48" s="213"/>
      <c r="AG48" s="10"/>
      <c r="AH48" s="77"/>
      <c r="AI48" s="9"/>
    </row>
    <row r="49" spans="2:35" s="1" customFormat="1" ht="55.5" customHeight="1" x14ac:dyDescent="0.2">
      <c r="B49" s="8"/>
      <c r="C49" s="201"/>
      <c r="D49" s="10"/>
      <c r="E49" s="205"/>
      <c r="F49" s="25"/>
      <c r="G49" s="44">
        <v>32</v>
      </c>
      <c r="H49" s="23"/>
      <c r="I49" s="60" t="s">
        <v>97</v>
      </c>
      <c r="J49" s="46"/>
      <c r="K49" s="60" t="s">
        <v>98</v>
      </c>
      <c r="L49" s="23"/>
      <c r="M49" s="31"/>
      <c r="N49" s="31"/>
      <c r="O49" s="31"/>
      <c r="P49" s="31"/>
      <c r="Q49" s="50"/>
      <c r="R49" s="31"/>
      <c r="S49" s="31"/>
      <c r="T49" s="31"/>
      <c r="U49" s="31"/>
      <c r="V49" s="31"/>
      <c r="W49" s="31"/>
      <c r="X49" s="33"/>
      <c r="Y49" s="10"/>
      <c r="Z49" s="66">
        <v>0</v>
      </c>
      <c r="AA49" s="10"/>
      <c r="AB49" s="197"/>
      <c r="AC49" s="23"/>
      <c r="AD49" s="206"/>
      <c r="AE49" s="23"/>
      <c r="AF49" s="213"/>
      <c r="AG49" s="10"/>
      <c r="AH49" s="78"/>
      <c r="AI49" s="9"/>
    </row>
    <row r="50" spans="2:35" s="1" customFormat="1" ht="55.5" customHeight="1" x14ac:dyDescent="0.2">
      <c r="B50" s="8"/>
      <c r="C50" s="201"/>
      <c r="D50" s="10"/>
      <c r="E50" s="205"/>
      <c r="F50" s="25"/>
      <c r="G50" s="44">
        <v>33</v>
      </c>
      <c r="H50" s="23"/>
      <c r="I50" s="60" t="s">
        <v>99</v>
      </c>
      <c r="J50" s="46"/>
      <c r="K50" s="60" t="s">
        <v>100</v>
      </c>
      <c r="L50" s="23"/>
      <c r="M50" s="31"/>
      <c r="N50" s="31"/>
      <c r="O50" s="31"/>
      <c r="P50" s="31"/>
      <c r="Q50" s="50"/>
      <c r="R50" s="31"/>
      <c r="S50" s="31"/>
      <c r="T50" s="31"/>
      <c r="U50" s="31"/>
      <c r="V50" s="31"/>
      <c r="W50" s="31"/>
      <c r="X50" s="33"/>
      <c r="Y50" s="10"/>
      <c r="Z50" s="66">
        <v>0</v>
      </c>
      <c r="AA50" s="10"/>
      <c r="AB50" s="197"/>
      <c r="AC50" s="23"/>
      <c r="AD50" s="206"/>
      <c r="AE50" s="23"/>
      <c r="AF50" s="213"/>
      <c r="AG50" s="10"/>
      <c r="AH50" s="78"/>
      <c r="AI50" s="9"/>
    </row>
    <row r="51" spans="2:35" s="1" customFormat="1" ht="128.25" customHeight="1" x14ac:dyDescent="0.2">
      <c r="B51" s="8"/>
      <c r="C51" s="202"/>
      <c r="D51" s="10"/>
      <c r="E51" s="205"/>
      <c r="F51" s="25"/>
      <c r="G51" s="44">
        <v>34</v>
      </c>
      <c r="H51" s="23"/>
      <c r="I51" s="60" t="s">
        <v>101</v>
      </c>
      <c r="J51" s="46"/>
      <c r="K51" s="60" t="s">
        <v>102</v>
      </c>
      <c r="L51" s="23"/>
      <c r="M51" s="31"/>
      <c r="N51" s="31"/>
      <c r="O51" s="31"/>
      <c r="P51" s="50"/>
      <c r="Q51" s="31"/>
      <c r="R51" s="31"/>
      <c r="S51" s="31"/>
      <c r="T51" s="32"/>
      <c r="U51" s="31"/>
      <c r="V51" s="31"/>
      <c r="W51" s="31"/>
      <c r="X51" s="33"/>
      <c r="Y51" s="10"/>
      <c r="Z51" s="66">
        <v>0</v>
      </c>
      <c r="AA51" s="10"/>
      <c r="AB51" s="198"/>
      <c r="AC51" s="23"/>
      <c r="AD51" s="206"/>
      <c r="AE51" s="23"/>
      <c r="AF51" s="213"/>
      <c r="AG51" s="10"/>
      <c r="AH51" s="49"/>
      <c r="AI51" s="9"/>
    </row>
    <row r="52" spans="2:35" s="1" customFormat="1" ht="18" x14ac:dyDescent="0.25">
      <c r="B52" s="8"/>
      <c r="C52" s="10"/>
      <c r="D52" s="10"/>
      <c r="E52" s="23"/>
      <c r="F52" s="25"/>
      <c r="G52" s="37"/>
      <c r="H52" s="23"/>
      <c r="I52" s="29"/>
      <c r="J52" s="46"/>
      <c r="K52" s="29"/>
      <c r="L52" s="23"/>
      <c r="M52" s="23"/>
      <c r="N52" s="23"/>
      <c r="O52" s="23"/>
      <c r="P52" s="23"/>
      <c r="Q52" s="23"/>
      <c r="R52" s="23"/>
      <c r="S52" s="23"/>
      <c r="T52" s="23"/>
      <c r="U52" s="23"/>
      <c r="V52" s="23"/>
      <c r="W52" s="23"/>
      <c r="X52" s="23"/>
      <c r="Y52" s="10"/>
      <c r="Z52" s="38"/>
      <c r="AA52" s="10"/>
      <c r="AB52" s="39"/>
      <c r="AC52" s="23"/>
      <c r="AD52" s="39"/>
      <c r="AE52" s="23"/>
      <c r="AF52" s="213"/>
      <c r="AG52" s="10"/>
      <c r="AH52" s="67"/>
      <c r="AI52" s="9"/>
    </row>
    <row r="53" spans="2:35" s="1" customFormat="1" ht="123" customHeight="1" x14ac:dyDescent="0.2">
      <c r="B53" s="8"/>
      <c r="C53" s="199" t="s">
        <v>103</v>
      </c>
      <c r="D53" s="10"/>
      <c r="E53" s="24" t="s">
        <v>104</v>
      </c>
      <c r="F53" s="25"/>
      <c r="G53" s="26">
        <v>35</v>
      </c>
      <c r="H53" s="23"/>
      <c r="I53" s="28" t="s">
        <v>105</v>
      </c>
      <c r="J53" s="46"/>
      <c r="K53" s="28" t="s">
        <v>106</v>
      </c>
      <c r="L53" s="23"/>
      <c r="M53" s="31"/>
      <c r="N53" s="31"/>
      <c r="O53" s="31"/>
      <c r="P53" s="33"/>
      <c r="Q53" s="31"/>
      <c r="R53" s="31"/>
      <c r="S53" s="31"/>
      <c r="T53" s="31"/>
      <c r="U53" s="31"/>
      <c r="V53" s="31"/>
      <c r="W53" s="31"/>
      <c r="X53" s="31"/>
      <c r="Y53" s="10"/>
      <c r="Z53" s="66">
        <v>1</v>
      </c>
      <c r="AA53" s="10"/>
      <c r="AB53" s="48">
        <f>+Z53</f>
        <v>1</v>
      </c>
      <c r="AC53" s="23"/>
      <c r="AD53" s="196">
        <f>AVERAGE(AB53:AB65)</f>
        <v>0.6</v>
      </c>
      <c r="AE53" s="23"/>
      <c r="AF53" s="213"/>
      <c r="AG53" s="10"/>
      <c r="AH53" s="79"/>
      <c r="AI53" s="9"/>
    </row>
    <row r="54" spans="2:35" s="1" customFormat="1" ht="15" customHeight="1" x14ac:dyDescent="0.25">
      <c r="B54" s="8"/>
      <c r="C54" s="199"/>
      <c r="D54" s="10"/>
      <c r="E54" s="23"/>
      <c r="F54" s="25"/>
      <c r="G54" s="37"/>
      <c r="H54" s="23"/>
      <c r="I54" s="29"/>
      <c r="J54" s="46"/>
      <c r="K54" s="29"/>
      <c r="L54" s="23"/>
      <c r="M54" s="23"/>
      <c r="N54" s="23"/>
      <c r="O54" s="23"/>
      <c r="P54" s="23"/>
      <c r="Q54" s="31"/>
      <c r="R54" s="23"/>
      <c r="S54" s="23"/>
      <c r="T54" s="23"/>
      <c r="U54" s="23"/>
      <c r="V54" s="23"/>
      <c r="W54" s="23"/>
      <c r="X54" s="23"/>
      <c r="Y54" s="10"/>
      <c r="Z54" s="38"/>
      <c r="AA54" s="10"/>
      <c r="AB54" s="39"/>
      <c r="AC54" s="23"/>
      <c r="AD54" s="197"/>
      <c r="AE54" s="23"/>
      <c r="AF54" s="213"/>
      <c r="AG54" s="10"/>
      <c r="AH54" s="67"/>
      <c r="AI54" s="9"/>
    </row>
    <row r="55" spans="2:35" s="1" customFormat="1" ht="59.45" customHeight="1" x14ac:dyDescent="0.2">
      <c r="B55" s="8"/>
      <c r="C55" s="199"/>
      <c r="D55" s="10"/>
      <c r="E55" s="205" t="s">
        <v>107</v>
      </c>
      <c r="F55" s="25"/>
      <c r="G55" s="26">
        <v>36</v>
      </c>
      <c r="H55" s="23"/>
      <c r="I55" s="28" t="s">
        <v>817</v>
      </c>
      <c r="J55" s="46"/>
      <c r="K55" s="28" t="s">
        <v>108</v>
      </c>
      <c r="L55" s="23"/>
      <c r="M55" s="31"/>
      <c r="N55" s="31"/>
      <c r="O55" s="31"/>
      <c r="P55" s="33"/>
      <c r="Q55" s="64"/>
      <c r="R55" s="31"/>
      <c r="S55" s="31"/>
      <c r="T55" s="31"/>
      <c r="U55" s="31"/>
      <c r="V55" s="31"/>
      <c r="W55" s="31"/>
      <c r="X55" s="31"/>
      <c r="Y55" s="10"/>
      <c r="Z55" s="66">
        <v>1</v>
      </c>
      <c r="AA55" s="10"/>
      <c r="AB55" s="206">
        <f>AVERAGE(Z55:Z59)</f>
        <v>1</v>
      </c>
      <c r="AC55" s="23"/>
      <c r="AD55" s="197"/>
      <c r="AE55" s="23"/>
      <c r="AF55" s="213"/>
      <c r="AG55" s="10"/>
      <c r="AH55" s="62"/>
      <c r="AI55" s="9"/>
    </row>
    <row r="56" spans="2:35" s="1" customFormat="1" ht="59.45" customHeight="1" x14ac:dyDescent="0.2">
      <c r="B56" s="8"/>
      <c r="C56" s="199"/>
      <c r="D56" s="10"/>
      <c r="E56" s="205"/>
      <c r="F56" s="25"/>
      <c r="G56" s="44">
        <v>37</v>
      </c>
      <c r="H56" s="23"/>
      <c r="I56" s="30" t="s">
        <v>109</v>
      </c>
      <c r="J56" s="46"/>
      <c r="K56" s="30" t="s">
        <v>110</v>
      </c>
      <c r="L56" s="23"/>
      <c r="M56" s="31"/>
      <c r="N56" s="31"/>
      <c r="O56" s="31"/>
      <c r="P56" s="31"/>
      <c r="Q56" s="31"/>
      <c r="R56" s="33"/>
      <c r="S56" s="31"/>
      <c r="T56" s="50"/>
      <c r="U56" s="31"/>
      <c r="V56" s="31"/>
      <c r="W56" s="31"/>
      <c r="X56" s="31"/>
      <c r="Y56" s="10"/>
      <c r="Z56" s="66">
        <v>1</v>
      </c>
      <c r="AA56" s="10"/>
      <c r="AB56" s="206"/>
      <c r="AC56" s="23"/>
      <c r="AD56" s="197"/>
      <c r="AE56" s="23"/>
      <c r="AF56" s="213"/>
      <c r="AG56" s="10"/>
      <c r="AH56" s="62" t="s">
        <v>162</v>
      </c>
      <c r="AI56" s="9"/>
    </row>
    <row r="57" spans="2:35" s="1" customFormat="1" ht="59.45" customHeight="1" x14ac:dyDescent="0.2">
      <c r="B57" s="8"/>
      <c r="C57" s="199"/>
      <c r="D57" s="10"/>
      <c r="E57" s="205"/>
      <c r="F57" s="25"/>
      <c r="G57" s="44">
        <v>38</v>
      </c>
      <c r="H57" s="23"/>
      <c r="I57" s="30" t="s">
        <v>111</v>
      </c>
      <c r="J57" s="46"/>
      <c r="K57" s="30" t="s">
        <v>112</v>
      </c>
      <c r="L57" s="23"/>
      <c r="M57" s="31"/>
      <c r="N57" s="31"/>
      <c r="O57" s="31"/>
      <c r="P57" s="31"/>
      <c r="Q57" s="31"/>
      <c r="R57" s="33"/>
      <c r="S57" s="31"/>
      <c r="T57" s="50"/>
      <c r="U57" s="31"/>
      <c r="V57" s="31"/>
      <c r="W57" s="31"/>
      <c r="X57" s="31"/>
      <c r="Y57" s="10"/>
      <c r="Z57" s="66">
        <v>1</v>
      </c>
      <c r="AA57" s="10"/>
      <c r="AB57" s="206"/>
      <c r="AC57" s="23"/>
      <c r="AD57" s="197"/>
      <c r="AE57" s="23"/>
      <c r="AF57" s="213"/>
      <c r="AG57" s="10"/>
      <c r="AH57" s="62" t="s">
        <v>163</v>
      </c>
      <c r="AI57" s="9"/>
    </row>
    <row r="58" spans="2:35" s="1" customFormat="1" ht="101.25" customHeight="1" x14ac:dyDescent="0.2">
      <c r="B58" s="8"/>
      <c r="C58" s="199"/>
      <c r="D58" s="10"/>
      <c r="E58" s="205"/>
      <c r="F58" s="25"/>
      <c r="G58" s="44">
        <v>39</v>
      </c>
      <c r="H58" s="23"/>
      <c r="I58" s="30" t="s">
        <v>113</v>
      </c>
      <c r="J58" s="46"/>
      <c r="K58" s="28" t="s">
        <v>114</v>
      </c>
      <c r="L58" s="23"/>
      <c r="M58" s="32"/>
      <c r="N58" s="32"/>
      <c r="O58" s="32"/>
      <c r="P58" s="32"/>
      <c r="Q58" s="31"/>
      <c r="R58" s="33"/>
      <c r="S58" s="31"/>
      <c r="T58" s="31"/>
      <c r="U58" s="31"/>
      <c r="V58" s="31"/>
      <c r="W58" s="32"/>
      <c r="X58" s="32"/>
      <c r="Y58" s="10"/>
      <c r="Z58" s="66">
        <v>1</v>
      </c>
      <c r="AA58" s="10"/>
      <c r="AB58" s="206"/>
      <c r="AC58" s="23"/>
      <c r="AD58" s="197"/>
      <c r="AE58" s="23"/>
      <c r="AF58" s="213"/>
      <c r="AG58" s="10"/>
      <c r="AH58" s="49" t="s">
        <v>818</v>
      </c>
      <c r="AI58" s="9"/>
    </row>
    <row r="59" spans="2:35" s="1" customFormat="1" ht="59.45" customHeight="1" x14ac:dyDescent="0.2">
      <c r="B59" s="8"/>
      <c r="C59" s="199"/>
      <c r="D59" s="10"/>
      <c r="E59" s="205"/>
      <c r="F59" s="25"/>
      <c r="G59" s="44">
        <v>40</v>
      </c>
      <c r="H59" s="23"/>
      <c r="I59" s="30" t="s">
        <v>115</v>
      </c>
      <c r="J59" s="46"/>
      <c r="K59" s="80" t="s">
        <v>116</v>
      </c>
      <c r="L59" s="23"/>
      <c r="M59" s="31"/>
      <c r="N59" s="31"/>
      <c r="O59" s="31"/>
      <c r="P59" s="31"/>
      <c r="Q59" s="31"/>
      <c r="R59" s="33"/>
      <c r="S59" s="31"/>
      <c r="T59" s="31"/>
      <c r="U59" s="31"/>
      <c r="V59" s="50"/>
      <c r="W59" s="31"/>
      <c r="X59" s="31"/>
      <c r="Y59" s="10"/>
      <c r="Z59" s="66">
        <v>1</v>
      </c>
      <c r="AA59" s="10"/>
      <c r="AB59" s="206"/>
      <c r="AC59" s="23"/>
      <c r="AD59" s="197"/>
      <c r="AE59" s="23"/>
      <c r="AF59" s="213"/>
      <c r="AG59" s="10"/>
      <c r="AH59" s="42" t="s">
        <v>117</v>
      </c>
      <c r="AI59" s="9"/>
    </row>
    <row r="60" spans="2:35" s="1" customFormat="1" ht="15" customHeight="1" x14ac:dyDescent="0.25">
      <c r="B60" s="8"/>
      <c r="C60" s="199"/>
      <c r="D60" s="10"/>
      <c r="E60" s="23"/>
      <c r="F60" s="25"/>
      <c r="G60" s="37"/>
      <c r="H60" s="23"/>
      <c r="I60" s="29"/>
      <c r="J60" s="46"/>
      <c r="K60" s="29"/>
      <c r="L60" s="23"/>
      <c r="M60" s="23"/>
      <c r="N60" s="23"/>
      <c r="O60" s="23"/>
      <c r="P60" s="23"/>
      <c r="Q60" s="23"/>
      <c r="R60" s="23"/>
      <c r="S60" s="23"/>
      <c r="T60" s="23"/>
      <c r="U60" s="23"/>
      <c r="V60" s="23"/>
      <c r="W60" s="23"/>
      <c r="X60" s="23"/>
      <c r="Y60" s="10"/>
      <c r="Z60" s="38"/>
      <c r="AA60" s="10"/>
      <c r="AB60" s="39"/>
      <c r="AC60" s="23"/>
      <c r="AD60" s="197"/>
      <c r="AE60" s="23"/>
      <c r="AF60" s="213"/>
      <c r="AG60" s="10"/>
      <c r="AH60" s="67"/>
      <c r="AI60" s="9"/>
    </row>
    <row r="61" spans="2:35" s="1" customFormat="1" ht="72" customHeight="1" x14ac:dyDescent="0.2">
      <c r="B61" s="8"/>
      <c r="C61" s="199"/>
      <c r="D61" s="10"/>
      <c r="E61" s="24" t="s">
        <v>118</v>
      </c>
      <c r="F61" s="25"/>
      <c r="G61" s="44">
        <v>41</v>
      </c>
      <c r="H61" s="23"/>
      <c r="I61" s="30" t="s">
        <v>119</v>
      </c>
      <c r="J61" s="46"/>
      <c r="K61" s="30" t="s">
        <v>120</v>
      </c>
      <c r="L61" s="23"/>
      <c r="M61" s="47"/>
      <c r="N61" s="47"/>
      <c r="O61" s="47"/>
      <c r="P61" s="47"/>
      <c r="Q61" s="47"/>
      <c r="R61" s="33"/>
      <c r="S61" s="32"/>
      <c r="T61" s="50"/>
      <c r="U61" s="47"/>
      <c r="V61" s="47"/>
      <c r="W61" s="47"/>
      <c r="X61" s="47"/>
      <c r="Y61" s="10"/>
      <c r="Z61" s="66">
        <v>1</v>
      </c>
      <c r="AA61" s="10"/>
      <c r="AB61" s="48">
        <f>+Z61</f>
        <v>1</v>
      </c>
      <c r="AC61" s="23"/>
      <c r="AD61" s="197"/>
      <c r="AE61" s="23"/>
      <c r="AF61" s="213"/>
      <c r="AG61" s="10"/>
      <c r="AH61" s="42" t="s">
        <v>121</v>
      </c>
      <c r="AI61" s="9"/>
    </row>
    <row r="62" spans="2:35" s="1" customFormat="1" ht="15" customHeight="1" x14ac:dyDescent="0.25">
      <c r="B62" s="8"/>
      <c r="C62" s="199"/>
      <c r="D62" s="10"/>
      <c r="E62" s="23"/>
      <c r="F62" s="25"/>
      <c r="G62" s="37"/>
      <c r="H62" s="23"/>
      <c r="I62" s="81"/>
      <c r="J62" s="46"/>
      <c r="K62" s="81"/>
      <c r="L62" s="23"/>
      <c r="M62" s="23"/>
      <c r="N62" s="23"/>
      <c r="O62" s="23"/>
      <c r="P62" s="23"/>
      <c r="Q62" s="23"/>
      <c r="R62" s="23"/>
      <c r="S62" s="23"/>
      <c r="T62" s="23"/>
      <c r="U62" s="23"/>
      <c r="V62" s="23"/>
      <c r="W62" s="23"/>
      <c r="X62" s="23"/>
      <c r="Y62" s="10"/>
      <c r="Z62" s="38"/>
      <c r="AA62" s="10"/>
      <c r="AB62" s="38"/>
      <c r="AC62" s="23"/>
      <c r="AD62" s="197"/>
      <c r="AE62" s="23"/>
      <c r="AF62" s="213"/>
      <c r="AG62" s="10"/>
      <c r="AH62" s="67"/>
      <c r="AI62" s="9"/>
    </row>
    <row r="63" spans="2:35" s="1" customFormat="1" ht="61.5" customHeight="1" x14ac:dyDescent="0.2">
      <c r="B63" s="8"/>
      <c r="C63" s="199"/>
      <c r="D63" s="10"/>
      <c r="E63" s="24" t="s">
        <v>122</v>
      </c>
      <c r="F63" s="25"/>
      <c r="G63" s="44">
        <v>42</v>
      </c>
      <c r="H63" s="23"/>
      <c r="I63" s="30" t="s">
        <v>123</v>
      </c>
      <c r="J63" s="46"/>
      <c r="K63" s="80" t="s">
        <v>124</v>
      </c>
      <c r="L63" s="23"/>
      <c r="M63" s="31"/>
      <c r="N63" s="31"/>
      <c r="O63" s="31"/>
      <c r="P63" s="31"/>
      <c r="Q63" s="31"/>
      <c r="R63" s="31"/>
      <c r="S63" s="31"/>
      <c r="T63" s="31"/>
      <c r="U63" s="50"/>
      <c r="V63" s="33"/>
      <c r="W63" s="31"/>
      <c r="X63" s="31"/>
      <c r="Y63" s="10"/>
      <c r="Z63" s="66">
        <v>0</v>
      </c>
      <c r="AA63" s="10"/>
      <c r="AB63" s="48">
        <f>+Z63</f>
        <v>0</v>
      </c>
      <c r="AC63" s="23"/>
      <c r="AD63" s="197"/>
      <c r="AE63" s="23"/>
      <c r="AF63" s="213"/>
      <c r="AG63" s="10"/>
      <c r="AH63" s="45"/>
      <c r="AI63" s="9"/>
    </row>
    <row r="64" spans="2:35" s="1" customFormat="1" ht="15" customHeight="1" x14ac:dyDescent="0.25">
      <c r="B64" s="8"/>
      <c r="C64" s="199"/>
      <c r="D64" s="10"/>
      <c r="E64" s="23"/>
      <c r="F64" s="25"/>
      <c r="G64" s="37"/>
      <c r="H64" s="23"/>
      <c r="I64" s="81"/>
      <c r="J64" s="29"/>
      <c r="K64" s="81"/>
      <c r="L64" s="23"/>
      <c r="M64" s="23"/>
      <c r="N64" s="23"/>
      <c r="O64" s="23"/>
      <c r="P64" s="23"/>
      <c r="Q64" s="23"/>
      <c r="R64" s="23"/>
      <c r="S64" s="23"/>
      <c r="T64" s="23"/>
      <c r="U64" s="23"/>
      <c r="V64" s="23"/>
      <c r="W64" s="23"/>
      <c r="X64" s="23"/>
      <c r="Y64" s="10"/>
      <c r="Z64" s="38"/>
      <c r="AA64" s="10"/>
      <c r="AB64" s="39"/>
      <c r="AC64" s="23"/>
      <c r="AD64" s="197"/>
      <c r="AE64" s="23"/>
      <c r="AF64" s="213"/>
      <c r="AG64" s="10"/>
      <c r="AH64" s="67"/>
      <c r="AI64" s="9"/>
    </row>
    <row r="65" spans="1:35" s="1" customFormat="1" ht="62.45" customHeight="1" x14ac:dyDescent="0.2">
      <c r="B65" s="8"/>
      <c r="C65" s="199"/>
      <c r="D65" s="10"/>
      <c r="E65" s="24" t="s">
        <v>125</v>
      </c>
      <c r="F65" s="25"/>
      <c r="G65" s="26">
        <v>43</v>
      </c>
      <c r="H65" s="23"/>
      <c r="I65" s="28" t="s">
        <v>126</v>
      </c>
      <c r="J65" s="46"/>
      <c r="K65" s="28" t="s">
        <v>127</v>
      </c>
      <c r="L65" s="23"/>
      <c r="M65" s="31"/>
      <c r="N65" s="31"/>
      <c r="O65" s="31"/>
      <c r="P65" s="31"/>
      <c r="Q65" s="31"/>
      <c r="R65" s="31"/>
      <c r="S65" s="32"/>
      <c r="T65" s="31"/>
      <c r="U65" s="50"/>
      <c r="V65" s="31"/>
      <c r="W65" s="33"/>
      <c r="X65" s="31"/>
      <c r="Y65" s="10"/>
      <c r="Z65" s="82">
        <v>0</v>
      </c>
      <c r="AA65" s="10"/>
      <c r="AB65" s="48">
        <f>+Z65</f>
        <v>0</v>
      </c>
      <c r="AC65" s="23"/>
      <c r="AD65" s="198"/>
      <c r="AE65" s="23"/>
      <c r="AF65" s="213"/>
      <c r="AG65" s="10"/>
      <c r="AH65" s="42"/>
      <c r="AI65" s="9"/>
    </row>
    <row r="66" spans="1:35" s="1" customFormat="1" ht="18" x14ac:dyDescent="0.25">
      <c r="B66" s="8"/>
      <c r="C66" s="10"/>
      <c r="D66" s="10"/>
      <c r="E66" s="23"/>
      <c r="F66" s="25"/>
      <c r="G66" s="37"/>
      <c r="H66" s="23"/>
      <c r="I66" s="29"/>
      <c r="J66" s="46"/>
      <c r="K66" s="29"/>
      <c r="L66" s="23"/>
      <c r="M66" s="23"/>
      <c r="N66" s="23"/>
      <c r="O66" s="23"/>
      <c r="P66" s="23"/>
      <c r="Q66" s="23"/>
      <c r="R66" s="23"/>
      <c r="S66" s="23"/>
      <c r="T66" s="23"/>
      <c r="U66" s="23"/>
      <c r="V66" s="23"/>
      <c r="W66" s="23"/>
      <c r="X66" s="23"/>
      <c r="Y66" s="10"/>
      <c r="Z66" s="38"/>
      <c r="AA66" s="10"/>
      <c r="AB66" s="39"/>
      <c r="AC66" s="23"/>
      <c r="AD66" s="39"/>
      <c r="AE66" s="23"/>
      <c r="AF66" s="213"/>
      <c r="AG66" s="10"/>
      <c r="AH66" s="67"/>
      <c r="AI66" s="9"/>
    </row>
    <row r="67" spans="1:35" s="1" customFormat="1" ht="51" customHeight="1" x14ac:dyDescent="0.2">
      <c r="B67" s="8"/>
      <c r="C67" s="200" t="s">
        <v>128</v>
      </c>
      <c r="D67" s="10"/>
      <c r="E67" s="193" t="s">
        <v>129</v>
      </c>
      <c r="F67" s="25"/>
      <c r="G67" s="44">
        <v>44</v>
      </c>
      <c r="H67" s="23"/>
      <c r="I67" s="28" t="s">
        <v>130</v>
      </c>
      <c r="J67" s="46"/>
      <c r="K67" s="28" t="s">
        <v>131</v>
      </c>
      <c r="L67" s="23"/>
      <c r="M67" s="31"/>
      <c r="N67" s="31"/>
      <c r="O67" s="31"/>
      <c r="P67" s="31"/>
      <c r="Q67" s="31"/>
      <c r="R67" s="31"/>
      <c r="S67" s="32"/>
      <c r="T67" s="31"/>
      <c r="U67" s="31"/>
      <c r="V67" s="50"/>
      <c r="W67" s="33"/>
      <c r="X67" s="31"/>
      <c r="Y67" s="10"/>
      <c r="Z67" s="48">
        <v>0</v>
      </c>
      <c r="AA67" s="10"/>
      <c r="AB67" s="196">
        <f>AVERAGE(Z67:Z69)</f>
        <v>0</v>
      </c>
      <c r="AC67" s="23"/>
      <c r="AD67" s="203">
        <f>AVERAGE(AB67:AB78)</f>
        <v>0.2</v>
      </c>
      <c r="AE67" s="23"/>
      <c r="AF67" s="213"/>
      <c r="AG67" s="10"/>
      <c r="AH67" s="49"/>
      <c r="AI67" s="9"/>
    </row>
    <row r="68" spans="1:35" s="1" customFormat="1" ht="62.1" customHeight="1" x14ac:dyDescent="0.2">
      <c r="B68" s="8"/>
      <c r="C68" s="201"/>
      <c r="D68" s="10"/>
      <c r="E68" s="194"/>
      <c r="F68" s="25"/>
      <c r="G68" s="44">
        <v>45</v>
      </c>
      <c r="H68" s="23"/>
      <c r="I68" s="28" t="s">
        <v>132</v>
      </c>
      <c r="J68" s="46"/>
      <c r="K68" s="28" t="s">
        <v>133</v>
      </c>
      <c r="L68" s="23"/>
      <c r="M68" s="31"/>
      <c r="N68" s="31"/>
      <c r="O68" s="31"/>
      <c r="P68" s="31"/>
      <c r="Q68" s="31"/>
      <c r="R68" s="32"/>
      <c r="S68" s="50"/>
      <c r="T68" s="31"/>
      <c r="U68" s="33"/>
      <c r="V68" s="31"/>
      <c r="W68" s="31"/>
      <c r="X68" s="31"/>
      <c r="Y68" s="10"/>
      <c r="Z68" s="66">
        <v>0</v>
      </c>
      <c r="AA68" s="10"/>
      <c r="AB68" s="197"/>
      <c r="AC68" s="23"/>
      <c r="AD68" s="203"/>
      <c r="AE68" s="23"/>
      <c r="AF68" s="213"/>
      <c r="AG68" s="10"/>
      <c r="AH68" s="65"/>
      <c r="AI68" s="9"/>
    </row>
    <row r="69" spans="1:35" s="1" customFormat="1" ht="62.1" customHeight="1" x14ac:dyDescent="0.2">
      <c r="B69" s="8"/>
      <c r="C69" s="201"/>
      <c r="D69" s="10"/>
      <c r="E69" s="195"/>
      <c r="F69" s="25"/>
      <c r="G69" s="44">
        <v>46</v>
      </c>
      <c r="H69" s="23"/>
      <c r="I69" s="30" t="s">
        <v>134</v>
      </c>
      <c r="J69" s="46"/>
      <c r="K69" s="30" t="s">
        <v>135</v>
      </c>
      <c r="L69" s="23"/>
      <c r="M69" s="31"/>
      <c r="N69" s="31"/>
      <c r="O69" s="31"/>
      <c r="P69" s="31"/>
      <c r="Q69" s="31"/>
      <c r="R69" s="32"/>
      <c r="S69" s="31"/>
      <c r="T69" s="31"/>
      <c r="U69" s="64"/>
      <c r="V69" s="31"/>
      <c r="W69" s="33"/>
      <c r="X69" s="31"/>
      <c r="Y69" s="10"/>
      <c r="Z69" s="66">
        <v>0</v>
      </c>
      <c r="AA69" s="10"/>
      <c r="AB69" s="198"/>
      <c r="AC69" s="23"/>
      <c r="AD69" s="203"/>
      <c r="AE69" s="23"/>
      <c r="AF69" s="213"/>
      <c r="AG69" s="10"/>
      <c r="AH69" s="65"/>
      <c r="AI69" s="9"/>
    </row>
    <row r="70" spans="1:35" s="1" customFormat="1" ht="15" customHeight="1" x14ac:dyDescent="0.2">
      <c r="B70" s="8"/>
      <c r="C70" s="201"/>
      <c r="D70" s="10"/>
      <c r="E70" s="23"/>
      <c r="F70" s="23"/>
      <c r="G70" s="23"/>
      <c r="H70" s="23"/>
      <c r="I70" s="23"/>
      <c r="J70" s="23"/>
      <c r="K70" s="23"/>
      <c r="L70" s="23"/>
      <c r="M70" s="23"/>
      <c r="N70" s="23"/>
      <c r="O70" s="23"/>
      <c r="P70" s="23"/>
      <c r="Q70" s="23"/>
      <c r="R70" s="23"/>
      <c r="S70" s="23"/>
      <c r="T70" s="23"/>
      <c r="U70" s="23"/>
      <c r="V70" s="23"/>
      <c r="W70" s="23"/>
      <c r="X70" s="23"/>
      <c r="Y70" s="23"/>
      <c r="Z70" s="23"/>
      <c r="AA70" s="10"/>
      <c r="AB70" s="23"/>
      <c r="AC70" s="23"/>
      <c r="AD70" s="203"/>
      <c r="AE70" s="23"/>
      <c r="AF70" s="213"/>
      <c r="AG70" s="10"/>
      <c r="AH70" s="65"/>
      <c r="AI70" s="9"/>
    </row>
    <row r="71" spans="1:35" s="1" customFormat="1" ht="62.1" customHeight="1" x14ac:dyDescent="0.2">
      <c r="B71" s="8"/>
      <c r="C71" s="201"/>
      <c r="D71" s="10"/>
      <c r="E71" s="24" t="s">
        <v>136</v>
      </c>
      <c r="F71" s="25"/>
      <c r="G71" s="44">
        <v>47</v>
      </c>
      <c r="H71" s="23"/>
      <c r="I71" s="30" t="s">
        <v>137</v>
      </c>
      <c r="J71" s="46"/>
      <c r="K71" s="28" t="s">
        <v>138</v>
      </c>
      <c r="L71" s="23"/>
      <c r="M71" s="31"/>
      <c r="N71" s="31"/>
      <c r="O71" s="31"/>
      <c r="P71" s="31"/>
      <c r="Q71" s="31"/>
      <c r="R71" s="32"/>
      <c r="S71" s="33"/>
      <c r="T71" s="31"/>
      <c r="U71" s="31"/>
      <c r="V71" s="31"/>
      <c r="W71" s="31"/>
      <c r="X71" s="31"/>
      <c r="Y71" s="10"/>
      <c r="Z71" s="66">
        <v>1</v>
      </c>
      <c r="AA71" s="10"/>
      <c r="AB71" s="48">
        <f>+Z71</f>
        <v>1</v>
      </c>
      <c r="AC71" s="23"/>
      <c r="AD71" s="203"/>
      <c r="AE71" s="23"/>
      <c r="AF71" s="213"/>
      <c r="AG71" s="10"/>
      <c r="AH71" s="42" t="s">
        <v>821</v>
      </c>
      <c r="AI71" s="9"/>
    </row>
    <row r="72" spans="1:35" s="1" customFormat="1" ht="21" customHeight="1" x14ac:dyDescent="0.2">
      <c r="B72" s="8"/>
      <c r="C72" s="201"/>
      <c r="D72" s="10"/>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03"/>
      <c r="AE72" s="23"/>
      <c r="AF72" s="213"/>
      <c r="AG72" s="10"/>
      <c r="AH72" s="45"/>
      <c r="AI72" s="9"/>
    </row>
    <row r="73" spans="1:35" s="1" customFormat="1" ht="18" x14ac:dyDescent="0.25">
      <c r="B73" s="8"/>
      <c r="C73" s="201"/>
      <c r="D73" s="10"/>
      <c r="E73" s="23"/>
      <c r="F73" s="25"/>
      <c r="G73" s="37"/>
      <c r="H73" s="23"/>
      <c r="I73" s="29"/>
      <c r="J73" s="29"/>
      <c r="K73" s="29"/>
      <c r="L73" s="23"/>
      <c r="M73" s="23"/>
      <c r="N73" s="23"/>
      <c r="O73" s="23"/>
      <c r="P73" s="23"/>
      <c r="Q73" s="23"/>
      <c r="R73" s="23"/>
      <c r="S73" s="23"/>
      <c r="T73" s="23"/>
      <c r="U73" s="23"/>
      <c r="V73" s="23"/>
      <c r="W73" s="23"/>
      <c r="X73" s="23"/>
      <c r="Y73" s="10"/>
      <c r="Z73" s="38"/>
      <c r="AA73" s="10"/>
      <c r="AB73" s="39"/>
      <c r="AC73" s="23"/>
      <c r="AD73" s="203"/>
      <c r="AE73" s="23"/>
      <c r="AF73" s="213"/>
      <c r="AG73" s="10"/>
      <c r="AH73" s="84"/>
      <c r="AI73" s="9"/>
    </row>
    <row r="74" spans="1:35" s="1" customFormat="1" ht="59.1" customHeight="1" x14ac:dyDescent="0.2">
      <c r="B74" s="8"/>
      <c r="C74" s="201"/>
      <c r="D74" s="10"/>
      <c r="E74" s="83" t="s">
        <v>139</v>
      </c>
      <c r="F74" s="25"/>
      <c r="G74" s="44">
        <v>48</v>
      </c>
      <c r="H74" s="23"/>
      <c r="I74" s="30" t="s">
        <v>140</v>
      </c>
      <c r="J74" s="46"/>
      <c r="K74" s="30" t="s">
        <v>141</v>
      </c>
      <c r="L74" s="23"/>
      <c r="M74" s="31"/>
      <c r="N74" s="31"/>
      <c r="O74" s="31"/>
      <c r="P74" s="31"/>
      <c r="Q74" s="31"/>
      <c r="R74" s="31"/>
      <c r="S74" s="32"/>
      <c r="T74" s="31"/>
      <c r="U74" s="31"/>
      <c r="V74" s="31"/>
      <c r="W74" s="33"/>
      <c r="X74" s="31"/>
      <c r="Y74" s="10"/>
      <c r="Z74" s="48">
        <v>0</v>
      </c>
      <c r="AA74" s="10"/>
      <c r="AB74" s="48">
        <f>+Z74</f>
        <v>0</v>
      </c>
      <c r="AC74" s="23"/>
      <c r="AD74" s="203"/>
      <c r="AE74" s="23"/>
      <c r="AF74" s="213"/>
      <c r="AG74" s="10"/>
      <c r="AH74" s="45"/>
      <c r="AI74" s="9"/>
    </row>
    <row r="75" spans="1:35" s="1" customFormat="1" ht="18" x14ac:dyDescent="0.25">
      <c r="B75" s="8"/>
      <c r="C75" s="201"/>
      <c r="D75" s="10"/>
      <c r="E75" s="23"/>
      <c r="F75" s="25"/>
      <c r="G75" s="37"/>
      <c r="H75" s="23"/>
      <c r="I75" s="81"/>
      <c r="J75" s="29"/>
      <c r="K75" s="81"/>
      <c r="L75" s="23"/>
      <c r="M75" s="23"/>
      <c r="N75" s="23"/>
      <c r="O75" s="23"/>
      <c r="P75" s="23"/>
      <c r="Q75" s="23"/>
      <c r="R75" s="23"/>
      <c r="S75" s="23"/>
      <c r="T75" s="23"/>
      <c r="U75" s="23"/>
      <c r="V75" s="23"/>
      <c r="W75" s="23"/>
      <c r="X75" s="23"/>
      <c r="Y75" s="10"/>
      <c r="Z75" s="39"/>
      <c r="AA75" s="10"/>
      <c r="AB75" s="39"/>
      <c r="AC75" s="23"/>
      <c r="AD75" s="203"/>
      <c r="AE75" s="23"/>
      <c r="AF75" s="213"/>
      <c r="AG75" s="10"/>
      <c r="AH75" s="84"/>
      <c r="AI75" s="9"/>
    </row>
    <row r="76" spans="1:35" s="1" customFormat="1" ht="60" customHeight="1" x14ac:dyDescent="0.2">
      <c r="B76" s="8"/>
      <c r="C76" s="201"/>
      <c r="D76" s="10"/>
      <c r="E76" s="24" t="s">
        <v>142</v>
      </c>
      <c r="F76" s="25"/>
      <c r="G76" s="44">
        <v>49</v>
      </c>
      <c r="H76" s="23"/>
      <c r="I76" s="30" t="s">
        <v>143</v>
      </c>
      <c r="J76" s="46"/>
      <c r="K76" s="30" t="s">
        <v>144</v>
      </c>
      <c r="L76" s="23"/>
      <c r="M76" s="31"/>
      <c r="N76" s="31"/>
      <c r="O76" s="31"/>
      <c r="P76" s="32"/>
      <c r="Q76" s="31"/>
      <c r="R76" s="31"/>
      <c r="S76" s="50"/>
      <c r="T76" s="31"/>
      <c r="U76" s="33"/>
      <c r="V76" s="31"/>
      <c r="W76" s="31"/>
      <c r="X76" s="31"/>
      <c r="Y76" s="10"/>
      <c r="Z76" s="48">
        <v>0</v>
      </c>
      <c r="AA76" s="10"/>
      <c r="AB76" s="48">
        <f>+Z76</f>
        <v>0</v>
      </c>
      <c r="AC76" s="23"/>
      <c r="AD76" s="203"/>
      <c r="AE76" s="23"/>
      <c r="AF76" s="213"/>
      <c r="AG76" s="10"/>
      <c r="AH76" s="49"/>
      <c r="AI76" s="9"/>
    </row>
    <row r="77" spans="1:35" s="1" customFormat="1" ht="18" x14ac:dyDescent="0.25">
      <c r="B77" s="8"/>
      <c r="C77" s="201"/>
      <c r="D77" s="10"/>
      <c r="E77" s="23"/>
      <c r="F77" s="25"/>
      <c r="G77" s="37"/>
      <c r="H77" s="23"/>
      <c r="I77" s="81"/>
      <c r="J77" s="29"/>
      <c r="K77" s="81"/>
      <c r="L77" s="23"/>
      <c r="M77" s="23"/>
      <c r="N77" s="23"/>
      <c r="O77" s="23"/>
      <c r="P77" s="23"/>
      <c r="Q77" s="23"/>
      <c r="R77" s="23"/>
      <c r="S77" s="23"/>
      <c r="T77" s="23"/>
      <c r="U77" s="23"/>
      <c r="V77" s="23"/>
      <c r="W77" s="23"/>
      <c r="X77" s="23"/>
      <c r="Y77" s="10"/>
      <c r="Z77" s="38"/>
      <c r="AA77" s="10"/>
      <c r="AB77" s="39"/>
      <c r="AC77" s="23"/>
      <c r="AD77" s="203"/>
      <c r="AE77" s="23"/>
      <c r="AF77" s="213"/>
      <c r="AG77" s="10"/>
      <c r="AH77" s="85"/>
      <c r="AI77" s="9"/>
    </row>
    <row r="78" spans="1:35" s="1" customFormat="1" ht="75.599999999999994" customHeight="1" x14ac:dyDescent="0.2">
      <c r="A78" s="1">
        <v>0</v>
      </c>
      <c r="B78" s="8"/>
      <c r="C78" s="202"/>
      <c r="D78" s="10"/>
      <c r="E78" s="24" t="s">
        <v>145</v>
      </c>
      <c r="F78" s="25"/>
      <c r="G78" s="44">
        <v>50</v>
      </c>
      <c r="H78" s="23"/>
      <c r="I78" s="60" t="s">
        <v>146</v>
      </c>
      <c r="J78" s="46"/>
      <c r="K78" s="86" t="s">
        <v>147</v>
      </c>
      <c r="L78" s="23"/>
      <c r="M78" s="31"/>
      <c r="N78" s="31"/>
      <c r="O78" s="31"/>
      <c r="P78" s="31"/>
      <c r="Q78" s="31"/>
      <c r="R78" s="31"/>
      <c r="S78" s="31"/>
      <c r="T78" s="31"/>
      <c r="U78" s="31"/>
      <c r="V78" s="33"/>
      <c r="W78" s="32"/>
      <c r="X78" s="31"/>
      <c r="Y78" s="10"/>
      <c r="Z78" s="87">
        <v>0</v>
      </c>
      <c r="AA78" s="10"/>
      <c r="AB78" s="48">
        <f>+Z78</f>
        <v>0</v>
      </c>
      <c r="AC78" s="23"/>
      <c r="AD78" s="203"/>
      <c r="AE78" s="23"/>
      <c r="AF78" s="213"/>
      <c r="AG78" s="10"/>
      <c r="AH78" s="49"/>
      <c r="AI78" s="9"/>
    </row>
    <row r="79" spans="1:35" s="1" customFormat="1" ht="15" customHeight="1" x14ac:dyDescent="0.25">
      <c r="B79" s="8"/>
      <c r="C79" s="10"/>
      <c r="D79" s="10"/>
      <c r="E79" s="10"/>
      <c r="F79" s="25"/>
      <c r="G79" s="88"/>
      <c r="H79" s="10"/>
      <c r="I79" s="89"/>
      <c r="J79" s="89"/>
      <c r="K79" s="89"/>
      <c r="L79" s="10"/>
      <c r="M79" s="10"/>
      <c r="N79" s="10"/>
      <c r="O79" s="10"/>
      <c r="P79" s="10"/>
      <c r="Q79" s="10"/>
      <c r="R79" s="10"/>
      <c r="S79" s="10"/>
      <c r="T79" s="10"/>
      <c r="U79" s="10"/>
      <c r="V79" s="10"/>
      <c r="W79" s="10"/>
      <c r="X79" s="10"/>
      <c r="Y79" s="10"/>
      <c r="Z79" s="10"/>
      <c r="AA79" s="10"/>
      <c r="AB79" s="10"/>
      <c r="AC79" s="10"/>
      <c r="AD79" s="10"/>
      <c r="AE79" s="10"/>
      <c r="AF79" s="213"/>
      <c r="AG79" s="10"/>
      <c r="AH79" s="90"/>
      <c r="AI79" s="9"/>
    </row>
    <row r="80" spans="1:35" s="1" customFormat="1" ht="120.75" customHeight="1" x14ac:dyDescent="0.2">
      <c r="B80" s="8"/>
      <c r="C80" s="193" t="s">
        <v>148</v>
      </c>
      <c r="D80" s="10"/>
      <c r="E80" s="193" t="s">
        <v>149</v>
      </c>
      <c r="F80" s="25"/>
      <c r="G80" s="44">
        <v>51</v>
      </c>
      <c r="H80" s="23"/>
      <c r="I80" s="30" t="s">
        <v>150</v>
      </c>
      <c r="J80" s="46"/>
      <c r="K80" s="30" t="s">
        <v>151</v>
      </c>
      <c r="L80" s="23"/>
      <c r="M80" s="31"/>
      <c r="N80" s="31"/>
      <c r="O80" s="31"/>
      <c r="P80" s="31"/>
      <c r="Q80" s="31"/>
      <c r="R80" s="31"/>
      <c r="S80" s="31"/>
      <c r="T80" s="31"/>
      <c r="U80" s="32"/>
      <c r="V80" s="50"/>
      <c r="W80" s="33"/>
      <c r="X80" s="31"/>
      <c r="Y80" s="10"/>
      <c r="Z80" s="87">
        <v>0</v>
      </c>
      <c r="AA80" s="10"/>
      <c r="AB80" s="196">
        <f>AVERAGE(Z80:Z85)</f>
        <v>0.16666666666666666</v>
      </c>
      <c r="AC80" s="23"/>
      <c r="AD80" s="196">
        <f>+AVERAGE(AB80)</f>
        <v>0.16666666666666666</v>
      </c>
      <c r="AE80" s="23"/>
      <c r="AF80" s="213"/>
      <c r="AG80" s="10"/>
      <c r="AH80" s="45"/>
      <c r="AI80" s="9"/>
    </row>
    <row r="81" spans="2:35" s="1" customFormat="1" ht="162.75" customHeight="1" x14ac:dyDescent="0.2">
      <c r="B81" s="8"/>
      <c r="C81" s="194"/>
      <c r="D81" s="10"/>
      <c r="E81" s="194"/>
      <c r="F81" s="25"/>
      <c r="G81" s="44">
        <v>52</v>
      </c>
      <c r="H81" s="23"/>
      <c r="I81" s="28" t="s">
        <v>152</v>
      </c>
      <c r="J81" s="46"/>
      <c r="K81" s="30" t="s">
        <v>153</v>
      </c>
      <c r="L81" s="23"/>
      <c r="M81" s="31"/>
      <c r="N81" s="31"/>
      <c r="O81" s="31"/>
      <c r="P81" s="31"/>
      <c r="Q81" s="31"/>
      <c r="R81" s="31"/>
      <c r="S81" s="31"/>
      <c r="T81" s="31"/>
      <c r="U81" s="32"/>
      <c r="V81" s="50"/>
      <c r="W81" s="31"/>
      <c r="X81" s="33"/>
      <c r="Y81" s="10"/>
      <c r="Z81" s="87">
        <v>0</v>
      </c>
      <c r="AA81" s="10"/>
      <c r="AB81" s="197"/>
      <c r="AC81" s="23"/>
      <c r="AD81" s="197"/>
      <c r="AE81" s="23"/>
      <c r="AF81" s="213"/>
      <c r="AG81" s="10"/>
      <c r="AH81" s="45"/>
      <c r="AI81" s="9"/>
    </row>
    <row r="82" spans="2:35" s="1" customFormat="1" ht="120.75" customHeight="1" x14ac:dyDescent="0.2">
      <c r="B82" s="8"/>
      <c r="C82" s="194"/>
      <c r="D82" s="10"/>
      <c r="E82" s="194"/>
      <c r="F82" s="25"/>
      <c r="G82" s="44">
        <v>53</v>
      </c>
      <c r="H82" s="23"/>
      <c r="I82" s="30" t="s">
        <v>154</v>
      </c>
      <c r="J82" s="46"/>
      <c r="K82" s="30" t="s">
        <v>155</v>
      </c>
      <c r="L82" s="23"/>
      <c r="M82" s="31"/>
      <c r="N82" s="31"/>
      <c r="O82" s="31"/>
      <c r="P82" s="31"/>
      <c r="Q82" s="31"/>
      <c r="R82" s="31"/>
      <c r="S82" s="31"/>
      <c r="T82" s="31"/>
      <c r="U82" s="32"/>
      <c r="V82" s="33"/>
      <c r="W82" s="31"/>
      <c r="X82" s="31"/>
      <c r="Y82" s="10"/>
      <c r="Z82" s="87">
        <v>0</v>
      </c>
      <c r="AA82" s="10"/>
      <c r="AB82" s="197"/>
      <c r="AC82" s="23"/>
      <c r="AD82" s="197"/>
      <c r="AE82" s="23"/>
      <c r="AF82" s="213"/>
      <c r="AG82" s="10"/>
      <c r="AH82" s="45"/>
      <c r="AI82" s="9"/>
    </row>
    <row r="83" spans="2:35" s="1" customFormat="1" ht="120.75" customHeight="1" x14ac:dyDescent="0.2">
      <c r="B83" s="8"/>
      <c r="C83" s="194"/>
      <c r="D83" s="10"/>
      <c r="E83" s="194"/>
      <c r="F83" s="25"/>
      <c r="G83" s="44">
        <v>54</v>
      </c>
      <c r="H83" s="23"/>
      <c r="I83" s="30" t="s">
        <v>156</v>
      </c>
      <c r="J83" s="46"/>
      <c r="K83" s="30" t="s">
        <v>155</v>
      </c>
      <c r="L83" s="23"/>
      <c r="M83" s="31"/>
      <c r="N83" s="31"/>
      <c r="O83" s="31"/>
      <c r="P83" s="31"/>
      <c r="Q83" s="31"/>
      <c r="R83" s="31"/>
      <c r="S83" s="31"/>
      <c r="T83" s="31"/>
      <c r="U83" s="32"/>
      <c r="V83" s="32"/>
      <c r="W83" s="33"/>
      <c r="X83" s="31"/>
      <c r="Y83" s="10"/>
      <c r="Z83" s="87">
        <v>0</v>
      </c>
      <c r="AA83" s="10"/>
      <c r="AB83" s="197"/>
      <c r="AC83" s="23"/>
      <c r="AD83" s="197"/>
      <c r="AE83" s="23"/>
      <c r="AF83" s="213"/>
      <c r="AG83" s="10"/>
      <c r="AH83" s="49"/>
      <c r="AI83" s="9"/>
    </row>
    <row r="84" spans="2:35" s="1" customFormat="1" ht="120.75" customHeight="1" x14ac:dyDescent="0.2">
      <c r="B84" s="8"/>
      <c r="C84" s="194"/>
      <c r="D84" s="10"/>
      <c r="E84" s="194"/>
      <c r="F84" s="25"/>
      <c r="G84" s="44">
        <v>55</v>
      </c>
      <c r="H84" s="23"/>
      <c r="I84" s="30" t="s">
        <v>157</v>
      </c>
      <c r="J84" s="46"/>
      <c r="K84" s="60" t="s">
        <v>158</v>
      </c>
      <c r="L84" s="23"/>
      <c r="M84" s="91"/>
      <c r="N84" s="91"/>
      <c r="O84" s="91"/>
      <c r="P84" s="91"/>
      <c r="Q84" s="91"/>
      <c r="R84" s="92"/>
      <c r="S84" s="91"/>
      <c r="T84" s="91"/>
      <c r="U84" s="93"/>
      <c r="V84" s="94"/>
      <c r="W84" s="91"/>
      <c r="X84" s="91"/>
      <c r="Y84" s="10"/>
      <c r="Z84" s="87">
        <v>1</v>
      </c>
      <c r="AA84" s="10"/>
      <c r="AB84" s="197"/>
      <c r="AC84" s="23"/>
      <c r="AD84" s="197"/>
      <c r="AE84" s="23"/>
      <c r="AF84" s="213"/>
      <c r="AG84" s="10"/>
      <c r="AH84" s="42" t="s">
        <v>822</v>
      </c>
      <c r="AI84" s="9"/>
    </row>
    <row r="85" spans="2:35" s="1" customFormat="1" ht="120.75" customHeight="1" x14ac:dyDescent="0.2">
      <c r="B85" s="8"/>
      <c r="C85" s="195"/>
      <c r="D85" s="10"/>
      <c r="E85" s="195"/>
      <c r="F85" s="25"/>
      <c r="G85" s="44">
        <v>56</v>
      </c>
      <c r="H85" s="23"/>
      <c r="I85" s="30" t="s">
        <v>159</v>
      </c>
      <c r="J85" s="46"/>
      <c r="K85" s="30" t="s">
        <v>160</v>
      </c>
      <c r="L85" s="23"/>
      <c r="M85" s="60"/>
      <c r="N85" s="30"/>
      <c r="O85" s="30"/>
      <c r="P85" s="30"/>
      <c r="Q85" s="30"/>
      <c r="R85" s="30"/>
      <c r="S85" s="30"/>
      <c r="T85" s="30"/>
      <c r="U85" s="30"/>
      <c r="V85" s="30"/>
      <c r="W85" s="33"/>
      <c r="X85" s="30"/>
      <c r="Y85" s="10"/>
      <c r="Z85" s="95">
        <v>0</v>
      </c>
      <c r="AA85" s="10"/>
      <c r="AB85" s="198"/>
      <c r="AC85" s="23"/>
      <c r="AD85" s="198"/>
      <c r="AE85" s="23"/>
      <c r="AF85" s="214"/>
      <c r="AG85" s="10"/>
      <c r="AH85" s="45"/>
      <c r="AI85" s="9"/>
    </row>
    <row r="86" spans="2:35" s="1" customFormat="1" ht="15" thickBot="1" x14ac:dyDescent="0.25">
      <c r="B86" s="96"/>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8"/>
      <c r="AI86" s="99"/>
    </row>
    <row r="87" spans="2:35" s="1" customFormat="1" ht="15" thickTop="1" x14ac:dyDescent="0.2">
      <c r="AH87" s="2"/>
    </row>
  </sheetData>
  <mergeCells count="36">
    <mergeCell ref="C3:AH5"/>
    <mergeCell ref="C9:C21"/>
    <mergeCell ref="AD9:AD21"/>
    <mergeCell ref="AF9:AF85"/>
    <mergeCell ref="E11:E13"/>
    <mergeCell ref="AB11:AB13"/>
    <mergeCell ref="E17:E18"/>
    <mergeCell ref="AB17:AB18"/>
    <mergeCell ref="E20:E21"/>
    <mergeCell ref="AB20:AB21"/>
    <mergeCell ref="AD53:AD65"/>
    <mergeCell ref="E55:E59"/>
    <mergeCell ref="AB55:AB59"/>
    <mergeCell ref="C23:C25"/>
    <mergeCell ref="E23:E25"/>
    <mergeCell ref="AB23:AB25"/>
    <mergeCell ref="AD23:AD25"/>
    <mergeCell ref="C27:C51"/>
    <mergeCell ref="E27:E38"/>
    <mergeCell ref="AB27:AB38"/>
    <mergeCell ref="AD27:AD51"/>
    <mergeCell ref="E40:E41"/>
    <mergeCell ref="AB40:AB41"/>
    <mergeCell ref="E43:E46"/>
    <mergeCell ref="AB43:AB46"/>
    <mergeCell ref="E48:E51"/>
    <mergeCell ref="AB48:AB51"/>
    <mergeCell ref="C80:C85"/>
    <mergeCell ref="E80:E85"/>
    <mergeCell ref="AB80:AB85"/>
    <mergeCell ref="AD80:AD85"/>
    <mergeCell ref="C53:C65"/>
    <mergeCell ref="C67:C78"/>
    <mergeCell ref="E67:E69"/>
    <mergeCell ref="AB67:AB69"/>
    <mergeCell ref="AD67:AD78"/>
  </mergeCells>
  <conditionalFormatting sqref="Z9 Z68:Z69 Z71">
    <cfRule type="cellIs" dxfId="837" priority="76" operator="between">
      <formula>0.8</formula>
      <formula>1</formula>
    </cfRule>
    <cfRule type="cellIs" dxfId="836" priority="77" operator="between">
      <formula>0.6</formula>
      <formula>0.79</formula>
    </cfRule>
    <cfRule type="cellIs" dxfId="835" priority="78" operator="between">
      <formula>0</formula>
      <formula>0.59</formula>
    </cfRule>
  </conditionalFormatting>
  <conditionalFormatting sqref="Z15">
    <cfRule type="cellIs" dxfId="834" priority="73" operator="between">
      <formula>0.8</formula>
      <formula>1</formula>
    </cfRule>
    <cfRule type="cellIs" dxfId="833" priority="74" operator="between">
      <formula>0.6</formula>
      <formula>0.79</formula>
    </cfRule>
    <cfRule type="cellIs" dxfId="832" priority="75" operator="between">
      <formula>0</formula>
      <formula>0.59</formula>
    </cfRule>
  </conditionalFormatting>
  <conditionalFormatting sqref="Z18">
    <cfRule type="cellIs" dxfId="831" priority="70" operator="between">
      <formula>0.8</formula>
      <formula>1</formula>
    </cfRule>
    <cfRule type="cellIs" dxfId="830" priority="71" operator="between">
      <formula>0.6</formula>
      <formula>0.79</formula>
    </cfRule>
    <cfRule type="cellIs" dxfId="829" priority="72" operator="between">
      <formula>0</formula>
      <formula>0.59</formula>
    </cfRule>
  </conditionalFormatting>
  <conditionalFormatting sqref="Z21">
    <cfRule type="cellIs" dxfId="828" priority="67" operator="between">
      <formula>0.8</formula>
      <formula>1</formula>
    </cfRule>
    <cfRule type="cellIs" dxfId="827" priority="68" operator="between">
      <formula>0.6</formula>
      <formula>0.79</formula>
    </cfRule>
    <cfRule type="cellIs" dxfId="826" priority="69" operator="between">
      <formula>0</formula>
      <formula>0.59</formula>
    </cfRule>
  </conditionalFormatting>
  <conditionalFormatting sqref="Z27:Z31">
    <cfRule type="cellIs" dxfId="825" priority="64" operator="between">
      <formula>0.8</formula>
      <formula>1</formula>
    </cfRule>
    <cfRule type="cellIs" dxfId="824" priority="65" operator="between">
      <formula>0.6</formula>
      <formula>0.79</formula>
    </cfRule>
    <cfRule type="cellIs" dxfId="823" priority="66" operator="between">
      <formula>0</formula>
      <formula>0.59</formula>
    </cfRule>
  </conditionalFormatting>
  <conditionalFormatting sqref="Z32:Z36">
    <cfRule type="cellIs" dxfId="822" priority="61" operator="between">
      <formula>0.8</formula>
      <formula>1</formula>
    </cfRule>
    <cfRule type="cellIs" dxfId="821" priority="62" operator="between">
      <formula>0.6</formula>
      <formula>0.79</formula>
    </cfRule>
    <cfRule type="cellIs" dxfId="820" priority="63" operator="between">
      <formula>0</formula>
      <formula>0.59</formula>
    </cfRule>
  </conditionalFormatting>
  <conditionalFormatting sqref="Z37">
    <cfRule type="cellIs" dxfId="819" priority="58" operator="between">
      <formula>0.8</formula>
      <formula>1</formula>
    </cfRule>
    <cfRule type="cellIs" dxfId="818" priority="59" operator="between">
      <formula>0.6</formula>
      <formula>0.79</formula>
    </cfRule>
    <cfRule type="cellIs" dxfId="817" priority="60" operator="between">
      <formula>0</formula>
      <formula>0.59</formula>
    </cfRule>
  </conditionalFormatting>
  <conditionalFormatting sqref="Z38">
    <cfRule type="cellIs" dxfId="816" priority="55" operator="between">
      <formula>0.8</formula>
      <formula>1</formula>
    </cfRule>
    <cfRule type="cellIs" dxfId="815" priority="56" operator="between">
      <formula>0.6</formula>
      <formula>0.79</formula>
    </cfRule>
    <cfRule type="cellIs" dxfId="814" priority="57" operator="between">
      <formula>0</formula>
      <formula>0.59</formula>
    </cfRule>
  </conditionalFormatting>
  <conditionalFormatting sqref="Z43:Z46">
    <cfRule type="cellIs" dxfId="813" priority="52" operator="between">
      <formula>0.8</formula>
      <formula>1</formula>
    </cfRule>
    <cfRule type="cellIs" dxfId="812" priority="53" operator="between">
      <formula>0.6</formula>
      <formula>0.79</formula>
    </cfRule>
    <cfRule type="cellIs" dxfId="811" priority="54" operator="between">
      <formula>0</formula>
      <formula>0.59</formula>
    </cfRule>
  </conditionalFormatting>
  <conditionalFormatting sqref="Z51">
    <cfRule type="cellIs" dxfId="810" priority="49" operator="between">
      <formula>0.8</formula>
      <formula>1</formula>
    </cfRule>
    <cfRule type="cellIs" dxfId="809" priority="50" operator="between">
      <formula>0.6</formula>
      <formula>0.79</formula>
    </cfRule>
    <cfRule type="cellIs" dxfId="808" priority="51" operator="between">
      <formula>0</formula>
      <formula>0.59</formula>
    </cfRule>
  </conditionalFormatting>
  <conditionalFormatting sqref="Z55:Z59">
    <cfRule type="cellIs" dxfId="807" priority="46" operator="between">
      <formula>0.8</formula>
      <formula>1</formula>
    </cfRule>
    <cfRule type="cellIs" dxfId="806" priority="47" operator="between">
      <formula>0.6</formula>
      <formula>0.79</formula>
    </cfRule>
    <cfRule type="cellIs" dxfId="805" priority="48" operator="between">
      <formula>0</formula>
      <formula>0.59</formula>
    </cfRule>
  </conditionalFormatting>
  <conditionalFormatting sqref="Z74">
    <cfRule type="cellIs" dxfId="804" priority="43" operator="between">
      <formula>0.8</formula>
      <formula>1</formula>
    </cfRule>
    <cfRule type="cellIs" dxfId="803" priority="44" operator="between">
      <formula>0.6</formula>
      <formula>0.79</formula>
    </cfRule>
    <cfRule type="cellIs" dxfId="802" priority="45" operator="between">
      <formula>0</formula>
      <formula>0.59</formula>
    </cfRule>
  </conditionalFormatting>
  <conditionalFormatting sqref="Z76">
    <cfRule type="cellIs" dxfId="801" priority="40" operator="between">
      <formula>0.8</formula>
      <formula>1</formula>
    </cfRule>
    <cfRule type="cellIs" dxfId="800" priority="41" operator="between">
      <formula>0.6</formula>
      <formula>0.79</formula>
    </cfRule>
    <cfRule type="cellIs" dxfId="799" priority="42" operator="between">
      <formula>0</formula>
      <formula>0.59</formula>
    </cfRule>
  </conditionalFormatting>
  <conditionalFormatting sqref="Z78 Z80:Z85">
    <cfRule type="cellIs" dxfId="798" priority="37" operator="between">
      <formula>0.8</formula>
      <formula>1</formula>
    </cfRule>
    <cfRule type="cellIs" dxfId="797" priority="38" operator="between">
      <formula>0.6</formula>
      <formula>0.79</formula>
    </cfRule>
    <cfRule type="cellIs" dxfId="796" priority="39" operator="between">
      <formula>0</formula>
      <formula>0.59</formula>
    </cfRule>
  </conditionalFormatting>
  <conditionalFormatting sqref="Z48:Z50">
    <cfRule type="cellIs" dxfId="795" priority="34" operator="between">
      <formula>0.8</formula>
      <formula>1</formula>
    </cfRule>
    <cfRule type="cellIs" dxfId="794" priority="35" operator="between">
      <formula>0.6</formula>
      <formula>0.79</formula>
    </cfRule>
    <cfRule type="cellIs" dxfId="793" priority="36" operator="between">
      <formula>0</formula>
      <formula>0.59</formula>
    </cfRule>
  </conditionalFormatting>
  <conditionalFormatting sqref="Z53">
    <cfRule type="cellIs" dxfId="792" priority="31" operator="between">
      <formula>0.8</formula>
      <formula>1</formula>
    </cfRule>
    <cfRule type="cellIs" dxfId="791" priority="32" operator="between">
      <formula>0.6</formula>
      <formula>0.79</formula>
    </cfRule>
    <cfRule type="cellIs" dxfId="790" priority="33" operator="between">
      <formula>0</formula>
      <formula>0.59</formula>
    </cfRule>
  </conditionalFormatting>
  <conditionalFormatting sqref="Z61">
    <cfRule type="cellIs" dxfId="789" priority="28" operator="between">
      <formula>0.8</formula>
      <formula>1</formula>
    </cfRule>
    <cfRule type="cellIs" dxfId="788" priority="29" operator="between">
      <formula>0.6</formula>
      <formula>0.79</formula>
    </cfRule>
    <cfRule type="cellIs" dxfId="787" priority="30" operator="between">
      <formula>0</formula>
      <formula>0.59</formula>
    </cfRule>
  </conditionalFormatting>
  <conditionalFormatting sqref="Z63">
    <cfRule type="cellIs" dxfId="786" priority="25" operator="between">
      <formula>0.8</formula>
      <formula>1</formula>
    </cfRule>
    <cfRule type="cellIs" dxfId="785" priority="26" operator="between">
      <formula>0.6</formula>
      <formula>0.79</formula>
    </cfRule>
    <cfRule type="cellIs" dxfId="784" priority="27" operator="between">
      <formula>0</formula>
      <formula>0.59</formula>
    </cfRule>
  </conditionalFormatting>
  <conditionalFormatting sqref="Z67">
    <cfRule type="cellIs" dxfId="783" priority="22" operator="between">
      <formula>0.8</formula>
      <formula>1</formula>
    </cfRule>
    <cfRule type="cellIs" dxfId="782" priority="23" operator="between">
      <formula>0.6</formula>
      <formula>0.79</formula>
    </cfRule>
    <cfRule type="cellIs" dxfId="781" priority="24" operator="between">
      <formula>0</formula>
      <formula>0.59</formula>
    </cfRule>
  </conditionalFormatting>
  <conditionalFormatting sqref="Z25">
    <cfRule type="cellIs" dxfId="780" priority="19" operator="between">
      <formula>0.8</formula>
      <formula>1</formula>
    </cfRule>
    <cfRule type="cellIs" dxfId="779" priority="20" operator="between">
      <formula>0.6</formula>
      <formula>0.79</formula>
    </cfRule>
    <cfRule type="cellIs" dxfId="778" priority="21" operator="between">
      <formula>0</formula>
      <formula>0.59</formula>
    </cfRule>
  </conditionalFormatting>
  <conditionalFormatting sqref="Z40:Z41">
    <cfRule type="cellIs" dxfId="777" priority="16" operator="between">
      <formula>0.8</formula>
      <formula>1</formula>
    </cfRule>
    <cfRule type="cellIs" dxfId="776" priority="17" operator="between">
      <formula>0.6</formula>
      <formula>0.79</formula>
    </cfRule>
    <cfRule type="cellIs" dxfId="775" priority="18" operator="between">
      <formula>0</formula>
      <formula>0.59</formula>
    </cfRule>
  </conditionalFormatting>
  <conditionalFormatting sqref="Z23:Z24">
    <cfRule type="cellIs" dxfId="774" priority="13" operator="between">
      <formula>0.8</formula>
      <formula>1</formula>
    </cfRule>
    <cfRule type="cellIs" dxfId="773" priority="14" operator="between">
      <formula>0.6</formula>
      <formula>0.79</formula>
    </cfRule>
    <cfRule type="cellIs" dxfId="772" priority="15" operator="between">
      <formula>0</formula>
      <formula>0.59</formula>
    </cfRule>
  </conditionalFormatting>
  <conditionalFormatting sqref="Z11:Z13">
    <cfRule type="cellIs" dxfId="771" priority="10" operator="between">
      <formula>0.8</formula>
      <formula>1</formula>
    </cfRule>
    <cfRule type="cellIs" dxfId="770" priority="11" operator="between">
      <formula>0.6</formula>
      <formula>0.79</formula>
    </cfRule>
    <cfRule type="cellIs" dxfId="769" priority="12" operator="between">
      <formula>0</formula>
      <formula>0.59</formula>
    </cfRule>
  </conditionalFormatting>
  <conditionalFormatting sqref="Z17">
    <cfRule type="cellIs" dxfId="768" priority="7" operator="between">
      <formula>0.8</formula>
      <formula>1</formula>
    </cfRule>
    <cfRule type="cellIs" dxfId="767" priority="8" operator="between">
      <formula>0.6</formula>
      <formula>0.79</formula>
    </cfRule>
    <cfRule type="cellIs" dxfId="766" priority="9" operator="between">
      <formula>0</formula>
      <formula>0.59</formula>
    </cfRule>
  </conditionalFormatting>
  <conditionalFormatting sqref="Z20">
    <cfRule type="cellIs" dxfId="765" priority="4" operator="between">
      <formula>0.8</formula>
      <formula>1</formula>
    </cfRule>
    <cfRule type="cellIs" dxfId="764" priority="5" operator="between">
      <formula>0.6</formula>
      <formula>0.79</formula>
    </cfRule>
    <cfRule type="cellIs" dxfId="763" priority="6" operator="between">
      <formula>0</formula>
      <formula>0.59</formula>
    </cfRule>
  </conditionalFormatting>
  <conditionalFormatting sqref="Z65">
    <cfRule type="cellIs" dxfId="762" priority="1" operator="between">
      <formula>0.8</formula>
      <formula>1</formula>
    </cfRule>
    <cfRule type="cellIs" dxfId="761" priority="2" operator="between">
      <formula>0.6</formula>
      <formula>0.79</formula>
    </cfRule>
    <cfRule type="cellIs" dxfId="760" priority="3" operator="between">
      <formula>0</formula>
      <formula>0.59</formula>
    </cfRule>
  </conditionalFormatting>
  <hyperlinks>
    <hyperlink ref="AH12" r:id="rId1" xr:uid="{63FF0AA5-E8FF-4715-B0E1-C538FF20231D}"/>
    <hyperlink ref="AH11" r:id="rId2" display="Se adjunta Reportes de Monitoreo de riesgos generado desde el módulo de riesgos de la SVE y Actas de subcomité de control Interno por dependencia" xr:uid="{533FF96C-F681-4081-B8C5-34123A1FED43}"/>
    <hyperlink ref="AH17" r:id="rId3" xr:uid="{BE648B3C-DE4A-4B8B-8BF1-643AA9DA4AC6}"/>
    <hyperlink ref="AH18" r:id="rId4" display="Eventos de riesgos materializados – SVE- Módulo de riesgos. " xr:uid="{F2BE507E-0C32-419B-A605-3816B86CC455}"/>
    <hyperlink ref="AH21" r:id="rId5" display="Se Anexa: 1. Matriz evaluación aleatoria de efectividad de controles 2da Línea de defensa (32% de los controles identificados en las matrices de riesgo - 115 Controles en total extractados de todos los procesos" xr:uid="{E8ECF432-22C0-481F-87B6-81CC698D0814}"/>
    <hyperlink ref="AH30" r:id="rId6" display="Informe de Gestión del Sector Planeación Nacional al Congreso de la Republica 2021-2022 publicado en la página web de le entidad." xr:uid="{37E180C6-486F-4DC3-A104-32FFF0F907B7}"/>
    <hyperlink ref="AH32" r:id="rId7" display="Se reporta: Ficha Compras públicas sostenibles en SECOP II y Actualización y publicación de la visualización del PAA." xr:uid="{64EDDB7E-1827-4D50-9CD1-218D88BB71EB}"/>
    <hyperlink ref="AH34" r:id="rId8" display="Se adjunta el informe de avances de gestión a los procesos sancionatorios y las piezas gráficas usadas en su difusión" xr:uid="{846F012C-B861-4BA8-97EF-29BE249BCE14}"/>
    <hyperlink ref="AH35" r:id="rId9" display="Tres (3) Piezas publicitarias en documentos tipo" xr:uid="{16C22F75-C262-47E8-AF66-96CCB4683BDA}"/>
    <hyperlink ref="AH36" r:id="rId10" display="Tres (3) Piezas publicitarias en relatorías." xr:uid="{CA274679-7B28-4D81-9D4B-60F78810EA62}"/>
    <hyperlink ref="AH40" r:id="rId11" xr:uid="{7AEBC9EE-4E5C-4675-9D25-8D7B4AC445C0}"/>
    <hyperlink ref="AH37" r:id="rId12" display="Tres (3) Piezas publicitarias en acuerdos marco de precio. " xr:uid="{B292EB81-17CF-4328-BE38-C20DC0CACAA6}"/>
    <hyperlink ref="AH43" r:id="rId13" display="Conformación equipo líder RdC - Acta CIGD" xr:uid="{CC5AE241-6311-425D-AC65-9393CA7F11BC}"/>
    <hyperlink ref="AH71" r:id="rId14" display="Se adjunta la pieza gráfica publicada como destacado web y en las redes sociales de la entidad." xr:uid="{2AD926A0-2959-4E40-B93B-BD6E4AACC657}"/>
    <hyperlink ref="AH27" r:id="rId15" display="Documento de caracterización de usuarios actualizado." xr:uid="{196F482F-4AF0-4624-81D6-1D9D3923329E}"/>
    <hyperlink ref="AH56" r:id="rId16" display="Cartilla de Canales de Atención ANCP-CCE." xr:uid="{F2F06AC0-C251-44C3-9E54-A850092BB661}"/>
    <hyperlink ref="AH59" r:id="rId17" display="Fotografías de Señalización en las áreas vidriadas en las puertas de las Instalaciones de la ANCP-CCE" xr:uid="{56DBE8CD-1211-4DAA-9E4A-C616B92C4E74}"/>
    <hyperlink ref="AH61" r:id="rId18" xr:uid="{1B6D22FF-8A24-4974-8A8F-3A8FF4DA7D70}"/>
    <hyperlink ref="AH57" r:id="rId19" display="Sección actualizada de atención y servicio al ciudadano incorporando lineamientos Resolución 1519 de 2020" xr:uid="{9BBF0E8B-F6DB-49CC-A243-1E07C440A829}"/>
    <hyperlink ref="AH28" r:id="rId20" display="Informe Resultado encuesta temas de interés grupos de valor ANCP-CCE 2022 publicado en la página web de la entidad. " xr:uid="{B7B8EF58-520C-4F72-953F-E6FC9D25D4A2}"/>
    <hyperlink ref="AH84" r:id="rId21" display="Se adjunta Informe de Empalme ANCPCCE 2019-2022 corte 31 de mayo e Informe de Gestión Institucional" xr:uid="{3925FAD3-8496-4DA8-A165-54A8713F2B08}"/>
  </hyperlinks>
  <pageMargins left="0.7" right="0.7" top="0.75" bottom="0.75" header="0.3" footer="0.3"/>
  <pageSetup scale="16" orientation="portrait" r:id="rId22"/>
  <rowBreaks count="1" manualBreakCount="1">
    <brk id="72" max="33" man="1"/>
  </rowBreaks>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BF288-9B5F-4CF5-8612-168B95D01470}">
  <dimension ref="A1:BY99"/>
  <sheetViews>
    <sheetView showGridLines="0" tabSelected="1" zoomScale="50" zoomScaleNormal="50" workbookViewId="0">
      <selection activeCell="AX7" sqref="AX7"/>
    </sheetView>
  </sheetViews>
  <sheetFormatPr baseColWidth="10" defaultRowHeight="12.75" x14ac:dyDescent="0.25"/>
  <cols>
    <col min="1" max="1" width="4" style="105" bestFit="1" customWidth="1"/>
    <col min="2" max="2" width="17.85546875" style="105" customWidth="1"/>
    <col min="3" max="3" width="23.140625" style="105" customWidth="1"/>
    <col min="4" max="4" width="30.42578125" style="105" customWidth="1"/>
    <col min="5" max="5" width="39.7109375" style="105" customWidth="1"/>
    <col min="6" max="6" width="42.42578125" style="102" customWidth="1"/>
    <col min="7" max="7" width="25.140625" style="102" customWidth="1"/>
    <col min="8" max="8" width="24.7109375" style="102" hidden="1" customWidth="1"/>
    <col min="9" max="9" width="62.140625" style="102" customWidth="1"/>
    <col min="10" max="10" width="61.42578125" style="102" customWidth="1"/>
    <col min="11" max="11" width="19" style="105" hidden="1" customWidth="1"/>
    <col min="12" max="12" width="17.85546875" style="102" hidden="1" customWidth="1"/>
    <col min="13" max="13" width="16.5703125" style="102" hidden="1" customWidth="1"/>
    <col min="14" max="14" width="6.28515625" style="102" hidden="1" customWidth="1"/>
    <col min="15" max="15" width="27.28515625" style="102" hidden="1" customWidth="1"/>
    <col min="16" max="16" width="10.140625" style="102" hidden="1" customWidth="1"/>
    <col min="17" max="17" width="17.5703125" style="102" hidden="1" customWidth="1"/>
    <col min="18" max="18" width="6.28515625" style="102" hidden="1" customWidth="1"/>
    <col min="19" max="19" width="16" style="102" customWidth="1"/>
    <col min="20" max="20" width="13.5703125" style="102" hidden="1" customWidth="1"/>
    <col min="21" max="21" width="78" style="102" customWidth="1"/>
    <col min="22" max="22" width="26.7109375" style="105" hidden="1" customWidth="1"/>
    <col min="23" max="23" width="16.140625" style="105" hidden="1" customWidth="1"/>
    <col min="24" max="24" width="15.140625" style="102" hidden="1" customWidth="1"/>
    <col min="25" max="25" width="9" style="102" hidden="1" customWidth="1"/>
    <col min="26" max="26" width="8.85546875" style="102" hidden="1" customWidth="1"/>
    <col min="27" max="27" width="5.5703125" style="102" hidden="1" customWidth="1"/>
    <col min="28" max="28" width="12.42578125" style="102" hidden="1" customWidth="1"/>
    <col min="29" max="29" width="8.28515625" style="102" hidden="1" customWidth="1"/>
    <col min="30" max="30" width="12.5703125" style="102" hidden="1" customWidth="1"/>
    <col min="31" max="31" width="30.85546875" style="106" hidden="1" customWidth="1"/>
    <col min="32" max="33" width="8.7109375" style="102" hidden="1" customWidth="1"/>
    <col min="34" max="34" width="5.5703125" style="102" hidden="1" customWidth="1"/>
    <col min="35" max="35" width="9.42578125" style="102" hidden="1" customWidth="1"/>
    <col min="36" max="36" width="6.28515625" style="102" hidden="1" customWidth="1"/>
    <col min="37" max="37" width="18.5703125" style="102" customWidth="1"/>
    <col min="38" max="38" width="16.140625" style="102" customWidth="1"/>
    <col min="39" max="39" width="41.85546875" style="179" customWidth="1"/>
    <col min="40" max="40" width="18.85546875" style="179" hidden="1" customWidth="1"/>
    <col min="41" max="41" width="16.85546875" style="179" hidden="1" customWidth="1"/>
    <col min="42" max="42" width="14.85546875" style="179" hidden="1" customWidth="1"/>
    <col min="43" max="43" width="25.5703125" style="179" hidden="1" customWidth="1"/>
    <col min="44" max="44" width="18.5703125" style="179" hidden="1" customWidth="1"/>
    <col min="45" max="45" width="21" style="179" hidden="1" customWidth="1"/>
    <col min="46" max="46" width="38" style="179" customWidth="1"/>
    <col min="47" max="16384" width="11.42578125" style="102"/>
  </cols>
  <sheetData>
    <row r="1" spans="1:77" ht="60.75" customHeight="1" x14ac:dyDescent="0.25"/>
    <row r="2" spans="1:77" ht="65.25" customHeight="1" x14ac:dyDescent="0.25">
      <c r="A2" s="265" t="s">
        <v>790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row>
    <row r="3" spans="1:77" ht="68.25" x14ac:dyDescent="0.25">
      <c r="A3" s="114" t="s">
        <v>164</v>
      </c>
      <c r="B3" s="115" t="s">
        <v>165</v>
      </c>
      <c r="C3" s="116" t="s">
        <v>166</v>
      </c>
      <c r="D3" s="116" t="s">
        <v>167</v>
      </c>
      <c r="E3" s="117" t="s">
        <v>168</v>
      </c>
      <c r="F3" s="116" t="s">
        <v>169</v>
      </c>
      <c r="G3" s="117" t="s">
        <v>170</v>
      </c>
      <c r="H3" s="116" t="s">
        <v>171</v>
      </c>
      <c r="I3" s="117" t="s">
        <v>172</v>
      </c>
      <c r="J3" s="117" t="s">
        <v>173</v>
      </c>
      <c r="K3" s="116" t="s">
        <v>174</v>
      </c>
      <c r="L3" s="116" t="s">
        <v>175</v>
      </c>
      <c r="M3" s="116" t="s">
        <v>176</v>
      </c>
      <c r="N3" s="115" t="s">
        <v>177</v>
      </c>
      <c r="O3" s="116" t="s">
        <v>178</v>
      </c>
      <c r="P3" s="116" t="s">
        <v>179</v>
      </c>
      <c r="Q3" s="116" t="s">
        <v>180</v>
      </c>
      <c r="R3" s="115" t="s">
        <v>177</v>
      </c>
      <c r="S3" s="116" t="s">
        <v>181</v>
      </c>
      <c r="T3" s="118" t="s">
        <v>182</v>
      </c>
      <c r="U3" s="116" t="s">
        <v>183</v>
      </c>
      <c r="V3" s="117" t="s">
        <v>184</v>
      </c>
      <c r="W3" s="117" t="s">
        <v>185</v>
      </c>
      <c r="X3" s="116" t="s">
        <v>186</v>
      </c>
      <c r="Y3" s="114" t="s">
        <v>187</v>
      </c>
      <c r="Z3" s="114" t="s">
        <v>188</v>
      </c>
      <c r="AA3" s="114" t="s">
        <v>189</v>
      </c>
      <c r="AB3" s="114" t="s">
        <v>190</v>
      </c>
      <c r="AC3" s="114" t="s">
        <v>191</v>
      </c>
      <c r="AD3" s="114" t="s">
        <v>192</v>
      </c>
      <c r="AE3" s="118" t="s">
        <v>193</v>
      </c>
      <c r="AF3" s="118" t="s">
        <v>194</v>
      </c>
      <c r="AG3" s="118" t="s">
        <v>195</v>
      </c>
      <c r="AH3" s="118" t="s">
        <v>177</v>
      </c>
      <c r="AI3" s="118" t="s">
        <v>196</v>
      </c>
      <c r="AJ3" s="118" t="s">
        <v>177</v>
      </c>
      <c r="AK3" s="118" t="s">
        <v>197</v>
      </c>
      <c r="AL3" s="118" t="s">
        <v>198</v>
      </c>
      <c r="AM3" s="180" t="s">
        <v>199</v>
      </c>
      <c r="AN3" s="180" t="s">
        <v>184</v>
      </c>
      <c r="AO3" s="180" t="s">
        <v>200</v>
      </c>
      <c r="AP3" s="180" t="s">
        <v>201</v>
      </c>
      <c r="AQ3" s="180" t="s">
        <v>192</v>
      </c>
      <c r="AR3" s="180" t="s">
        <v>202</v>
      </c>
      <c r="AS3" s="180" t="s">
        <v>203</v>
      </c>
      <c r="AT3" s="180" t="s">
        <v>792</v>
      </c>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row>
    <row r="4" spans="1:77" ht="51.75" customHeight="1" x14ac:dyDescent="0.25">
      <c r="A4" s="224" t="s">
        <v>247</v>
      </c>
      <c r="B4" s="225" t="s">
        <v>204</v>
      </c>
      <c r="C4" s="225" t="s">
        <v>248</v>
      </c>
      <c r="D4" s="225" t="s">
        <v>249</v>
      </c>
      <c r="E4" s="223" t="s">
        <v>250</v>
      </c>
      <c r="F4" s="223" t="s">
        <v>251</v>
      </c>
      <c r="G4" s="223" t="s">
        <v>252</v>
      </c>
      <c r="H4" s="223" t="s">
        <v>253</v>
      </c>
      <c r="I4" s="232" t="s">
        <v>254</v>
      </c>
      <c r="J4" s="223" t="s">
        <v>255</v>
      </c>
      <c r="K4" s="225" t="s">
        <v>206</v>
      </c>
      <c r="L4" s="225" t="s">
        <v>256</v>
      </c>
      <c r="M4" s="230" t="s">
        <v>207</v>
      </c>
      <c r="N4" s="227">
        <v>0.6</v>
      </c>
      <c r="O4" s="228"/>
      <c r="P4" s="229">
        <v>0</v>
      </c>
      <c r="Q4" s="230" t="s">
        <v>209</v>
      </c>
      <c r="R4" s="227">
        <v>0.6</v>
      </c>
      <c r="S4" s="231" t="s">
        <v>209</v>
      </c>
      <c r="T4" s="124" t="s">
        <v>230</v>
      </c>
      <c r="U4" s="125" t="s">
        <v>231</v>
      </c>
      <c r="V4" s="110" t="s">
        <v>228</v>
      </c>
      <c r="W4" s="110" t="s">
        <v>226</v>
      </c>
      <c r="X4" s="126" t="s">
        <v>232</v>
      </c>
      <c r="Y4" s="127" t="s">
        <v>233</v>
      </c>
      <c r="Z4" s="127" t="s">
        <v>214</v>
      </c>
      <c r="AA4" s="128" t="s">
        <v>215</v>
      </c>
      <c r="AB4" s="110" t="s">
        <v>224</v>
      </c>
      <c r="AC4" s="110" t="s">
        <v>217</v>
      </c>
      <c r="AD4" s="110" t="s">
        <v>218</v>
      </c>
      <c r="AE4" s="110" t="s">
        <v>234</v>
      </c>
      <c r="AF4" s="129" t="str">
        <f>IFERROR(IF(X4="Probabilidad",(N4-(+N4*AA4)),IF(X4="Impacto",N4,"")),"")</f>
        <v/>
      </c>
      <c r="AG4" s="130" t="s">
        <v>207</v>
      </c>
      <c r="AH4" s="131">
        <v>0.6</v>
      </c>
      <c r="AI4" s="130" t="s">
        <v>209</v>
      </c>
      <c r="AJ4" s="131">
        <v>0.44999999999999996</v>
      </c>
      <c r="AK4" s="132" t="s">
        <v>209</v>
      </c>
      <c r="AL4" s="226" t="s">
        <v>219</v>
      </c>
      <c r="AM4" s="269" t="s">
        <v>257</v>
      </c>
      <c r="AN4" s="178" t="s">
        <v>258</v>
      </c>
      <c r="AO4" s="181">
        <v>44926</v>
      </c>
      <c r="AP4" s="181">
        <v>44957</v>
      </c>
      <c r="AQ4" s="176" t="s">
        <v>259</v>
      </c>
      <c r="AR4" s="176"/>
      <c r="AS4" s="178" t="s">
        <v>220</v>
      </c>
      <c r="AT4" s="267" t="s">
        <v>791</v>
      </c>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row>
    <row r="5" spans="1:77" ht="50.25" customHeight="1" x14ac:dyDescent="0.25">
      <c r="A5" s="224"/>
      <c r="B5" s="225"/>
      <c r="C5" s="225"/>
      <c r="D5" s="225"/>
      <c r="E5" s="223"/>
      <c r="F5" s="223"/>
      <c r="G5" s="223"/>
      <c r="H5" s="223"/>
      <c r="I5" s="232"/>
      <c r="J5" s="223"/>
      <c r="K5" s="225"/>
      <c r="L5" s="225"/>
      <c r="M5" s="230"/>
      <c r="N5" s="227"/>
      <c r="O5" s="228"/>
      <c r="P5" s="229"/>
      <c r="Q5" s="230"/>
      <c r="R5" s="227"/>
      <c r="S5" s="231"/>
      <c r="T5" s="124" t="s">
        <v>260</v>
      </c>
      <c r="U5" s="133" t="s">
        <v>261</v>
      </c>
      <c r="V5" s="110" t="s">
        <v>210</v>
      </c>
      <c r="W5" s="110" t="s">
        <v>226</v>
      </c>
      <c r="X5" s="126" t="s">
        <v>212</v>
      </c>
      <c r="Y5" s="127" t="s">
        <v>222</v>
      </c>
      <c r="Z5" s="127" t="s">
        <v>214</v>
      </c>
      <c r="AA5" s="128"/>
      <c r="AB5" s="110" t="s">
        <v>224</v>
      </c>
      <c r="AC5" s="110" t="s">
        <v>217</v>
      </c>
      <c r="AD5" s="110" t="s">
        <v>218</v>
      </c>
      <c r="AE5" s="110" t="s">
        <v>262</v>
      </c>
      <c r="AF5" s="129"/>
      <c r="AG5" s="130" t="s">
        <v>225</v>
      </c>
      <c r="AH5" s="131">
        <v>0.36</v>
      </c>
      <c r="AI5" s="130" t="s">
        <v>209</v>
      </c>
      <c r="AJ5" s="131">
        <v>0.44999999999999996</v>
      </c>
      <c r="AK5" s="132" t="s">
        <v>209</v>
      </c>
      <c r="AL5" s="226"/>
      <c r="AM5" s="270"/>
      <c r="AN5" s="178"/>
      <c r="AO5" s="177"/>
      <c r="AP5" s="177"/>
      <c r="AQ5" s="177"/>
      <c r="AR5" s="176"/>
      <c r="AS5" s="178"/>
      <c r="AT5" s="267"/>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row>
    <row r="6" spans="1:77" ht="29.25" customHeight="1" x14ac:dyDescent="0.25">
      <c r="A6" s="224"/>
      <c r="B6" s="225"/>
      <c r="C6" s="225"/>
      <c r="D6" s="225"/>
      <c r="E6" s="223"/>
      <c r="F6" s="223"/>
      <c r="G6" s="223"/>
      <c r="H6" s="223"/>
      <c r="I6" s="232"/>
      <c r="J6" s="223"/>
      <c r="K6" s="225"/>
      <c r="L6" s="225"/>
      <c r="M6" s="230"/>
      <c r="N6" s="227"/>
      <c r="O6" s="228"/>
      <c r="P6" s="229"/>
      <c r="Q6" s="230"/>
      <c r="R6" s="227"/>
      <c r="S6" s="231"/>
      <c r="T6" s="124" t="s">
        <v>263</v>
      </c>
      <c r="U6" s="133" t="s">
        <v>264</v>
      </c>
      <c r="V6" s="110" t="s">
        <v>258</v>
      </c>
      <c r="W6" s="110" t="s">
        <v>226</v>
      </c>
      <c r="X6" s="126" t="s">
        <v>212</v>
      </c>
      <c r="Y6" s="127" t="s">
        <v>213</v>
      </c>
      <c r="Z6" s="127" t="s">
        <v>214</v>
      </c>
      <c r="AA6" s="128"/>
      <c r="AB6" s="110" t="s">
        <v>224</v>
      </c>
      <c r="AC6" s="110" t="s">
        <v>217</v>
      </c>
      <c r="AD6" s="110" t="s">
        <v>229</v>
      </c>
      <c r="AE6" s="110"/>
      <c r="AF6" s="129"/>
      <c r="AG6" s="130" t="s">
        <v>225</v>
      </c>
      <c r="AH6" s="131">
        <v>0.252</v>
      </c>
      <c r="AI6" s="130" t="s">
        <v>209</v>
      </c>
      <c r="AJ6" s="131">
        <v>0.44999999999999996</v>
      </c>
      <c r="AK6" s="132" t="s">
        <v>209</v>
      </c>
      <c r="AL6" s="226"/>
      <c r="AM6" s="271"/>
      <c r="AN6" s="178"/>
      <c r="AO6" s="177"/>
      <c r="AP6" s="177"/>
      <c r="AQ6" s="177"/>
      <c r="AR6" s="176"/>
      <c r="AS6" s="178"/>
      <c r="AT6" s="267"/>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row>
    <row r="7" spans="1:77" ht="40.5" customHeight="1" x14ac:dyDescent="0.25">
      <c r="A7" s="224" t="s">
        <v>265</v>
      </c>
      <c r="B7" s="225" t="s">
        <v>204</v>
      </c>
      <c r="C7" s="225" t="s">
        <v>266</v>
      </c>
      <c r="D7" s="225" t="s">
        <v>267</v>
      </c>
      <c r="E7" s="223" t="s">
        <v>268</v>
      </c>
      <c r="F7" s="223" t="s">
        <v>269</v>
      </c>
      <c r="G7" s="223" t="s">
        <v>252</v>
      </c>
      <c r="H7" s="223" t="s">
        <v>253</v>
      </c>
      <c r="I7" s="134" t="s">
        <v>270</v>
      </c>
      <c r="J7" s="134" t="s">
        <v>271</v>
      </c>
      <c r="K7" s="225" t="s">
        <v>206</v>
      </c>
      <c r="L7" s="225" t="s">
        <v>235</v>
      </c>
      <c r="M7" s="230" t="s">
        <v>236</v>
      </c>
      <c r="N7" s="227">
        <v>0.8</v>
      </c>
      <c r="O7" s="228"/>
      <c r="P7" s="229"/>
      <c r="Q7" s="230" t="s">
        <v>209</v>
      </c>
      <c r="R7" s="227" t="s">
        <v>215</v>
      </c>
      <c r="S7" s="231" t="s">
        <v>237</v>
      </c>
      <c r="T7" s="124" t="s">
        <v>238</v>
      </c>
      <c r="U7" s="125" t="s">
        <v>239</v>
      </c>
      <c r="V7" s="110" t="s">
        <v>272</v>
      </c>
      <c r="W7" s="110" t="s">
        <v>240</v>
      </c>
      <c r="X7" s="126" t="s">
        <v>212</v>
      </c>
      <c r="Y7" s="127" t="s">
        <v>222</v>
      </c>
      <c r="Z7" s="127" t="s">
        <v>214</v>
      </c>
      <c r="AA7" s="128" t="s">
        <v>215</v>
      </c>
      <c r="AB7" s="110" t="s">
        <v>224</v>
      </c>
      <c r="AC7" s="110" t="s">
        <v>217</v>
      </c>
      <c r="AD7" s="110" t="s">
        <v>218</v>
      </c>
      <c r="AE7" s="110" t="s">
        <v>241</v>
      </c>
      <c r="AF7" s="129" t="str">
        <f>IFERROR(IF(X7="Probabilidad",(N7-(+N7*AA7)),IF(X7="Impacto",N7,"")),"")</f>
        <v/>
      </c>
      <c r="AG7" s="130" t="s">
        <v>207</v>
      </c>
      <c r="AH7" s="131">
        <v>0.48</v>
      </c>
      <c r="AI7" s="130" t="s">
        <v>209</v>
      </c>
      <c r="AJ7" s="131">
        <v>0.6</v>
      </c>
      <c r="AK7" s="132" t="s">
        <v>209</v>
      </c>
      <c r="AL7" s="226" t="s">
        <v>219</v>
      </c>
      <c r="AM7" s="269" t="s">
        <v>273</v>
      </c>
      <c r="AN7" s="178" t="s">
        <v>244</v>
      </c>
      <c r="AO7" s="181">
        <v>44926</v>
      </c>
      <c r="AP7" s="181">
        <v>44957</v>
      </c>
      <c r="AQ7" s="182" t="s">
        <v>274</v>
      </c>
      <c r="AR7" s="176"/>
      <c r="AS7" s="178" t="s">
        <v>220</v>
      </c>
      <c r="AT7" s="267" t="s">
        <v>791</v>
      </c>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row>
    <row r="8" spans="1:77" ht="45" customHeight="1" x14ac:dyDescent="0.25">
      <c r="A8" s="224"/>
      <c r="B8" s="225"/>
      <c r="C8" s="225"/>
      <c r="D8" s="225"/>
      <c r="E8" s="223"/>
      <c r="F8" s="223"/>
      <c r="G8" s="223"/>
      <c r="H8" s="223"/>
      <c r="I8" s="134" t="s">
        <v>275</v>
      </c>
      <c r="J8" s="134" t="s">
        <v>276</v>
      </c>
      <c r="K8" s="225"/>
      <c r="L8" s="225"/>
      <c r="M8" s="230"/>
      <c r="N8" s="227"/>
      <c r="O8" s="228"/>
      <c r="P8" s="229"/>
      <c r="Q8" s="230"/>
      <c r="R8" s="227"/>
      <c r="S8" s="231"/>
      <c r="T8" s="124" t="s">
        <v>242</v>
      </c>
      <c r="U8" s="125" t="s">
        <v>243</v>
      </c>
      <c r="V8" s="110" t="s">
        <v>244</v>
      </c>
      <c r="W8" s="110" t="s">
        <v>240</v>
      </c>
      <c r="X8" s="126" t="s">
        <v>212</v>
      </c>
      <c r="Y8" s="127" t="s">
        <v>222</v>
      </c>
      <c r="Z8" s="127" t="s">
        <v>214</v>
      </c>
      <c r="AA8" s="128" t="s">
        <v>215</v>
      </c>
      <c r="AB8" s="110" t="s">
        <v>224</v>
      </c>
      <c r="AC8" s="110" t="s">
        <v>217</v>
      </c>
      <c r="AD8" s="110" t="s">
        <v>218</v>
      </c>
      <c r="AE8" s="110" t="s">
        <v>241</v>
      </c>
      <c r="AF8" s="129" t="str">
        <f>IFERROR(IF(AND(X7="Probabilidad",X8="Probabilidad"),(AH7-(+AH7*AA8)),IF(X8="Probabilidad",(N7-(+N7*AA8)),IF(X8="Impacto",AH7,""))),"")</f>
        <v/>
      </c>
      <c r="AG8" s="130" t="s">
        <v>225</v>
      </c>
      <c r="AH8" s="131">
        <v>0.28799999999999998</v>
      </c>
      <c r="AI8" s="130" t="s">
        <v>209</v>
      </c>
      <c r="AJ8" s="131">
        <v>0.6</v>
      </c>
      <c r="AK8" s="132" t="s">
        <v>209</v>
      </c>
      <c r="AL8" s="226"/>
      <c r="AM8" s="270"/>
      <c r="AN8" s="178"/>
      <c r="AO8" s="177"/>
      <c r="AP8" s="177"/>
      <c r="AQ8" s="177"/>
      <c r="AR8" s="176"/>
      <c r="AS8" s="178"/>
      <c r="AT8" s="267"/>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row>
    <row r="9" spans="1:77" ht="43.5" customHeight="1" x14ac:dyDescent="0.25">
      <c r="A9" s="224"/>
      <c r="B9" s="225"/>
      <c r="C9" s="225"/>
      <c r="D9" s="225"/>
      <c r="E9" s="223"/>
      <c r="F9" s="223"/>
      <c r="G9" s="223"/>
      <c r="H9" s="223"/>
      <c r="I9" s="134" t="s">
        <v>277</v>
      </c>
      <c r="J9" s="134" t="s">
        <v>278</v>
      </c>
      <c r="K9" s="225"/>
      <c r="L9" s="225"/>
      <c r="M9" s="230"/>
      <c r="N9" s="227"/>
      <c r="O9" s="228"/>
      <c r="P9" s="229"/>
      <c r="Q9" s="230"/>
      <c r="R9" s="227"/>
      <c r="S9" s="231"/>
      <c r="T9" s="124" t="s">
        <v>245</v>
      </c>
      <c r="U9" s="125" t="s">
        <v>246</v>
      </c>
      <c r="V9" s="110" t="s">
        <v>279</v>
      </c>
      <c r="W9" s="110" t="s">
        <v>226</v>
      </c>
      <c r="X9" s="126" t="s">
        <v>212</v>
      </c>
      <c r="Y9" s="127" t="s">
        <v>213</v>
      </c>
      <c r="Z9" s="127" t="s">
        <v>214</v>
      </c>
      <c r="AA9" s="128"/>
      <c r="AB9" s="110" t="s">
        <v>224</v>
      </c>
      <c r="AC9" s="110" t="s">
        <v>217</v>
      </c>
      <c r="AD9" s="110" t="s">
        <v>229</v>
      </c>
      <c r="AE9" s="110"/>
      <c r="AF9" s="129">
        <f>IFERROR(IF(AND(X8="Probabilidad",X9="Probabilidad"),(AH8-(+AH8*AA9)),IF(AND(X8="Impacto",X9="Probabilidad"),(AH7-(+AH7*AA9)),IF(X9="Impacto",AH8,""))),"")</f>
        <v>0.28799999999999998</v>
      </c>
      <c r="AG9" s="130" t="s">
        <v>225</v>
      </c>
      <c r="AH9" s="131">
        <v>0.2016</v>
      </c>
      <c r="AI9" s="130" t="s">
        <v>209</v>
      </c>
      <c r="AJ9" s="131">
        <v>0.6</v>
      </c>
      <c r="AK9" s="132" t="s">
        <v>209</v>
      </c>
      <c r="AL9" s="226"/>
      <c r="AM9" s="270"/>
      <c r="AN9" s="178"/>
      <c r="AO9" s="177"/>
      <c r="AP9" s="177"/>
      <c r="AQ9" s="177"/>
      <c r="AR9" s="176"/>
      <c r="AS9" s="178"/>
      <c r="AT9" s="267"/>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row>
    <row r="10" spans="1:77" ht="30.75" customHeight="1" x14ac:dyDescent="0.25">
      <c r="A10" s="224"/>
      <c r="B10" s="225"/>
      <c r="C10" s="225"/>
      <c r="D10" s="225"/>
      <c r="E10" s="223"/>
      <c r="F10" s="223"/>
      <c r="G10" s="223"/>
      <c r="H10" s="223"/>
      <c r="I10" s="134"/>
      <c r="J10" s="134" t="s">
        <v>266</v>
      </c>
      <c r="K10" s="225"/>
      <c r="L10" s="225"/>
      <c r="M10" s="230"/>
      <c r="N10" s="227"/>
      <c r="O10" s="228"/>
      <c r="P10" s="229"/>
      <c r="Q10" s="230"/>
      <c r="R10" s="227"/>
      <c r="S10" s="231"/>
      <c r="T10" s="124" t="s">
        <v>280</v>
      </c>
      <c r="U10" s="125" t="s">
        <v>281</v>
      </c>
      <c r="V10" s="110" t="s">
        <v>244</v>
      </c>
      <c r="W10" s="110" t="s">
        <v>211</v>
      </c>
      <c r="X10" s="126" t="s">
        <v>212</v>
      </c>
      <c r="Y10" s="127" t="s">
        <v>213</v>
      </c>
      <c r="Z10" s="127" t="s">
        <v>214</v>
      </c>
      <c r="AA10" s="128" t="s">
        <v>215</v>
      </c>
      <c r="AB10" s="110" t="s">
        <v>216</v>
      </c>
      <c r="AC10" s="110" t="s">
        <v>217</v>
      </c>
      <c r="AD10" s="110" t="s">
        <v>218</v>
      </c>
      <c r="AE10" s="110" t="s">
        <v>282</v>
      </c>
      <c r="AF10" s="129" t="str">
        <f t="shared" ref="AF10" si="0">IFERROR(IF(AND(X9="Probabilidad",X10="Probabilidad"),(AH9-(+AH9*AA10)),IF(AND(X9="Impacto",X10="Probabilidad"),(AH8-(+AH8*AA10)),IF(X10="Impacto",AH9,""))),"")</f>
        <v/>
      </c>
      <c r="AG10" s="130" t="s">
        <v>227</v>
      </c>
      <c r="AH10" s="131">
        <v>0.14112</v>
      </c>
      <c r="AI10" s="130" t="s">
        <v>209</v>
      </c>
      <c r="AJ10" s="131">
        <v>0.6</v>
      </c>
      <c r="AK10" s="132" t="s">
        <v>209</v>
      </c>
      <c r="AL10" s="226"/>
      <c r="AM10" s="271"/>
      <c r="AN10" s="178"/>
      <c r="AO10" s="177"/>
      <c r="AP10" s="177"/>
      <c r="AQ10" s="177"/>
      <c r="AR10" s="176"/>
      <c r="AS10" s="178"/>
      <c r="AT10" s="267"/>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row>
    <row r="11" spans="1:77" ht="36" customHeight="1" x14ac:dyDescent="0.25">
      <c r="A11" s="233" t="s">
        <v>309</v>
      </c>
      <c r="B11" s="225" t="s">
        <v>283</v>
      </c>
      <c r="C11" s="225" t="s">
        <v>310</v>
      </c>
      <c r="D11" s="225" t="s">
        <v>311</v>
      </c>
      <c r="E11" s="225" t="s">
        <v>312</v>
      </c>
      <c r="F11" s="223" t="s">
        <v>313</v>
      </c>
      <c r="G11" s="223" t="s">
        <v>252</v>
      </c>
      <c r="H11" s="223" t="s">
        <v>253</v>
      </c>
      <c r="I11" s="134" t="s">
        <v>314</v>
      </c>
      <c r="J11" s="134" t="s">
        <v>315</v>
      </c>
      <c r="K11" s="225" t="s">
        <v>297</v>
      </c>
      <c r="L11" s="225" t="s">
        <v>284</v>
      </c>
      <c r="M11" s="230" t="s">
        <v>285</v>
      </c>
      <c r="N11" s="227">
        <v>1</v>
      </c>
      <c r="O11" s="228"/>
      <c r="P11" s="229" t="s">
        <v>316</v>
      </c>
      <c r="Q11" s="230" t="s">
        <v>317</v>
      </c>
      <c r="R11" s="227">
        <v>0.8</v>
      </c>
      <c r="S11" s="231" t="s">
        <v>237</v>
      </c>
      <c r="T11" s="135" t="s">
        <v>290</v>
      </c>
      <c r="U11" s="125" t="s">
        <v>291</v>
      </c>
      <c r="V11" s="110" t="s">
        <v>292</v>
      </c>
      <c r="W11" s="110" t="s">
        <v>226</v>
      </c>
      <c r="X11" s="109" t="s">
        <v>212</v>
      </c>
      <c r="Y11" s="110" t="s">
        <v>222</v>
      </c>
      <c r="Z11" s="110" t="s">
        <v>214</v>
      </c>
      <c r="AA11" s="128" t="s">
        <v>215</v>
      </c>
      <c r="AB11" s="110" t="s">
        <v>216</v>
      </c>
      <c r="AC11" s="110" t="s">
        <v>217</v>
      </c>
      <c r="AD11" s="110" t="s">
        <v>218</v>
      </c>
      <c r="AE11" s="110" t="s">
        <v>293</v>
      </c>
      <c r="AF11" s="129" t="str">
        <f>IFERROR(IF(X11="Probabilidad",(N11-(+N11*AA11)),IF(X11="Impacto",N11,"")),"")</f>
        <v/>
      </c>
      <c r="AG11" s="130" t="s">
        <v>207</v>
      </c>
      <c r="AH11" s="131">
        <v>0.6</v>
      </c>
      <c r="AI11" s="130" t="s">
        <v>317</v>
      </c>
      <c r="AJ11" s="131">
        <v>0.8</v>
      </c>
      <c r="AK11" s="132" t="s">
        <v>237</v>
      </c>
      <c r="AL11" s="234" t="s">
        <v>286</v>
      </c>
      <c r="AM11" s="269" t="s">
        <v>287</v>
      </c>
      <c r="AN11" s="176" t="s">
        <v>288</v>
      </c>
      <c r="AO11" s="177">
        <v>45016</v>
      </c>
      <c r="AP11" s="177">
        <v>45016</v>
      </c>
      <c r="AQ11" s="176"/>
      <c r="AR11" s="176" t="s">
        <v>289</v>
      </c>
      <c r="AS11" s="178" t="s">
        <v>220</v>
      </c>
      <c r="AT11" s="267" t="s">
        <v>791</v>
      </c>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row>
    <row r="12" spans="1:77" ht="39" customHeight="1" x14ac:dyDescent="0.25">
      <c r="A12" s="233"/>
      <c r="B12" s="225"/>
      <c r="C12" s="225"/>
      <c r="D12" s="225"/>
      <c r="E12" s="225"/>
      <c r="F12" s="223"/>
      <c r="G12" s="223"/>
      <c r="H12" s="223"/>
      <c r="I12" s="134" t="s">
        <v>318</v>
      </c>
      <c r="J12" s="134" t="s">
        <v>319</v>
      </c>
      <c r="K12" s="225"/>
      <c r="L12" s="235"/>
      <c r="M12" s="230"/>
      <c r="N12" s="227"/>
      <c r="O12" s="228"/>
      <c r="P12" s="229">
        <v>0</v>
      </c>
      <c r="Q12" s="230"/>
      <c r="R12" s="227"/>
      <c r="S12" s="231"/>
      <c r="T12" s="135" t="s">
        <v>294</v>
      </c>
      <c r="U12" s="136" t="s">
        <v>295</v>
      </c>
      <c r="V12" s="110" t="s">
        <v>296</v>
      </c>
      <c r="W12" s="110" t="s">
        <v>226</v>
      </c>
      <c r="X12" s="109" t="s">
        <v>212</v>
      </c>
      <c r="Y12" s="110" t="s">
        <v>222</v>
      </c>
      <c r="Z12" s="110" t="s">
        <v>214</v>
      </c>
      <c r="AA12" s="128" t="s">
        <v>215</v>
      </c>
      <c r="AB12" s="110" t="s">
        <v>216</v>
      </c>
      <c r="AC12" s="110" t="s">
        <v>217</v>
      </c>
      <c r="AD12" s="110" t="s">
        <v>218</v>
      </c>
      <c r="AE12" s="110" t="s">
        <v>293</v>
      </c>
      <c r="AF12" s="129" t="str">
        <f>IFERROR(IF(AND(X11="Probabilidad",X12="Probabilidad"),(AH11-(+AH11*AA12)),IF(X12="Probabilidad",(N11-(+N11*AA12)),IF(X12="Impacto",AH11,""))),"")</f>
        <v/>
      </c>
      <c r="AG12" s="130" t="s">
        <v>225</v>
      </c>
      <c r="AH12" s="131">
        <v>0.36</v>
      </c>
      <c r="AI12" s="130" t="s">
        <v>317</v>
      </c>
      <c r="AJ12" s="131">
        <v>0.8</v>
      </c>
      <c r="AK12" s="132" t="s">
        <v>237</v>
      </c>
      <c r="AL12" s="234"/>
      <c r="AM12" s="270"/>
      <c r="AN12" s="178"/>
      <c r="AO12" s="177"/>
      <c r="AP12" s="177"/>
      <c r="AQ12" s="176"/>
      <c r="AR12" s="176"/>
      <c r="AS12" s="178"/>
      <c r="AT12" s="267"/>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row>
    <row r="13" spans="1:77" ht="33.75" customHeight="1" x14ac:dyDescent="0.25">
      <c r="A13" s="233"/>
      <c r="B13" s="225"/>
      <c r="C13" s="225"/>
      <c r="D13" s="225"/>
      <c r="E13" s="225"/>
      <c r="F13" s="223"/>
      <c r="G13" s="223"/>
      <c r="H13" s="223"/>
      <c r="I13" s="134" t="s">
        <v>320</v>
      </c>
      <c r="J13" s="134" t="s">
        <v>321</v>
      </c>
      <c r="K13" s="225"/>
      <c r="L13" s="235"/>
      <c r="M13" s="230"/>
      <c r="N13" s="227"/>
      <c r="O13" s="228"/>
      <c r="P13" s="229">
        <v>0</v>
      </c>
      <c r="Q13" s="230"/>
      <c r="R13" s="227"/>
      <c r="S13" s="231"/>
      <c r="T13" s="135" t="s">
        <v>300</v>
      </c>
      <c r="U13" s="125" t="s">
        <v>301</v>
      </c>
      <c r="V13" s="110" t="s">
        <v>298</v>
      </c>
      <c r="W13" s="110" t="s">
        <v>221</v>
      </c>
      <c r="X13" s="109" t="s">
        <v>212</v>
      </c>
      <c r="Y13" s="110" t="s">
        <v>222</v>
      </c>
      <c r="Z13" s="110" t="s">
        <v>214</v>
      </c>
      <c r="AA13" s="121" t="s">
        <v>215</v>
      </c>
      <c r="AB13" s="110" t="s">
        <v>224</v>
      </c>
      <c r="AC13" s="110" t="s">
        <v>302</v>
      </c>
      <c r="AD13" s="110" t="s">
        <v>218</v>
      </c>
      <c r="AE13" s="127" t="s">
        <v>303</v>
      </c>
      <c r="AF13" s="129" t="str">
        <f>IFERROR(IF(AND(X12="Probabilidad",X13="Probabilidad"),(AH12-(+AH12*AA13)),IF(AND(X12="Impacto",X13="Probabilidad"),(AH11-(+AH11*AA13)),IF(X13="Impacto",AH12,""))),"")</f>
        <v/>
      </c>
      <c r="AG13" s="130" t="s">
        <v>225</v>
      </c>
      <c r="AH13" s="131">
        <v>0.216</v>
      </c>
      <c r="AI13" s="130" t="s">
        <v>317</v>
      </c>
      <c r="AJ13" s="131">
        <v>0.8</v>
      </c>
      <c r="AK13" s="132" t="s">
        <v>237</v>
      </c>
      <c r="AL13" s="234"/>
      <c r="AM13" s="270"/>
      <c r="AN13" s="178"/>
      <c r="AO13" s="177"/>
      <c r="AP13" s="177"/>
      <c r="AQ13" s="176"/>
      <c r="AR13" s="176"/>
      <c r="AS13" s="178"/>
      <c r="AT13" s="267"/>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row>
    <row r="14" spans="1:77" ht="36.75" customHeight="1" x14ac:dyDescent="0.25">
      <c r="A14" s="233"/>
      <c r="B14" s="225"/>
      <c r="C14" s="225"/>
      <c r="D14" s="225"/>
      <c r="E14" s="225"/>
      <c r="F14" s="223"/>
      <c r="G14" s="223"/>
      <c r="H14" s="223"/>
      <c r="I14" s="137"/>
      <c r="J14" s="134"/>
      <c r="K14" s="225"/>
      <c r="L14" s="235"/>
      <c r="M14" s="230"/>
      <c r="N14" s="227"/>
      <c r="O14" s="228"/>
      <c r="P14" s="229">
        <v>0</v>
      </c>
      <c r="Q14" s="230"/>
      <c r="R14" s="227"/>
      <c r="S14" s="231"/>
      <c r="T14" s="135" t="s">
        <v>304</v>
      </c>
      <c r="U14" s="125" t="s">
        <v>305</v>
      </c>
      <c r="V14" s="110" t="s">
        <v>298</v>
      </c>
      <c r="W14" s="110" t="s">
        <v>221</v>
      </c>
      <c r="X14" s="109" t="s">
        <v>212</v>
      </c>
      <c r="Y14" s="110" t="s">
        <v>222</v>
      </c>
      <c r="Z14" s="110" t="s">
        <v>214</v>
      </c>
      <c r="AA14" s="121" t="s">
        <v>215</v>
      </c>
      <c r="AB14" s="110" t="s">
        <v>224</v>
      </c>
      <c r="AC14" s="110" t="s">
        <v>302</v>
      </c>
      <c r="AD14" s="110" t="s">
        <v>218</v>
      </c>
      <c r="AE14" s="110" t="s">
        <v>306</v>
      </c>
      <c r="AF14" s="129" t="str">
        <f>IFERROR(IF(AND(X13="Probabilidad",X14="Probabilidad"),(AH13-(+AH13*AA14)),IF(AND(X13="Impacto",X14="Probabilidad"),(AH12-(+AH12*AA14)),IF(X14="Impacto",AH13,""))),"")</f>
        <v/>
      </c>
      <c r="AG14" s="130" t="s">
        <v>227</v>
      </c>
      <c r="AH14" s="131">
        <v>0.12959999999999999</v>
      </c>
      <c r="AI14" s="130" t="s">
        <v>317</v>
      </c>
      <c r="AJ14" s="131">
        <v>0.8</v>
      </c>
      <c r="AK14" s="132" t="s">
        <v>237</v>
      </c>
      <c r="AL14" s="234"/>
      <c r="AM14" s="270"/>
      <c r="AN14" s="178"/>
      <c r="AO14" s="177"/>
      <c r="AP14" s="177"/>
      <c r="AQ14" s="176"/>
      <c r="AR14" s="176"/>
      <c r="AS14" s="178"/>
      <c r="AT14" s="267"/>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row>
    <row r="15" spans="1:77" ht="36" customHeight="1" x14ac:dyDescent="0.25">
      <c r="A15" s="233"/>
      <c r="B15" s="225"/>
      <c r="C15" s="225"/>
      <c r="D15" s="225"/>
      <c r="E15" s="225"/>
      <c r="F15" s="223"/>
      <c r="G15" s="223"/>
      <c r="H15" s="223"/>
      <c r="I15" s="134"/>
      <c r="J15" s="134"/>
      <c r="K15" s="225"/>
      <c r="L15" s="235"/>
      <c r="M15" s="230"/>
      <c r="N15" s="227"/>
      <c r="O15" s="228"/>
      <c r="P15" s="229">
        <v>0</v>
      </c>
      <c r="Q15" s="230"/>
      <c r="R15" s="227"/>
      <c r="S15" s="231"/>
      <c r="T15" s="135" t="s">
        <v>307</v>
      </c>
      <c r="U15" s="125" t="s">
        <v>322</v>
      </c>
      <c r="V15" s="110" t="s">
        <v>308</v>
      </c>
      <c r="W15" s="110" t="s">
        <v>226</v>
      </c>
      <c r="X15" s="109" t="s">
        <v>212</v>
      </c>
      <c r="Y15" s="127" t="s">
        <v>213</v>
      </c>
      <c r="Z15" s="127" t="s">
        <v>214</v>
      </c>
      <c r="AA15" s="128" t="s">
        <v>215</v>
      </c>
      <c r="AB15" s="127" t="s">
        <v>224</v>
      </c>
      <c r="AC15" s="127" t="s">
        <v>217</v>
      </c>
      <c r="AD15" s="127" t="s">
        <v>229</v>
      </c>
      <c r="AE15" s="110"/>
      <c r="AF15" s="129" t="str">
        <f>IFERROR(IF(AND(X14="Probabilidad",X15="Probabilidad"),(AH14-(+AH14*AA15)),IF(AND(X14="Impacto",X15="Probabilidad"),(AH13-(+AH13*AA15)),IF(X15="Impacto",AH14,""))),"")</f>
        <v/>
      </c>
      <c r="AG15" s="130" t="s">
        <v>227</v>
      </c>
      <c r="AH15" s="131">
        <v>9.0719999999999995E-2</v>
      </c>
      <c r="AI15" s="130" t="s">
        <v>317</v>
      </c>
      <c r="AJ15" s="131">
        <v>0.8</v>
      </c>
      <c r="AK15" s="132" t="s">
        <v>237</v>
      </c>
      <c r="AL15" s="234"/>
      <c r="AM15" s="270"/>
      <c r="AN15" s="178"/>
      <c r="AO15" s="177"/>
      <c r="AP15" s="177"/>
      <c r="AQ15" s="176"/>
      <c r="AR15" s="176"/>
      <c r="AS15" s="178"/>
      <c r="AT15" s="267"/>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row>
    <row r="16" spans="1:77" ht="45" customHeight="1" x14ac:dyDescent="0.25">
      <c r="A16" s="233"/>
      <c r="B16" s="225"/>
      <c r="C16" s="225"/>
      <c r="D16" s="225"/>
      <c r="E16" s="225"/>
      <c r="F16" s="223"/>
      <c r="G16" s="223"/>
      <c r="H16" s="223"/>
      <c r="I16" s="134"/>
      <c r="J16" s="134"/>
      <c r="K16" s="225"/>
      <c r="L16" s="235"/>
      <c r="M16" s="230"/>
      <c r="N16" s="227"/>
      <c r="O16" s="228"/>
      <c r="P16" s="229">
        <v>0</v>
      </c>
      <c r="Q16" s="230"/>
      <c r="R16" s="227"/>
      <c r="S16" s="231"/>
      <c r="T16" s="135" t="s">
        <v>323</v>
      </c>
      <c r="U16" s="125" t="s">
        <v>324</v>
      </c>
      <c r="V16" s="110" t="s">
        <v>325</v>
      </c>
      <c r="W16" s="110" t="s">
        <v>226</v>
      </c>
      <c r="X16" s="109" t="s">
        <v>212</v>
      </c>
      <c r="Y16" s="127" t="s">
        <v>222</v>
      </c>
      <c r="Z16" s="127" t="s">
        <v>214</v>
      </c>
      <c r="AA16" s="128" t="s">
        <v>215</v>
      </c>
      <c r="AB16" s="127" t="s">
        <v>216</v>
      </c>
      <c r="AC16" s="127" t="s">
        <v>217</v>
      </c>
      <c r="AD16" s="127" t="s">
        <v>218</v>
      </c>
      <c r="AE16" s="110" t="s">
        <v>326</v>
      </c>
      <c r="AF16" s="129" t="str">
        <f>IFERROR(IF(AND(X15="Probabilidad",X16="Probabilidad"),(AH15-(+AH15*AA16)),IF(AND(X15="Impacto",X16="Probabilidad"),(AH14-(+AH14*AA16)),IF(X16="Impacto",AH15,""))),"")</f>
        <v/>
      </c>
      <c r="AG16" s="130" t="s">
        <v>227</v>
      </c>
      <c r="AH16" s="131">
        <v>5.4431999999999994E-2</v>
      </c>
      <c r="AI16" s="130" t="s">
        <v>317</v>
      </c>
      <c r="AJ16" s="131">
        <v>0.8</v>
      </c>
      <c r="AK16" s="132" t="s">
        <v>237</v>
      </c>
      <c r="AL16" s="234"/>
      <c r="AM16" s="271"/>
      <c r="AN16" s="178"/>
      <c r="AO16" s="177"/>
      <c r="AP16" s="177"/>
      <c r="AQ16" s="176"/>
      <c r="AR16" s="176"/>
      <c r="AS16" s="178"/>
      <c r="AT16" s="267"/>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row>
    <row r="17" spans="1:76" s="104" customFormat="1" ht="43.5" customHeight="1" x14ac:dyDescent="0.2">
      <c r="A17" s="238" t="s">
        <v>340</v>
      </c>
      <c r="B17" s="225" t="s">
        <v>204</v>
      </c>
      <c r="C17" s="225" t="s">
        <v>341</v>
      </c>
      <c r="D17" s="225" t="s">
        <v>342</v>
      </c>
      <c r="E17" s="225" t="s">
        <v>343</v>
      </c>
      <c r="F17" s="223" t="s">
        <v>344</v>
      </c>
      <c r="G17" s="223" t="s">
        <v>252</v>
      </c>
      <c r="H17" s="223" t="s">
        <v>253</v>
      </c>
      <c r="I17" s="232" t="s">
        <v>345</v>
      </c>
      <c r="J17" s="223" t="s">
        <v>327</v>
      </c>
      <c r="K17" s="225" t="s">
        <v>206</v>
      </c>
      <c r="L17" s="225" t="s">
        <v>328</v>
      </c>
      <c r="M17" s="230" t="s">
        <v>236</v>
      </c>
      <c r="N17" s="227">
        <v>0.8</v>
      </c>
      <c r="O17" s="237"/>
      <c r="P17" s="229" t="s">
        <v>346</v>
      </c>
      <c r="Q17" s="230" t="s">
        <v>317</v>
      </c>
      <c r="R17" s="239">
        <v>0.8</v>
      </c>
      <c r="S17" s="231" t="s">
        <v>237</v>
      </c>
      <c r="T17" s="135" t="s">
        <v>329</v>
      </c>
      <c r="U17" s="138" t="s">
        <v>330</v>
      </c>
      <c r="V17" s="110" t="s">
        <v>331</v>
      </c>
      <c r="W17" s="110" t="s">
        <v>226</v>
      </c>
      <c r="X17" s="139"/>
      <c r="Y17" s="110" t="s">
        <v>222</v>
      </c>
      <c r="Z17" s="110" t="s">
        <v>214</v>
      </c>
      <c r="AA17" s="121" t="s">
        <v>215</v>
      </c>
      <c r="AB17" s="110" t="s">
        <v>216</v>
      </c>
      <c r="AC17" s="110" t="s">
        <v>217</v>
      </c>
      <c r="AD17" s="110" t="s">
        <v>229</v>
      </c>
      <c r="AE17" s="140"/>
      <c r="AF17" s="141" t="str">
        <f>IFERROR(IF(X17="Probabilidad",(N17-(+N17*AA17)),IF(X17="Impacto",N17,"")),"")</f>
        <v/>
      </c>
      <c r="AG17" s="130" t="s">
        <v>207</v>
      </c>
      <c r="AH17" s="131">
        <v>0.48</v>
      </c>
      <c r="AI17" s="130" t="s">
        <v>317</v>
      </c>
      <c r="AJ17" s="131">
        <v>0.8</v>
      </c>
      <c r="AK17" s="142" t="s">
        <v>237</v>
      </c>
      <c r="AL17" s="236" t="s">
        <v>286</v>
      </c>
      <c r="AM17" s="269" t="s">
        <v>347</v>
      </c>
      <c r="AN17" s="176" t="s">
        <v>348</v>
      </c>
      <c r="AO17" s="177">
        <v>44986</v>
      </c>
      <c r="AP17" s="177">
        <v>45078</v>
      </c>
      <c r="AQ17" s="176"/>
      <c r="AR17" s="183" t="s">
        <v>349</v>
      </c>
      <c r="AS17" s="184" t="s">
        <v>350</v>
      </c>
      <c r="AT17" s="267" t="s">
        <v>791</v>
      </c>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row>
    <row r="18" spans="1:76" s="104" customFormat="1" ht="33" customHeight="1" x14ac:dyDescent="0.2">
      <c r="A18" s="238"/>
      <c r="B18" s="225"/>
      <c r="C18" s="225"/>
      <c r="D18" s="225"/>
      <c r="E18" s="225"/>
      <c r="F18" s="223"/>
      <c r="G18" s="223"/>
      <c r="H18" s="223"/>
      <c r="I18" s="232"/>
      <c r="J18" s="223"/>
      <c r="K18" s="225"/>
      <c r="L18" s="235"/>
      <c r="M18" s="230"/>
      <c r="N18" s="227"/>
      <c r="O18" s="237"/>
      <c r="P18" s="229">
        <v>0</v>
      </c>
      <c r="Q18" s="230"/>
      <c r="R18" s="239"/>
      <c r="S18" s="231"/>
      <c r="T18" s="135" t="s">
        <v>332</v>
      </c>
      <c r="U18" s="138" t="s">
        <v>333</v>
      </c>
      <c r="V18" s="110" t="s">
        <v>331</v>
      </c>
      <c r="W18" s="110" t="s">
        <v>226</v>
      </c>
      <c r="X18" s="139" t="s">
        <v>215</v>
      </c>
      <c r="Y18" s="110" t="s">
        <v>222</v>
      </c>
      <c r="Z18" s="110" t="s">
        <v>214</v>
      </c>
      <c r="AA18" s="121" t="s">
        <v>215</v>
      </c>
      <c r="AB18" s="110" t="s">
        <v>216</v>
      </c>
      <c r="AC18" s="110" t="s">
        <v>217</v>
      </c>
      <c r="AD18" s="110" t="s">
        <v>229</v>
      </c>
      <c r="AE18" s="143"/>
      <c r="AF18" s="141" t="str">
        <f>IFERROR(IF(AND(X17="Probabilidad",X18="Probabilidad"),(AH17-(+AH17*AA18)),IF(X18="Probabilidad",(N17-(+N17*AA18)),IF(X18="Impacto",AH17,""))),"")</f>
        <v/>
      </c>
      <c r="AG18" s="130" t="s">
        <v>225</v>
      </c>
      <c r="AH18" s="131">
        <v>0.28799999999999998</v>
      </c>
      <c r="AI18" s="130" t="s">
        <v>317</v>
      </c>
      <c r="AJ18" s="131">
        <v>0.8</v>
      </c>
      <c r="AK18" s="142" t="s">
        <v>237</v>
      </c>
      <c r="AL18" s="236"/>
      <c r="AM18" s="270"/>
      <c r="AN18" s="176"/>
      <c r="AO18" s="177"/>
      <c r="AP18" s="177"/>
      <c r="AQ18" s="176"/>
      <c r="AR18" s="183"/>
      <c r="AS18" s="184"/>
      <c r="AT18" s="267"/>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row>
    <row r="19" spans="1:76" s="104" customFormat="1" ht="28.5" customHeight="1" x14ac:dyDescent="0.2">
      <c r="A19" s="238"/>
      <c r="B19" s="225"/>
      <c r="C19" s="225"/>
      <c r="D19" s="225"/>
      <c r="E19" s="225"/>
      <c r="F19" s="223"/>
      <c r="G19" s="223"/>
      <c r="H19" s="223"/>
      <c r="I19" s="232"/>
      <c r="J19" s="223"/>
      <c r="K19" s="225"/>
      <c r="L19" s="235"/>
      <c r="M19" s="230"/>
      <c r="N19" s="227"/>
      <c r="O19" s="237"/>
      <c r="P19" s="229">
        <v>0</v>
      </c>
      <c r="Q19" s="230"/>
      <c r="R19" s="239"/>
      <c r="S19" s="231"/>
      <c r="T19" s="135" t="s">
        <v>334</v>
      </c>
      <c r="U19" s="138" t="s">
        <v>335</v>
      </c>
      <c r="V19" s="110" t="s">
        <v>336</v>
      </c>
      <c r="W19" s="110" t="s">
        <v>226</v>
      </c>
      <c r="X19" s="139" t="s">
        <v>215</v>
      </c>
      <c r="Y19" s="127" t="s">
        <v>222</v>
      </c>
      <c r="Z19" s="127" t="s">
        <v>214</v>
      </c>
      <c r="AA19" s="128" t="s">
        <v>215</v>
      </c>
      <c r="AB19" s="110" t="s">
        <v>216</v>
      </c>
      <c r="AC19" s="110" t="s">
        <v>217</v>
      </c>
      <c r="AD19" s="110" t="s">
        <v>229</v>
      </c>
      <c r="AE19" s="140"/>
      <c r="AF19" s="141" t="str">
        <f>IFERROR(IF(AND(X18="Probabilidad",X19="Probabilidad"),(AH18-(+AH18*AA19)),IF(AND(X18="Impacto",X19="Probabilidad"),(AH17-(+AH17*AA19)),IF(X19="Impacto",AH18,""))),"")</f>
        <v/>
      </c>
      <c r="AG19" s="130" t="s">
        <v>227</v>
      </c>
      <c r="AH19" s="131">
        <v>0.17279999999999998</v>
      </c>
      <c r="AI19" s="130" t="s">
        <v>317</v>
      </c>
      <c r="AJ19" s="131">
        <v>0.8</v>
      </c>
      <c r="AK19" s="142" t="s">
        <v>237</v>
      </c>
      <c r="AL19" s="236"/>
      <c r="AM19" s="270"/>
      <c r="AN19" s="176"/>
      <c r="AO19" s="177"/>
      <c r="AP19" s="177"/>
      <c r="AQ19" s="176"/>
      <c r="AR19" s="178"/>
      <c r="AS19" s="185"/>
      <c r="AT19" s="267"/>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row>
    <row r="20" spans="1:76" s="104" customFormat="1" ht="30.75" customHeight="1" x14ac:dyDescent="0.2">
      <c r="A20" s="238"/>
      <c r="B20" s="225"/>
      <c r="C20" s="225"/>
      <c r="D20" s="225"/>
      <c r="E20" s="225"/>
      <c r="F20" s="223"/>
      <c r="G20" s="223"/>
      <c r="H20" s="223"/>
      <c r="I20" s="232"/>
      <c r="J20" s="223"/>
      <c r="K20" s="225"/>
      <c r="L20" s="235"/>
      <c r="M20" s="230"/>
      <c r="N20" s="227"/>
      <c r="O20" s="237"/>
      <c r="P20" s="229">
        <v>0</v>
      </c>
      <c r="Q20" s="230"/>
      <c r="R20" s="239"/>
      <c r="S20" s="231"/>
      <c r="T20" s="135" t="s">
        <v>337</v>
      </c>
      <c r="U20" s="138" t="s">
        <v>338</v>
      </c>
      <c r="V20" s="110" t="s">
        <v>331</v>
      </c>
      <c r="W20" s="110" t="s">
        <v>226</v>
      </c>
      <c r="X20" s="139"/>
      <c r="Y20" s="127" t="s">
        <v>222</v>
      </c>
      <c r="Z20" s="127" t="s">
        <v>214</v>
      </c>
      <c r="AA20" s="121"/>
      <c r="AB20" s="110" t="s">
        <v>216</v>
      </c>
      <c r="AC20" s="110" t="s">
        <v>217</v>
      </c>
      <c r="AD20" s="110" t="s">
        <v>218</v>
      </c>
      <c r="AE20" s="143" t="s">
        <v>339</v>
      </c>
      <c r="AF20" s="141" t="str">
        <f>IFERROR(IF(AND(X19="Probabilidad",X20="Probabilidad"),(AH19-(+AH19*AA20)),IF(AND(X19="Impacto",X20="Probabilidad"),(AH18-(+AH18*AA20)),IF(X20="Impacto",AH19,""))),"")</f>
        <v/>
      </c>
      <c r="AG20" s="130" t="s">
        <v>227</v>
      </c>
      <c r="AH20" s="131">
        <v>0.10367999999999998</v>
      </c>
      <c r="AI20" s="130" t="s">
        <v>317</v>
      </c>
      <c r="AJ20" s="131">
        <v>0.8</v>
      </c>
      <c r="AK20" s="142" t="s">
        <v>237</v>
      </c>
      <c r="AL20" s="236"/>
      <c r="AM20" s="271"/>
      <c r="AN20" s="176"/>
      <c r="AO20" s="177"/>
      <c r="AP20" s="177"/>
      <c r="AQ20" s="176"/>
      <c r="AR20" s="178"/>
      <c r="AS20" s="185"/>
      <c r="AT20" s="267"/>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row>
    <row r="21" spans="1:76" ht="40.5" customHeight="1" x14ac:dyDescent="0.25">
      <c r="A21" s="240" t="s">
        <v>351</v>
      </c>
      <c r="B21" s="225" t="s">
        <v>283</v>
      </c>
      <c r="C21" s="225" t="s">
        <v>352</v>
      </c>
      <c r="D21" s="225" t="s">
        <v>353</v>
      </c>
      <c r="E21" s="225" t="s">
        <v>354</v>
      </c>
      <c r="F21" s="223" t="s">
        <v>355</v>
      </c>
      <c r="G21" s="223" t="s">
        <v>252</v>
      </c>
      <c r="H21" s="223" t="s">
        <v>253</v>
      </c>
      <c r="I21" s="232" t="s">
        <v>356</v>
      </c>
      <c r="J21" s="232" t="s">
        <v>357</v>
      </c>
      <c r="K21" s="225" t="s">
        <v>206</v>
      </c>
      <c r="L21" s="225" t="s">
        <v>358</v>
      </c>
      <c r="M21" s="230" t="s">
        <v>207</v>
      </c>
      <c r="N21" s="227">
        <v>0.6</v>
      </c>
      <c r="O21" s="228"/>
      <c r="P21" s="229"/>
      <c r="Q21" s="230" t="s">
        <v>317</v>
      </c>
      <c r="R21" s="227">
        <v>0.8</v>
      </c>
      <c r="S21" s="231" t="s">
        <v>237</v>
      </c>
      <c r="T21" s="135" t="s">
        <v>359</v>
      </c>
      <c r="U21" s="125" t="s">
        <v>360</v>
      </c>
      <c r="V21" s="125" t="s">
        <v>361</v>
      </c>
      <c r="W21" s="125" t="s">
        <v>226</v>
      </c>
      <c r="X21" s="109" t="s">
        <v>212</v>
      </c>
      <c r="Y21" s="110" t="s">
        <v>222</v>
      </c>
      <c r="Z21" s="110" t="s">
        <v>214</v>
      </c>
      <c r="AA21" s="121" t="s">
        <v>215</v>
      </c>
      <c r="AB21" s="110" t="s">
        <v>224</v>
      </c>
      <c r="AC21" s="110" t="s">
        <v>217</v>
      </c>
      <c r="AD21" s="110" t="s">
        <v>218</v>
      </c>
      <c r="AE21" s="110" t="s">
        <v>362</v>
      </c>
      <c r="AF21" s="129" t="str">
        <f>IFERROR(IF(X21="Probabilidad",(N21-(+N21*AA21)),IF(X21="Impacto",N21,"")),"")</f>
        <v/>
      </c>
      <c r="AG21" s="130" t="s">
        <v>225</v>
      </c>
      <c r="AH21" s="131">
        <v>0.36</v>
      </c>
      <c r="AI21" s="130" t="s">
        <v>317</v>
      </c>
      <c r="AJ21" s="131">
        <v>0.8</v>
      </c>
      <c r="AK21" s="142" t="s">
        <v>237</v>
      </c>
      <c r="AL21" s="234" t="s">
        <v>286</v>
      </c>
      <c r="AM21" s="269" t="s">
        <v>363</v>
      </c>
      <c r="AN21" s="186" t="s">
        <v>364</v>
      </c>
      <c r="AO21" s="177">
        <v>45107</v>
      </c>
      <c r="AP21" s="177">
        <v>45107</v>
      </c>
      <c r="AQ21" s="176"/>
      <c r="AR21" s="178" t="s">
        <v>365</v>
      </c>
      <c r="AS21" s="185"/>
      <c r="AT21" s="267" t="s">
        <v>791</v>
      </c>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row>
    <row r="22" spans="1:76" ht="56.25" customHeight="1" x14ac:dyDescent="0.25">
      <c r="A22" s="240"/>
      <c r="B22" s="225"/>
      <c r="C22" s="225"/>
      <c r="D22" s="225"/>
      <c r="E22" s="225"/>
      <c r="F22" s="223"/>
      <c r="G22" s="223"/>
      <c r="H22" s="223"/>
      <c r="I22" s="232"/>
      <c r="J22" s="232"/>
      <c r="K22" s="225"/>
      <c r="L22" s="235"/>
      <c r="M22" s="230"/>
      <c r="N22" s="227"/>
      <c r="O22" s="228"/>
      <c r="P22" s="229"/>
      <c r="Q22" s="230"/>
      <c r="R22" s="227"/>
      <c r="S22" s="231"/>
      <c r="T22" s="135" t="s">
        <v>366</v>
      </c>
      <c r="U22" s="136" t="s">
        <v>367</v>
      </c>
      <c r="V22" s="125" t="s">
        <v>368</v>
      </c>
      <c r="W22" s="125" t="s">
        <v>226</v>
      </c>
      <c r="X22" s="109" t="s">
        <v>212</v>
      </c>
      <c r="Y22" s="110" t="s">
        <v>213</v>
      </c>
      <c r="Z22" s="110" t="s">
        <v>214</v>
      </c>
      <c r="AA22" s="121"/>
      <c r="AB22" s="110" t="s">
        <v>216</v>
      </c>
      <c r="AC22" s="110" t="s">
        <v>217</v>
      </c>
      <c r="AD22" s="110" t="s">
        <v>218</v>
      </c>
      <c r="AE22" s="110" t="s">
        <v>362</v>
      </c>
      <c r="AF22" s="129">
        <f>IFERROR(IF(AND(X21="Probabilidad",X22="Probabilidad"),(AH21-(+AH21*AA22)),IF(X22="Probabilidad",(N21-(+N21*AA22)),IF(X22="Impacto",AH21,""))),"")</f>
        <v>0.36</v>
      </c>
      <c r="AG22" s="130" t="s">
        <v>225</v>
      </c>
      <c r="AH22" s="131">
        <v>0.252</v>
      </c>
      <c r="AI22" s="130" t="s">
        <v>317</v>
      </c>
      <c r="AJ22" s="131">
        <v>0.8</v>
      </c>
      <c r="AK22" s="142" t="s">
        <v>237</v>
      </c>
      <c r="AL22" s="234"/>
      <c r="AM22" s="270"/>
      <c r="AN22" s="187"/>
      <c r="AO22" s="177"/>
      <c r="AP22" s="177"/>
      <c r="AQ22" s="176"/>
      <c r="AR22" s="178"/>
      <c r="AS22" s="185"/>
      <c r="AT22" s="267"/>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row>
    <row r="23" spans="1:76" ht="32.25" customHeight="1" x14ac:dyDescent="0.25">
      <c r="A23" s="240"/>
      <c r="B23" s="225"/>
      <c r="C23" s="225"/>
      <c r="D23" s="225"/>
      <c r="E23" s="225"/>
      <c r="F23" s="223"/>
      <c r="G23" s="223"/>
      <c r="H23" s="223"/>
      <c r="I23" s="232"/>
      <c r="J23" s="232"/>
      <c r="K23" s="225"/>
      <c r="L23" s="235"/>
      <c r="M23" s="230"/>
      <c r="N23" s="227"/>
      <c r="O23" s="228"/>
      <c r="P23" s="229"/>
      <c r="Q23" s="230"/>
      <c r="R23" s="227"/>
      <c r="S23" s="231"/>
      <c r="T23" s="135" t="s">
        <v>369</v>
      </c>
      <c r="U23" s="136" t="s">
        <v>370</v>
      </c>
      <c r="V23" s="125" t="s">
        <v>371</v>
      </c>
      <c r="W23" s="125" t="s">
        <v>226</v>
      </c>
      <c r="X23" s="109" t="s">
        <v>212</v>
      </c>
      <c r="Y23" s="110" t="s">
        <v>222</v>
      </c>
      <c r="Z23" s="110" t="s">
        <v>214</v>
      </c>
      <c r="AA23" s="121" t="s">
        <v>215</v>
      </c>
      <c r="AB23" s="110" t="s">
        <v>216</v>
      </c>
      <c r="AC23" s="110" t="s">
        <v>217</v>
      </c>
      <c r="AD23" s="110" t="s">
        <v>218</v>
      </c>
      <c r="AE23" s="110" t="s">
        <v>362</v>
      </c>
      <c r="AF23" s="129" t="str">
        <f>IFERROR(IF(AND(X22="Probabilidad",X23="Probabilidad"),(AH22-(+AH22*AA23)),IF(AND(X22="Impacto",X23="Probabilidad"),(AH21-(+AH21*AA23)),IF(X23="Impacto",AH22,""))),"")</f>
        <v/>
      </c>
      <c r="AG23" s="130" t="s">
        <v>227</v>
      </c>
      <c r="AH23" s="131">
        <v>0.1512</v>
      </c>
      <c r="AI23" s="130" t="s">
        <v>317</v>
      </c>
      <c r="AJ23" s="131">
        <v>0.8</v>
      </c>
      <c r="AK23" s="142" t="s">
        <v>237</v>
      </c>
      <c r="AL23" s="234"/>
      <c r="AM23" s="271"/>
      <c r="AN23" s="187"/>
      <c r="AO23" s="177"/>
      <c r="AP23" s="177"/>
      <c r="AQ23" s="176"/>
      <c r="AR23" s="178"/>
      <c r="AS23" s="185"/>
      <c r="AT23" s="267"/>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row>
    <row r="24" spans="1:76" ht="58.5" customHeight="1" x14ac:dyDescent="0.25">
      <c r="A24" s="240" t="s">
        <v>372</v>
      </c>
      <c r="B24" s="225" t="s">
        <v>283</v>
      </c>
      <c r="C24" s="225" t="s">
        <v>352</v>
      </c>
      <c r="D24" s="225" t="s">
        <v>373</v>
      </c>
      <c r="E24" s="225" t="s">
        <v>374</v>
      </c>
      <c r="F24" s="223" t="s">
        <v>375</v>
      </c>
      <c r="G24" s="223" t="s">
        <v>252</v>
      </c>
      <c r="H24" s="223" t="s">
        <v>253</v>
      </c>
      <c r="I24" s="232" t="s">
        <v>376</v>
      </c>
      <c r="J24" s="232" t="s">
        <v>357</v>
      </c>
      <c r="K24" s="225" t="s">
        <v>206</v>
      </c>
      <c r="L24" s="225" t="s">
        <v>377</v>
      </c>
      <c r="M24" s="230" t="s">
        <v>207</v>
      </c>
      <c r="N24" s="227">
        <v>0.4</v>
      </c>
      <c r="O24" s="228"/>
      <c r="P24" s="229"/>
      <c r="Q24" s="230" t="s">
        <v>317</v>
      </c>
      <c r="R24" s="227">
        <v>0.8</v>
      </c>
      <c r="S24" s="231" t="s">
        <v>237</v>
      </c>
      <c r="T24" s="135" t="s">
        <v>378</v>
      </c>
      <c r="U24" s="125" t="s">
        <v>379</v>
      </c>
      <c r="V24" s="125" t="s">
        <v>380</v>
      </c>
      <c r="W24" s="125" t="s">
        <v>299</v>
      </c>
      <c r="X24" s="109" t="s">
        <v>212</v>
      </c>
      <c r="Y24" s="110" t="s">
        <v>222</v>
      </c>
      <c r="Z24" s="110" t="s">
        <v>214</v>
      </c>
      <c r="AA24" s="121" t="s">
        <v>215</v>
      </c>
      <c r="AB24" s="110" t="s">
        <v>216</v>
      </c>
      <c r="AC24" s="110" t="s">
        <v>217</v>
      </c>
      <c r="AD24" s="110" t="s">
        <v>218</v>
      </c>
      <c r="AE24" s="110" t="s">
        <v>381</v>
      </c>
      <c r="AF24" s="129" t="str">
        <f>IFERROR(IF(X24="Probabilidad",(N24-(+N24*AA24)),IF(X24="Impacto",N24,"")),"")</f>
        <v/>
      </c>
      <c r="AG24" s="130" t="s">
        <v>225</v>
      </c>
      <c r="AH24" s="131">
        <v>0.24</v>
      </c>
      <c r="AI24" s="130" t="s">
        <v>317</v>
      </c>
      <c r="AJ24" s="131">
        <v>0.8</v>
      </c>
      <c r="AK24" s="132" t="s">
        <v>237</v>
      </c>
      <c r="AL24" s="234" t="s">
        <v>286</v>
      </c>
      <c r="AM24" s="269" t="s">
        <v>382</v>
      </c>
      <c r="AN24" s="186" t="s">
        <v>383</v>
      </c>
      <c r="AO24" s="177">
        <v>45107</v>
      </c>
      <c r="AP24" s="177">
        <v>45107</v>
      </c>
      <c r="AQ24" s="176"/>
      <c r="AR24" s="178" t="s">
        <v>365</v>
      </c>
      <c r="AS24" s="185"/>
      <c r="AT24" s="267" t="s">
        <v>791</v>
      </c>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row>
    <row r="25" spans="1:76" ht="47.25" customHeight="1" x14ac:dyDescent="0.25">
      <c r="A25" s="240"/>
      <c r="B25" s="225"/>
      <c r="C25" s="225"/>
      <c r="D25" s="225"/>
      <c r="E25" s="225"/>
      <c r="F25" s="223"/>
      <c r="G25" s="223"/>
      <c r="H25" s="223"/>
      <c r="I25" s="232"/>
      <c r="J25" s="232"/>
      <c r="K25" s="225"/>
      <c r="L25" s="235"/>
      <c r="M25" s="230"/>
      <c r="N25" s="227"/>
      <c r="O25" s="228"/>
      <c r="P25" s="229"/>
      <c r="Q25" s="230"/>
      <c r="R25" s="227"/>
      <c r="S25" s="231"/>
      <c r="T25" s="135" t="s">
        <v>384</v>
      </c>
      <c r="U25" s="136" t="s">
        <v>385</v>
      </c>
      <c r="V25" s="125" t="s">
        <v>386</v>
      </c>
      <c r="W25" s="125" t="s">
        <v>299</v>
      </c>
      <c r="X25" s="109" t="s">
        <v>212</v>
      </c>
      <c r="Y25" s="110" t="s">
        <v>222</v>
      </c>
      <c r="Z25" s="110" t="s">
        <v>214</v>
      </c>
      <c r="AA25" s="121" t="s">
        <v>215</v>
      </c>
      <c r="AB25" s="110" t="s">
        <v>216</v>
      </c>
      <c r="AC25" s="110" t="s">
        <v>217</v>
      </c>
      <c r="AD25" s="110" t="s">
        <v>218</v>
      </c>
      <c r="AE25" s="110" t="s">
        <v>387</v>
      </c>
      <c r="AF25" s="129" t="str">
        <f>IFERROR(IF(AND(X24="Probabilidad",X25="Probabilidad"),(AH24-(+AH24*AA25)),IF(X25="Probabilidad",(N24-(+N24*AA25)),IF(X25="Impacto",AH24,""))),"")</f>
        <v/>
      </c>
      <c r="AG25" s="130" t="s">
        <v>227</v>
      </c>
      <c r="AH25" s="131">
        <v>0.14399999999999999</v>
      </c>
      <c r="AI25" s="130" t="s">
        <v>317</v>
      </c>
      <c r="AJ25" s="131">
        <v>0.8</v>
      </c>
      <c r="AK25" s="132" t="s">
        <v>237</v>
      </c>
      <c r="AL25" s="234"/>
      <c r="AM25" s="270"/>
      <c r="AN25" s="187"/>
      <c r="AO25" s="177"/>
      <c r="AP25" s="177"/>
      <c r="AQ25" s="176"/>
      <c r="AR25" s="178"/>
      <c r="AS25" s="185"/>
      <c r="AT25" s="267"/>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row>
    <row r="26" spans="1:76" ht="36.75" customHeight="1" x14ac:dyDescent="0.25">
      <c r="A26" s="240"/>
      <c r="B26" s="225"/>
      <c r="C26" s="225"/>
      <c r="D26" s="225"/>
      <c r="E26" s="225"/>
      <c r="F26" s="223"/>
      <c r="G26" s="223"/>
      <c r="H26" s="223"/>
      <c r="I26" s="232"/>
      <c r="J26" s="232"/>
      <c r="K26" s="225"/>
      <c r="L26" s="235"/>
      <c r="M26" s="230"/>
      <c r="N26" s="227"/>
      <c r="O26" s="228"/>
      <c r="P26" s="229"/>
      <c r="Q26" s="230"/>
      <c r="R26" s="227"/>
      <c r="S26" s="231"/>
      <c r="T26" s="135" t="s">
        <v>388</v>
      </c>
      <c r="U26" s="125" t="s">
        <v>389</v>
      </c>
      <c r="V26" s="125" t="s">
        <v>390</v>
      </c>
      <c r="W26" s="125" t="s">
        <v>226</v>
      </c>
      <c r="X26" s="109" t="s">
        <v>212</v>
      </c>
      <c r="Y26" s="110" t="s">
        <v>222</v>
      </c>
      <c r="Z26" s="110" t="s">
        <v>214</v>
      </c>
      <c r="AA26" s="121" t="s">
        <v>215</v>
      </c>
      <c r="AB26" s="110" t="s">
        <v>216</v>
      </c>
      <c r="AC26" s="110" t="s">
        <v>217</v>
      </c>
      <c r="AD26" s="110" t="s">
        <v>218</v>
      </c>
      <c r="AE26" s="110" t="s">
        <v>381</v>
      </c>
      <c r="AF26" s="129" t="str">
        <f>IFERROR(IF(AND(X25="Probabilidad",X26="Probabilidad"),(AH25-(+AH25*AA26)),IF(AND(X25="Impacto",X26="Probabilidad"),(AH24-(+AH24*AA26)),IF(X26="Impacto",AH25,""))),"")</f>
        <v/>
      </c>
      <c r="AG26" s="130" t="s">
        <v>227</v>
      </c>
      <c r="AH26" s="131">
        <v>8.6399999999999991E-2</v>
      </c>
      <c r="AI26" s="130" t="s">
        <v>317</v>
      </c>
      <c r="AJ26" s="131">
        <v>0.8</v>
      </c>
      <c r="AK26" s="132" t="s">
        <v>237</v>
      </c>
      <c r="AL26" s="234"/>
      <c r="AM26" s="271"/>
      <c r="AN26" s="187"/>
      <c r="AO26" s="177"/>
      <c r="AP26" s="177"/>
      <c r="AQ26" s="176"/>
      <c r="AR26" s="178"/>
      <c r="AS26" s="185"/>
      <c r="AT26" s="267"/>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c r="BU26" s="101"/>
      <c r="BV26" s="101"/>
      <c r="BW26" s="101"/>
      <c r="BX26" s="101"/>
    </row>
    <row r="27" spans="1:76" ht="84.75" customHeight="1" x14ac:dyDescent="0.25">
      <c r="A27" s="240" t="s">
        <v>391</v>
      </c>
      <c r="B27" s="225" t="s">
        <v>283</v>
      </c>
      <c r="C27" s="225" t="s">
        <v>352</v>
      </c>
      <c r="D27" s="225" t="s">
        <v>392</v>
      </c>
      <c r="E27" s="225" t="s">
        <v>393</v>
      </c>
      <c r="F27" s="223" t="s">
        <v>394</v>
      </c>
      <c r="G27" s="223" t="s">
        <v>252</v>
      </c>
      <c r="H27" s="223" t="s">
        <v>253</v>
      </c>
      <c r="I27" s="232" t="s">
        <v>395</v>
      </c>
      <c r="J27" s="232" t="s">
        <v>357</v>
      </c>
      <c r="K27" s="225" t="s">
        <v>206</v>
      </c>
      <c r="L27" s="225" t="s">
        <v>358</v>
      </c>
      <c r="M27" s="230" t="s">
        <v>207</v>
      </c>
      <c r="N27" s="227">
        <v>0.6</v>
      </c>
      <c r="O27" s="228"/>
      <c r="P27" s="229"/>
      <c r="Q27" s="230" t="s">
        <v>317</v>
      </c>
      <c r="R27" s="227">
        <v>0.8</v>
      </c>
      <c r="S27" s="231" t="s">
        <v>237</v>
      </c>
      <c r="T27" s="135" t="s">
        <v>396</v>
      </c>
      <c r="U27" s="145" t="s">
        <v>397</v>
      </c>
      <c r="V27" s="125" t="s">
        <v>398</v>
      </c>
      <c r="W27" s="125" t="s">
        <v>226</v>
      </c>
      <c r="X27" s="109" t="s">
        <v>212</v>
      </c>
      <c r="Y27" s="127" t="s">
        <v>222</v>
      </c>
      <c r="Z27" s="127" t="s">
        <v>214</v>
      </c>
      <c r="AA27" s="128" t="s">
        <v>215</v>
      </c>
      <c r="AB27" s="127" t="s">
        <v>224</v>
      </c>
      <c r="AC27" s="127" t="s">
        <v>217</v>
      </c>
      <c r="AD27" s="127" t="s">
        <v>218</v>
      </c>
      <c r="AE27" s="110" t="s">
        <v>399</v>
      </c>
      <c r="AF27" s="129" t="str">
        <f>IFERROR(IF(X27="Probabilidad",(N27-(+N27*AA27)),IF(X27="Impacto",N27,"")),"")</f>
        <v/>
      </c>
      <c r="AG27" s="130" t="s">
        <v>225</v>
      </c>
      <c r="AH27" s="131">
        <v>0.36</v>
      </c>
      <c r="AI27" s="130" t="s">
        <v>317</v>
      </c>
      <c r="AJ27" s="131">
        <v>0.8</v>
      </c>
      <c r="AK27" s="132" t="s">
        <v>237</v>
      </c>
      <c r="AL27" s="234" t="s">
        <v>286</v>
      </c>
      <c r="AM27" s="269" t="s">
        <v>400</v>
      </c>
      <c r="AN27" s="186" t="s">
        <v>401</v>
      </c>
      <c r="AO27" s="177">
        <v>45107</v>
      </c>
      <c r="AP27" s="177">
        <v>45107</v>
      </c>
      <c r="AQ27" s="176"/>
      <c r="AR27" s="178" t="s">
        <v>365</v>
      </c>
      <c r="AS27" s="185"/>
      <c r="AT27" s="267" t="s">
        <v>791</v>
      </c>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row>
    <row r="28" spans="1:76" ht="54.75" customHeight="1" x14ac:dyDescent="0.25">
      <c r="A28" s="240"/>
      <c r="B28" s="225"/>
      <c r="C28" s="225"/>
      <c r="D28" s="225"/>
      <c r="E28" s="225"/>
      <c r="F28" s="223"/>
      <c r="G28" s="223"/>
      <c r="H28" s="223"/>
      <c r="I28" s="232"/>
      <c r="J28" s="232"/>
      <c r="K28" s="225"/>
      <c r="L28" s="235"/>
      <c r="M28" s="230"/>
      <c r="N28" s="227"/>
      <c r="O28" s="228"/>
      <c r="P28" s="229"/>
      <c r="Q28" s="230"/>
      <c r="R28" s="227"/>
      <c r="S28" s="231"/>
      <c r="T28" s="135" t="s">
        <v>402</v>
      </c>
      <c r="U28" s="146" t="s">
        <v>403</v>
      </c>
      <c r="V28" s="111" t="s">
        <v>404</v>
      </c>
      <c r="W28" s="125" t="s">
        <v>226</v>
      </c>
      <c r="X28" s="109" t="s">
        <v>212</v>
      </c>
      <c r="Y28" s="127" t="s">
        <v>222</v>
      </c>
      <c r="Z28" s="127" t="s">
        <v>214</v>
      </c>
      <c r="AA28" s="128" t="s">
        <v>215</v>
      </c>
      <c r="AB28" s="127" t="s">
        <v>224</v>
      </c>
      <c r="AC28" s="127" t="s">
        <v>217</v>
      </c>
      <c r="AD28" s="127" t="s">
        <v>218</v>
      </c>
      <c r="AE28" s="110" t="s">
        <v>405</v>
      </c>
      <c r="AF28" s="129" t="str">
        <f>IFERROR(IF(AND(X27="Probabilidad",X28="Probabilidad"),(AH27-(+AH27*AA28)),IF(X28="Probabilidad",(N27-(+N27*AA28)),IF(X28="Impacto",AH27,""))),"")</f>
        <v/>
      </c>
      <c r="AG28" s="130" t="s">
        <v>225</v>
      </c>
      <c r="AH28" s="131">
        <v>0.216</v>
      </c>
      <c r="AI28" s="130" t="s">
        <v>317</v>
      </c>
      <c r="AJ28" s="131">
        <v>0.8</v>
      </c>
      <c r="AK28" s="132" t="s">
        <v>237</v>
      </c>
      <c r="AL28" s="234"/>
      <c r="AM28" s="270"/>
      <c r="AN28" s="178"/>
      <c r="AO28" s="177"/>
      <c r="AP28" s="177"/>
      <c r="AQ28" s="176"/>
      <c r="AR28" s="178"/>
      <c r="AS28" s="185"/>
      <c r="AT28" s="267"/>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row>
    <row r="29" spans="1:76" ht="39" customHeight="1" x14ac:dyDescent="0.25">
      <c r="A29" s="240"/>
      <c r="B29" s="225"/>
      <c r="C29" s="225"/>
      <c r="D29" s="225"/>
      <c r="E29" s="225"/>
      <c r="F29" s="223"/>
      <c r="G29" s="223"/>
      <c r="H29" s="223"/>
      <c r="I29" s="232"/>
      <c r="J29" s="232"/>
      <c r="K29" s="225"/>
      <c r="L29" s="235"/>
      <c r="M29" s="230"/>
      <c r="N29" s="227"/>
      <c r="O29" s="228"/>
      <c r="P29" s="229"/>
      <c r="Q29" s="230"/>
      <c r="R29" s="227"/>
      <c r="S29" s="231"/>
      <c r="T29" s="135" t="s">
        <v>406</v>
      </c>
      <c r="U29" s="145" t="s">
        <v>407</v>
      </c>
      <c r="V29" s="147" t="s">
        <v>408</v>
      </c>
      <c r="W29" s="125" t="s">
        <v>226</v>
      </c>
      <c r="X29" s="109" t="s">
        <v>212</v>
      </c>
      <c r="Y29" s="127" t="s">
        <v>222</v>
      </c>
      <c r="Z29" s="127" t="s">
        <v>214</v>
      </c>
      <c r="AA29" s="128" t="s">
        <v>215</v>
      </c>
      <c r="AB29" s="127" t="s">
        <v>216</v>
      </c>
      <c r="AC29" s="127" t="s">
        <v>217</v>
      </c>
      <c r="AD29" s="127" t="s">
        <v>218</v>
      </c>
      <c r="AE29" s="110" t="s">
        <v>405</v>
      </c>
      <c r="AF29" s="129" t="str">
        <f>IFERROR(IF(AND(X28="Probabilidad",X29="Probabilidad"),(AH28-(+AH28*AA29)),IF(AND(X28="Impacto",X29="Probabilidad"),(AH27-(+AH27*AA29)),IF(X29="Impacto",AH28,""))),"")</f>
        <v/>
      </c>
      <c r="AG29" s="130" t="s">
        <v>227</v>
      </c>
      <c r="AH29" s="131">
        <v>0.12959999999999999</v>
      </c>
      <c r="AI29" s="130" t="s">
        <v>317</v>
      </c>
      <c r="AJ29" s="131">
        <v>0.8</v>
      </c>
      <c r="AK29" s="132" t="s">
        <v>237</v>
      </c>
      <c r="AL29" s="234"/>
      <c r="AM29" s="270"/>
      <c r="AN29" s="178"/>
      <c r="AO29" s="177"/>
      <c r="AP29" s="177"/>
      <c r="AQ29" s="176"/>
      <c r="AR29" s="178"/>
      <c r="AS29" s="185"/>
      <c r="AT29" s="267"/>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row>
    <row r="30" spans="1:76" ht="69" customHeight="1" x14ac:dyDescent="0.25">
      <c r="A30" s="240"/>
      <c r="B30" s="225"/>
      <c r="C30" s="225"/>
      <c r="D30" s="225"/>
      <c r="E30" s="225"/>
      <c r="F30" s="223"/>
      <c r="G30" s="223"/>
      <c r="H30" s="223"/>
      <c r="I30" s="232"/>
      <c r="J30" s="232"/>
      <c r="K30" s="225"/>
      <c r="L30" s="235"/>
      <c r="M30" s="230"/>
      <c r="N30" s="227"/>
      <c r="O30" s="228"/>
      <c r="P30" s="229"/>
      <c r="Q30" s="230"/>
      <c r="R30" s="227"/>
      <c r="S30" s="231"/>
      <c r="T30" s="135" t="s">
        <v>409</v>
      </c>
      <c r="U30" s="145" t="s">
        <v>410</v>
      </c>
      <c r="V30" s="125" t="s">
        <v>411</v>
      </c>
      <c r="W30" s="125" t="s">
        <v>226</v>
      </c>
      <c r="X30" s="109" t="s">
        <v>212</v>
      </c>
      <c r="Y30" s="110" t="s">
        <v>222</v>
      </c>
      <c r="Z30" s="110" t="s">
        <v>214</v>
      </c>
      <c r="AA30" s="121" t="s">
        <v>215</v>
      </c>
      <c r="AB30" s="110" t="s">
        <v>216</v>
      </c>
      <c r="AC30" s="110" t="s">
        <v>217</v>
      </c>
      <c r="AD30" s="110" t="s">
        <v>218</v>
      </c>
      <c r="AE30" s="110" t="s">
        <v>412</v>
      </c>
      <c r="AF30" s="129" t="str">
        <f t="shared" ref="AF30" si="1">IFERROR(IF(AND(X29="Probabilidad",X30="Probabilidad"),(AH29-(+AH29*AA30)),IF(AND(X29="Impacto",X30="Probabilidad"),(AH28-(+AH28*AA30)),IF(X30="Impacto",AH29,""))),"")</f>
        <v/>
      </c>
      <c r="AG30" s="130" t="s">
        <v>227</v>
      </c>
      <c r="AH30" s="131">
        <v>7.7759999999999996E-2</v>
      </c>
      <c r="AI30" s="130" t="s">
        <v>317</v>
      </c>
      <c r="AJ30" s="131">
        <v>0.8</v>
      </c>
      <c r="AK30" s="132" t="s">
        <v>237</v>
      </c>
      <c r="AL30" s="234"/>
      <c r="AM30" s="271"/>
      <c r="AN30" s="178"/>
      <c r="AO30" s="177"/>
      <c r="AP30" s="177"/>
      <c r="AQ30" s="176"/>
      <c r="AR30" s="178"/>
      <c r="AS30" s="185"/>
      <c r="AT30" s="267"/>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row>
    <row r="31" spans="1:76" ht="60" customHeight="1" x14ac:dyDescent="0.25">
      <c r="A31" s="247" t="s">
        <v>429</v>
      </c>
      <c r="B31" s="225" t="s">
        <v>204</v>
      </c>
      <c r="C31" s="225" t="s">
        <v>430</v>
      </c>
      <c r="D31" s="225" t="s">
        <v>431</v>
      </c>
      <c r="E31" s="225" t="s">
        <v>432</v>
      </c>
      <c r="F31" s="223" t="s">
        <v>433</v>
      </c>
      <c r="G31" s="223" t="s">
        <v>252</v>
      </c>
      <c r="H31" s="223" t="s">
        <v>253</v>
      </c>
      <c r="I31" s="134" t="s">
        <v>434</v>
      </c>
      <c r="J31" s="134" t="s">
        <v>435</v>
      </c>
      <c r="K31" s="225" t="s">
        <v>206</v>
      </c>
      <c r="L31" s="225" t="s">
        <v>421</v>
      </c>
      <c r="M31" s="230" t="s">
        <v>207</v>
      </c>
      <c r="N31" s="227">
        <v>0.6</v>
      </c>
      <c r="O31" s="228" t="s">
        <v>413</v>
      </c>
      <c r="P31" s="229" t="s">
        <v>436</v>
      </c>
      <c r="Q31" s="230" t="s">
        <v>317</v>
      </c>
      <c r="R31" s="227">
        <v>0.8</v>
      </c>
      <c r="S31" s="231" t="s">
        <v>237</v>
      </c>
      <c r="T31" s="135" t="s">
        <v>414</v>
      </c>
      <c r="U31" s="125" t="s">
        <v>415</v>
      </c>
      <c r="V31" s="110" t="s">
        <v>416</v>
      </c>
      <c r="W31" s="110" t="s">
        <v>299</v>
      </c>
      <c r="X31" s="109" t="s">
        <v>212</v>
      </c>
      <c r="Y31" s="110" t="s">
        <v>213</v>
      </c>
      <c r="Z31" s="110" t="s">
        <v>214</v>
      </c>
      <c r="AA31" s="121" t="s">
        <v>215</v>
      </c>
      <c r="AB31" s="110" t="s">
        <v>216</v>
      </c>
      <c r="AC31" s="110" t="s">
        <v>217</v>
      </c>
      <c r="AD31" s="110" t="s">
        <v>218</v>
      </c>
      <c r="AE31" s="110" t="s">
        <v>417</v>
      </c>
      <c r="AF31" s="129" t="str">
        <f>IFERROR(IF(X31="Probabilidad",(N31-(+N31*AA31)),IF(X31="Impacto",N31,"")),"")</f>
        <v/>
      </c>
      <c r="AG31" s="130" t="s">
        <v>207</v>
      </c>
      <c r="AH31" s="131">
        <v>0.42</v>
      </c>
      <c r="AI31" s="130" t="s">
        <v>317</v>
      </c>
      <c r="AJ31" s="131">
        <v>0.8</v>
      </c>
      <c r="AK31" s="132" t="s">
        <v>237</v>
      </c>
      <c r="AL31" s="234" t="s">
        <v>286</v>
      </c>
      <c r="AM31" s="269" t="s">
        <v>437</v>
      </c>
      <c r="AN31" s="245" t="s">
        <v>438</v>
      </c>
      <c r="AO31" s="244">
        <v>45016</v>
      </c>
      <c r="AP31" s="244">
        <v>45016</v>
      </c>
      <c r="AQ31" s="245"/>
      <c r="AR31" s="246" t="s">
        <v>220</v>
      </c>
      <c r="AS31" s="185"/>
      <c r="AT31" s="267" t="s">
        <v>791</v>
      </c>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row>
    <row r="32" spans="1:76" ht="60" customHeight="1" x14ac:dyDescent="0.25">
      <c r="A32" s="247"/>
      <c r="B32" s="225"/>
      <c r="C32" s="225"/>
      <c r="D32" s="225"/>
      <c r="E32" s="225"/>
      <c r="F32" s="223"/>
      <c r="G32" s="223"/>
      <c r="H32" s="223"/>
      <c r="I32" s="134" t="s">
        <v>439</v>
      </c>
      <c r="J32" s="134" t="s">
        <v>440</v>
      </c>
      <c r="K32" s="225"/>
      <c r="L32" s="235"/>
      <c r="M32" s="230"/>
      <c r="N32" s="227"/>
      <c r="O32" s="228"/>
      <c r="P32" s="229">
        <v>0</v>
      </c>
      <c r="Q32" s="230"/>
      <c r="R32" s="227"/>
      <c r="S32" s="231"/>
      <c r="T32" s="135" t="s">
        <v>418</v>
      </c>
      <c r="U32" s="125" t="s">
        <v>441</v>
      </c>
      <c r="V32" s="110" t="s">
        <v>419</v>
      </c>
      <c r="W32" s="110" t="s">
        <v>226</v>
      </c>
      <c r="X32" s="109" t="s">
        <v>212</v>
      </c>
      <c r="Y32" s="110" t="s">
        <v>213</v>
      </c>
      <c r="Z32" s="110" t="s">
        <v>214</v>
      </c>
      <c r="AA32" s="121" t="s">
        <v>215</v>
      </c>
      <c r="AB32" s="110" t="s">
        <v>216</v>
      </c>
      <c r="AC32" s="110" t="s">
        <v>217</v>
      </c>
      <c r="AD32" s="110" t="s">
        <v>218</v>
      </c>
      <c r="AE32" s="110" t="s">
        <v>420</v>
      </c>
      <c r="AF32" s="129" t="str">
        <f>IFERROR(IF(X32="Probabilidad",(N32-(+N32*AA32)),IF(X32="Impacto",N32,"")),"")</f>
        <v/>
      </c>
      <c r="AG32" s="130" t="s">
        <v>225</v>
      </c>
      <c r="AH32" s="131">
        <v>0.29399999999999998</v>
      </c>
      <c r="AI32" s="130" t="s">
        <v>317</v>
      </c>
      <c r="AJ32" s="131">
        <v>0.8</v>
      </c>
      <c r="AK32" s="132" t="s">
        <v>237</v>
      </c>
      <c r="AL32" s="234"/>
      <c r="AM32" s="270"/>
      <c r="AN32" s="245"/>
      <c r="AO32" s="244"/>
      <c r="AP32" s="244"/>
      <c r="AQ32" s="245"/>
      <c r="AR32" s="246"/>
      <c r="AS32" s="185"/>
      <c r="AT32" s="267"/>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row>
    <row r="33" spans="1:77" ht="40.5" customHeight="1" x14ac:dyDescent="0.25">
      <c r="A33" s="247"/>
      <c r="B33" s="225"/>
      <c r="C33" s="225"/>
      <c r="D33" s="225"/>
      <c r="E33" s="225"/>
      <c r="F33" s="223"/>
      <c r="G33" s="223"/>
      <c r="H33" s="223"/>
      <c r="I33" s="134" t="s">
        <v>442</v>
      </c>
      <c r="J33" s="134"/>
      <c r="K33" s="225"/>
      <c r="L33" s="235"/>
      <c r="M33" s="230"/>
      <c r="N33" s="227"/>
      <c r="O33" s="228"/>
      <c r="P33" s="229">
        <v>0</v>
      </c>
      <c r="Q33" s="230"/>
      <c r="R33" s="227"/>
      <c r="S33" s="231"/>
      <c r="T33" s="135" t="s">
        <v>422</v>
      </c>
      <c r="U33" s="125" t="s">
        <v>423</v>
      </c>
      <c r="V33" s="127" t="s">
        <v>424</v>
      </c>
      <c r="W33" s="110" t="s">
        <v>226</v>
      </c>
      <c r="X33" s="109" t="s">
        <v>212</v>
      </c>
      <c r="Y33" s="110" t="s">
        <v>222</v>
      </c>
      <c r="Z33" s="110" t="s">
        <v>214</v>
      </c>
      <c r="AA33" s="121" t="s">
        <v>215</v>
      </c>
      <c r="AB33" s="110" t="s">
        <v>216</v>
      </c>
      <c r="AC33" s="110" t="s">
        <v>217</v>
      </c>
      <c r="AD33" s="110" t="s">
        <v>218</v>
      </c>
      <c r="AE33" s="110" t="s">
        <v>425</v>
      </c>
      <c r="AF33" s="129" t="str">
        <f>IFERROR(IF(AND(X32="Probabilidad",X33="Probabilidad"),(AH32-(+AH32*AA33)),IF(AND(X32="Impacto",X33="Probabilidad"),(AH31-(+AH31*AA33)),IF(X33="Impacto",AH32,""))),"")</f>
        <v/>
      </c>
      <c r="AG33" s="130" t="s">
        <v>227</v>
      </c>
      <c r="AH33" s="131">
        <v>0.1764</v>
      </c>
      <c r="AI33" s="130" t="s">
        <v>317</v>
      </c>
      <c r="AJ33" s="131">
        <v>0.8</v>
      </c>
      <c r="AK33" s="132" t="s">
        <v>237</v>
      </c>
      <c r="AL33" s="234"/>
      <c r="AM33" s="270"/>
      <c r="AN33" s="245"/>
      <c r="AO33" s="244"/>
      <c r="AP33" s="244"/>
      <c r="AQ33" s="245"/>
      <c r="AR33" s="246"/>
      <c r="AS33" s="185"/>
      <c r="AT33" s="267"/>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row>
    <row r="34" spans="1:77" ht="60" customHeight="1" x14ac:dyDescent="0.25">
      <c r="A34" s="247"/>
      <c r="B34" s="225"/>
      <c r="C34" s="225"/>
      <c r="D34" s="225"/>
      <c r="E34" s="225"/>
      <c r="F34" s="223"/>
      <c r="G34" s="223"/>
      <c r="H34" s="223"/>
      <c r="I34" s="134" t="s">
        <v>443</v>
      </c>
      <c r="J34" s="134"/>
      <c r="K34" s="225"/>
      <c r="L34" s="235"/>
      <c r="M34" s="230"/>
      <c r="N34" s="227"/>
      <c r="O34" s="228"/>
      <c r="P34" s="229">
        <v>0</v>
      </c>
      <c r="Q34" s="230"/>
      <c r="R34" s="227"/>
      <c r="S34" s="231"/>
      <c r="T34" s="135" t="s">
        <v>427</v>
      </c>
      <c r="U34" s="107" t="s">
        <v>428</v>
      </c>
      <c r="V34" s="110" t="s">
        <v>426</v>
      </c>
      <c r="W34" s="110" t="s">
        <v>226</v>
      </c>
      <c r="X34" s="109" t="s">
        <v>212</v>
      </c>
      <c r="Y34" s="110" t="s">
        <v>213</v>
      </c>
      <c r="Z34" s="110" t="s">
        <v>214</v>
      </c>
      <c r="AA34" s="121" t="s">
        <v>215</v>
      </c>
      <c r="AB34" s="110" t="s">
        <v>216</v>
      </c>
      <c r="AC34" s="110" t="s">
        <v>217</v>
      </c>
      <c r="AD34" s="110" t="s">
        <v>218</v>
      </c>
      <c r="AE34" s="110" t="s">
        <v>420</v>
      </c>
      <c r="AF34" s="129" t="str">
        <f t="shared" ref="AF34:AF36" si="2">IFERROR(IF(AND(X33="Probabilidad",X34="Probabilidad"),(AH33-(+AH33*AA34)),IF(AND(X33="Impacto",X34="Probabilidad"),(AH32-(+AH32*AA34)),IF(X34="Impacto",AH33,""))),"")</f>
        <v/>
      </c>
      <c r="AG34" s="130" t="s">
        <v>227</v>
      </c>
      <c r="AH34" s="131">
        <v>0.12348000000000001</v>
      </c>
      <c r="AI34" s="130" t="s">
        <v>317</v>
      </c>
      <c r="AJ34" s="131">
        <v>0.8</v>
      </c>
      <c r="AK34" s="132" t="s">
        <v>237</v>
      </c>
      <c r="AL34" s="234"/>
      <c r="AM34" s="270"/>
      <c r="AN34" s="245"/>
      <c r="AO34" s="244"/>
      <c r="AP34" s="244"/>
      <c r="AQ34" s="245"/>
      <c r="AR34" s="246"/>
      <c r="AS34" s="185"/>
      <c r="AT34" s="267"/>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row>
    <row r="35" spans="1:77" ht="42" customHeight="1" x14ac:dyDescent="0.25">
      <c r="A35" s="247"/>
      <c r="B35" s="225"/>
      <c r="C35" s="225"/>
      <c r="D35" s="225"/>
      <c r="E35" s="225"/>
      <c r="F35" s="223"/>
      <c r="G35" s="223"/>
      <c r="H35" s="223"/>
      <c r="I35" s="134" t="s">
        <v>444</v>
      </c>
      <c r="J35" s="134"/>
      <c r="K35" s="225"/>
      <c r="L35" s="235"/>
      <c r="M35" s="230"/>
      <c r="N35" s="227"/>
      <c r="O35" s="228"/>
      <c r="P35" s="229">
        <v>0</v>
      </c>
      <c r="Q35" s="230"/>
      <c r="R35" s="227"/>
      <c r="S35" s="231"/>
      <c r="T35" s="135"/>
      <c r="U35" s="125"/>
      <c r="V35" s="110"/>
      <c r="W35" s="110"/>
      <c r="X35" s="109" t="s">
        <v>215</v>
      </c>
      <c r="Y35" s="110"/>
      <c r="Z35" s="110"/>
      <c r="AA35" s="121" t="s">
        <v>215</v>
      </c>
      <c r="AB35" s="110"/>
      <c r="AC35" s="110"/>
      <c r="AD35" s="110"/>
      <c r="AE35" s="110"/>
      <c r="AF35" s="129" t="str">
        <f t="shared" si="2"/>
        <v/>
      </c>
      <c r="AG35" s="148" t="s">
        <v>215</v>
      </c>
      <c r="AH35" s="128" t="s">
        <v>215</v>
      </c>
      <c r="AI35" s="148" t="s">
        <v>215</v>
      </c>
      <c r="AJ35" s="128" t="s">
        <v>215</v>
      </c>
      <c r="AK35" s="149" t="s">
        <v>215</v>
      </c>
      <c r="AL35" s="234"/>
      <c r="AM35" s="270"/>
      <c r="AN35" s="178"/>
      <c r="AO35" s="177"/>
      <c r="AP35" s="177"/>
      <c r="AQ35" s="176"/>
      <c r="AR35" s="178"/>
      <c r="AS35" s="185"/>
      <c r="AT35" s="267"/>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row>
    <row r="36" spans="1:77" ht="38.25" customHeight="1" x14ac:dyDescent="0.25">
      <c r="A36" s="247"/>
      <c r="B36" s="225"/>
      <c r="C36" s="225"/>
      <c r="D36" s="225"/>
      <c r="E36" s="225"/>
      <c r="F36" s="223"/>
      <c r="G36" s="223"/>
      <c r="H36" s="223"/>
      <c r="I36" s="134" t="s">
        <v>445</v>
      </c>
      <c r="J36" s="134"/>
      <c r="K36" s="225"/>
      <c r="L36" s="235"/>
      <c r="M36" s="230"/>
      <c r="N36" s="227"/>
      <c r="O36" s="228"/>
      <c r="P36" s="229">
        <v>0</v>
      </c>
      <c r="Q36" s="230"/>
      <c r="R36" s="227"/>
      <c r="S36" s="231"/>
      <c r="T36" s="135"/>
      <c r="U36" s="125"/>
      <c r="V36" s="110"/>
      <c r="W36" s="110"/>
      <c r="X36" s="109" t="s">
        <v>215</v>
      </c>
      <c r="Y36" s="110"/>
      <c r="Z36" s="110"/>
      <c r="AA36" s="121" t="s">
        <v>215</v>
      </c>
      <c r="AB36" s="110"/>
      <c r="AC36" s="110"/>
      <c r="AD36" s="110"/>
      <c r="AE36" s="110"/>
      <c r="AF36" s="129" t="str">
        <f t="shared" si="2"/>
        <v/>
      </c>
      <c r="AG36" s="148" t="s">
        <v>215</v>
      </c>
      <c r="AH36" s="128" t="s">
        <v>215</v>
      </c>
      <c r="AI36" s="148" t="s">
        <v>215</v>
      </c>
      <c r="AJ36" s="128" t="s">
        <v>215</v>
      </c>
      <c r="AK36" s="149" t="s">
        <v>215</v>
      </c>
      <c r="AL36" s="234"/>
      <c r="AM36" s="271"/>
      <c r="AN36" s="178"/>
      <c r="AO36" s="177"/>
      <c r="AP36" s="177"/>
      <c r="AQ36" s="176"/>
      <c r="AR36" s="178"/>
      <c r="AS36" s="185"/>
      <c r="AT36" s="267"/>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row>
    <row r="37" spans="1:77" s="104" customFormat="1" ht="42.75" customHeight="1" x14ac:dyDescent="0.2">
      <c r="A37" s="241" t="s">
        <v>458</v>
      </c>
      <c r="B37" s="242" t="s">
        <v>204</v>
      </c>
      <c r="C37" s="242" t="s">
        <v>459</v>
      </c>
      <c r="D37" s="242" t="s">
        <v>460</v>
      </c>
      <c r="E37" s="243" t="s">
        <v>461</v>
      </c>
      <c r="F37" s="243" t="s">
        <v>462</v>
      </c>
      <c r="G37" s="223" t="s">
        <v>252</v>
      </c>
      <c r="H37" s="255" t="s">
        <v>253</v>
      </c>
      <c r="I37" s="134" t="s">
        <v>463</v>
      </c>
      <c r="J37" s="112" t="s">
        <v>464</v>
      </c>
      <c r="K37" s="242" t="s">
        <v>206</v>
      </c>
      <c r="L37" s="243" t="s">
        <v>455</v>
      </c>
      <c r="M37" s="256" t="s">
        <v>285</v>
      </c>
      <c r="N37" s="251">
        <v>1</v>
      </c>
      <c r="O37" s="248"/>
      <c r="P37" s="249" t="s">
        <v>465</v>
      </c>
      <c r="Q37" s="250" t="s">
        <v>317</v>
      </c>
      <c r="R37" s="251">
        <v>0.4</v>
      </c>
      <c r="S37" s="253" t="s">
        <v>237</v>
      </c>
      <c r="T37" s="135" t="s">
        <v>466</v>
      </c>
      <c r="U37" s="138" t="s">
        <v>467</v>
      </c>
      <c r="V37" s="108" t="s">
        <v>468</v>
      </c>
      <c r="W37" s="108" t="s">
        <v>226</v>
      </c>
      <c r="X37" s="150" t="s">
        <v>212</v>
      </c>
      <c r="Y37" s="151" t="s">
        <v>213</v>
      </c>
      <c r="Z37" s="127" t="s">
        <v>214</v>
      </c>
      <c r="AA37" s="152"/>
      <c r="AB37" s="110" t="s">
        <v>216</v>
      </c>
      <c r="AC37" s="127" t="s">
        <v>217</v>
      </c>
      <c r="AD37" s="127" t="s">
        <v>218</v>
      </c>
      <c r="AE37" s="110" t="s">
        <v>469</v>
      </c>
      <c r="AF37" s="152"/>
      <c r="AG37" s="130" t="s">
        <v>236</v>
      </c>
      <c r="AH37" s="131">
        <v>0.7</v>
      </c>
      <c r="AI37" s="153" t="s">
        <v>317</v>
      </c>
      <c r="AJ37" s="154">
        <v>0.8</v>
      </c>
      <c r="AK37" s="155" t="s">
        <v>237</v>
      </c>
      <c r="AL37" s="254" t="s">
        <v>452</v>
      </c>
      <c r="AM37" s="269" t="s">
        <v>453</v>
      </c>
      <c r="AN37" s="176" t="s">
        <v>288</v>
      </c>
      <c r="AO37" s="177">
        <v>45291</v>
      </c>
      <c r="AP37" s="177">
        <v>45291</v>
      </c>
      <c r="AQ37" s="176"/>
      <c r="AR37" s="176" t="s">
        <v>289</v>
      </c>
      <c r="AS37" s="178" t="s">
        <v>220</v>
      </c>
      <c r="AT37" s="275" t="s">
        <v>791</v>
      </c>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row>
    <row r="38" spans="1:77" s="104" customFormat="1" ht="40.5" customHeight="1" x14ac:dyDescent="0.2">
      <c r="A38" s="241"/>
      <c r="B38" s="242"/>
      <c r="C38" s="242"/>
      <c r="D38" s="242"/>
      <c r="E38" s="243"/>
      <c r="F38" s="243"/>
      <c r="G38" s="223"/>
      <c r="H38" s="255"/>
      <c r="I38" s="134" t="s">
        <v>470</v>
      </c>
      <c r="J38" s="112" t="s">
        <v>457</v>
      </c>
      <c r="K38" s="242"/>
      <c r="L38" s="243"/>
      <c r="M38" s="256"/>
      <c r="N38" s="252"/>
      <c r="O38" s="248"/>
      <c r="P38" s="249"/>
      <c r="Q38" s="250"/>
      <c r="R38" s="252"/>
      <c r="S38" s="253"/>
      <c r="T38" s="135" t="s">
        <v>471</v>
      </c>
      <c r="U38" s="138" t="s">
        <v>472</v>
      </c>
      <c r="V38" s="110" t="s">
        <v>451</v>
      </c>
      <c r="W38" s="110" t="s">
        <v>226</v>
      </c>
      <c r="X38" s="150" t="s">
        <v>212</v>
      </c>
      <c r="Y38" s="151" t="s">
        <v>213</v>
      </c>
      <c r="Z38" s="127" t="s">
        <v>214</v>
      </c>
      <c r="AA38" s="156" t="s">
        <v>215</v>
      </c>
      <c r="AB38" s="110" t="s">
        <v>224</v>
      </c>
      <c r="AC38" s="127" t="s">
        <v>217</v>
      </c>
      <c r="AD38" s="127" t="s">
        <v>218</v>
      </c>
      <c r="AE38" s="110" t="s">
        <v>793</v>
      </c>
      <c r="AF38" s="141" t="str">
        <f>IFERROR(IF(AND(X37="Probabilidad",X38="Probabilidad"),(AH37-(+AH37*AA38)),IF(X38="Probabilidad",(N37-(+N37*AA38)),IF(X38="Impacto",AH37,""))),"")</f>
        <v/>
      </c>
      <c r="AG38" s="130" t="s">
        <v>207</v>
      </c>
      <c r="AH38" s="131">
        <v>0.49</v>
      </c>
      <c r="AI38" s="153" t="s">
        <v>317</v>
      </c>
      <c r="AJ38" s="154">
        <v>0.8</v>
      </c>
      <c r="AK38" s="155" t="s">
        <v>237</v>
      </c>
      <c r="AL38" s="254"/>
      <c r="AM38" s="270"/>
      <c r="AN38" s="184"/>
      <c r="AO38" s="188"/>
      <c r="AP38" s="188"/>
      <c r="AQ38" s="184"/>
      <c r="AR38" s="184"/>
      <c r="AS38" s="184"/>
      <c r="AT38" s="275"/>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row>
    <row r="39" spans="1:77" s="104" customFormat="1" ht="39" customHeight="1" x14ac:dyDescent="0.2">
      <c r="A39" s="241"/>
      <c r="B39" s="242"/>
      <c r="C39" s="242"/>
      <c r="D39" s="242"/>
      <c r="E39" s="243"/>
      <c r="F39" s="243"/>
      <c r="G39" s="223"/>
      <c r="H39" s="255"/>
      <c r="I39" s="134" t="s">
        <v>473</v>
      </c>
      <c r="J39" s="112" t="s">
        <v>454</v>
      </c>
      <c r="K39" s="242"/>
      <c r="L39" s="243"/>
      <c r="M39" s="256"/>
      <c r="N39" s="252"/>
      <c r="O39" s="248"/>
      <c r="P39" s="249"/>
      <c r="Q39" s="250"/>
      <c r="R39" s="252"/>
      <c r="S39" s="253"/>
      <c r="T39" s="135" t="s">
        <v>474</v>
      </c>
      <c r="U39" s="157" t="s">
        <v>475</v>
      </c>
      <c r="V39" s="108" t="s">
        <v>468</v>
      </c>
      <c r="W39" s="110" t="s">
        <v>226</v>
      </c>
      <c r="X39" s="150" t="s">
        <v>212</v>
      </c>
      <c r="Y39" s="151" t="s">
        <v>213</v>
      </c>
      <c r="Z39" s="127" t="s">
        <v>214</v>
      </c>
      <c r="AA39" s="156" t="s">
        <v>215</v>
      </c>
      <c r="AB39" s="110" t="s">
        <v>216</v>
      </c>
      <c r="AC39" s="127" t="s">
        <v>217</v>
      </c>
      <c r="AD39" s="127" t="s">
        <v>218</v>
      </c>
      <c r="AE39" s="110" t="s">
        <v>469</v>
      </c>
      <c r="AF39" s="141" t="str">
        <f>IFERROR(IF(AND(X38="Probabilidad",X39="Probabilidad"),(AH38-(+AH38*AA39)),IF(AND(X38="Impacto",X39="Probabilidad"),(AH37-(+AH37*AA39)),IF(X39="Impacto",AH38,""))),"")</f>
        <v/>
      </c>
      <c r="AG39" s="130" t="s">
        <v>225</v>
      </c>
      <c r="AH39" s="131">
        <v>0.34299999999999997</v>
      </c>
      <c r="AI39" s="153" t="s">
        <v>317</v>
      </c>
      <c r="AJ39" s="154">
        <v>0.8</v>
      </c>
      <c r="AK39" s="155" t="s">
        <v>237</v>
      </c>
      <c r="AL39" s="254"/>
      <c r="AM39" s="271"/>
      <c r="AN39" s="178"/>
      <c r="AO39" s="177"/>
      <c r="AP39" s="177"/>
      <c r="AQ39" s="176"/>
      <c r="AR39" s="176"/>
      <c r="AS39" s="178"/>
      <c r="AT39" s="275"/>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row>
    <row r="40" spans="1:77" ht="40.5" customHeight="1" x14ac:dyDescent="0.25">
      <c r="A40" s="240" t="s">
        <v>484</v>
      </c>
      <c r="B40" s="225" t="s">
        <v>204</v>
      </c>
      <c r="C40" s="225" t="s">
        <v>485</v>
      </c>
      <c r="D40" s="225" t="s">
        <v>486</v>
      </c>
      <c r="E40" s="223" t="s">
        <v>487</v>
      </c>
      <c r="F40" s="223" t="s">
        <v>488</v>
      </c>
      <c r="G40" s="223" t="s">
        <v>252</v>
      </c>
      <c r="H40" s="223" t="s">
        <v>253</v>
      </c>
      <c r="I40" s="134" t="s">
        <v>486</v>
      </c>
      <c r="J40" s="134" t="s">
        <v>489</v>
      </c>
      <c r="K40" s="225" t="s">
        <v>206</v>
      </c>
      <c r="L40" s="225" t="s">
        <v>490</v>
      </c>
      <c r="M40" s="230" t="s">
        <v>207</v>
      </c>
      <c r="N40" s="227">
        <v>0.6</v>
      </c>
      <c r="O40" s="228"/>
      <c r="P40" s="229" t="s">
        <v>491</v>
      </c>
      <c r="Q40" s="230" t="s">
        <v>209</v>
      </c>
      <c r="R40" s="227">
        <v>0.6</v>
      </c>
      <c r="S40" s="231" t="s">
        <v>209</v>
      </c>
      <c r="T40" s="135" t="s">
        <v>492</v>
      </c>
      <c r="U40" s="145" t="s">
        <v>493</v>
      </c>
      <c r="V40" s="119" t="s">
        <v>494</v>
      </c>
      <c r="W40" s="119" t="s">
        <v>226</v>
      </c>
      <c r="X40" s="158" t="s">
        <v>212</v>
      </c>
      <c r="Y40" s="119" t="s">
        <v>222</v>
      </c>
      <c r="Z40" s="119" t="s">
        <v>214</v>
      </c>
      <c r="AA40" s="159" t="s">
        <v>215</v>
      </c>
      <c r="AB40" s="119" t="s">
        <v>216</v>
      </c>
      <c r="AC40" s="119" t="s">
        <v>217</v>
      </c>
      <c r="AD40" s="119" t="s">
        <v>218</v>
      </c>
      <c r="AE40" s="119" t="s">
        <v>495</v>
      </c>
      <c r="AF40" s="129" t="str">
        <f>IFERROR(IF(X40="Probabilidad",(N40-(+N40*AA40)),IF(X40="Impacto",N40,"")),"")</f>
        <v/>
      </c>
      <c r="AG40" s="120" t="s">
        <v>225</v>
      </c>
      <c r="AH40" s="128">
        <v>0.36</v>
      </c>
      <c r="AI40" s="130" t="s">
        <v>209</v>
      </c>
      <c r="AJ40" s="131">
        <v>0.6</v>
      </c>
      <c r="AK40" s="123" t="s">
        <v>209</v>
      </c>
      <c r="AL40" s="236" t="s">
        <v>219</v>
      </c>
      <c r="AM40" s="277" t="s">
        <v>476</v>
      </c>
      <c r="AN40" s="186" t="s">
        <v>477</v>
      </c>
      <c r="AO40" s="189">
        <v>44958</v>
      </c>
      <c r="AP40" s="189">
        <v>44986</v>
      </c>
      <c r="AQ40" s="186"/>
      <c r="AR40" s="187" t="s">
        <v>350</v>
      </c>
      <c r="AS40" s="185"/>
      <c r="AT40" s="267" t="s">
        <v>791</v>
      </c>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row>
    <row r="41" spans="1:77" ht="25.5" customHeight="1" x14ac:dyDescent="0.25">
      <c r="A41" s="240"/>
      <c r="B41" s="225"/>
      <c r="C41" s="225"/>
      <c r="D41" s="225"/>
      <c r="E41" s="223"/>
      <c r="F41" s="223"/>
      <c r="G41" s="223"/>
      <c r="H41" s="223"/>
      <c r="I41" s="134" t="s">
        <v>496</v>
      </c>
      <c r="J41" s="134" t="s">
        <v>497</v>
      </c>
      <c r="K41" s="225"/>
      <c r="L41" s="235"/>
      <c r="M41" s="230"/>
      <c r="N41" s="227"/>
      <c r="O41" s="228"/>
      <c r="P41" s="229">
        <v>0</v>
      </c>
      <c r="Q41" s="230"/>
      <c r="R41" s="227"/>
      <c r="S41" s="231"/>
      <c r="T41" s="135" t="s">
        <v>498</v>
      </c>
      <c r="U41" s="145" t="s">
        <v>499</v>
      </c>
      <c r="V41" s="119" t="s">
        <v>500</v>
      </c>
      <c r="W41" s="119" t="s">
        <v>226</v>
      </c>
      <c r="X41" s="158" t="s">
        <v>212</v>
      </c>
      <c r="Y41" s="119" t="s">
        <v>222</v>
      </c>
      <c r="Z41" s="119" t="s">
        <v>214</v>
      </c>
      <c r="AA41" s="159" t="s">
        <v>215</v>
      </c>
      <c r="AB41" s="119" t="s">
        <v>224</v>
      </c>
      <c r="AC41" s="119" t="s">
        <v>217</v>
      </c>
      <c r="AD41" s="119" t="s">
        <v>229</v>
      </c>
      <c r="AE41" s="160"/>
      <c r="AF41" s="129" t="str">
        <f>IFERROR(IF(AND(X40="Probabilidad",X41="Probabilidad"),(AH40-(+AH40*AA41)),IF(X41="Probabilidad",(N40-(+N40*AA41)),IF(X41="Impacto",AH40,""))),"")</f>
        <v/>
      </c>
      <c r="AG41" s="120" t="s">
        <v>225</v>
      </c>
      <c r="AH41" s="128">
        <v>0.22</v>
      </c>
      <c r="AI41" s="130" t="s">
        <v>209</v>
      </c>
      <c r="AJ41" s="131">
        <v>0.6</v>
      </c>
      <c r="AK41" s="123" t="s">
        <v>209</v>
      </c>
      <c r="AL41" s="236"/>
      <c r="AM41" s="278"/>
      <c r="AN41" s="187"/>
      <c r="AO41" s="189"/>
      <c r="AP41" s="189"/>
      <c r="AQ41" s="186"/>
      <c r="AR41" s="187"/>
      <c r="AS41" s="190"/>
      <c r="AT41" s="267"/>
    </row>
    <row r="42" spans="1:77" ht="27.75" customHeight="1" x14ac:dyDescent="0.25">
      <c r="A42" s="240"/>
      <c r="B42" s="225"/>
      <c r="C42" s="225"/>
      <c r="D42" s="225"/>
      <c r="E42" s="223"/>
      <c r="F42" s="223"/>
      <c r="G42" s="223"/>
      <c r="H42" s="223"/>
      <c r="I42" s="137"/>
      <c r="J42" s="134" t="s">
        <v>501</v>
      </c>
      <c r="K42" s="225"/>
      <c r="L42" s="235"/>
      <c r="M42" s="230"/>
      <c r="N42" s="227"/>
      <c r="O42" s="228"/>
      <c r="P42" s="229">
        <v>0</v>
      </c>
      <c r="Q42" s="230"/>
      <c r="R42" s="227"/>
      <c r="S42" s="231"/>
      <c r="T42" s="135" t="s">
        <v>502</v>
      </c>
      <c r="U42" s="146" t="s">
        <v>503</v>
      </c>
      <c r="V42" s="119" t="s">
        <v>477</v>
      </c>
      <c r="W42" s="119" t="s">
        <v>226</v>
      </c>
      <c r="X42" s="158" t="s">
        <v>212</v>
      </c>
      <c r="Y42" s="144" t="s">
        <v>213</v>
      </c>
      <c r="Z42" s="144" t="s">
        <v>214</v>
      </c>
      <c r="AA42" s="161" t="s">
        <v>215</v>
      </c>
      <c r="AB42" s="144" t="s">
        <v>224</v>
      </c>
      <c r="AC42" s="144" t="s">
        <v>217</v>
      </c>
      <c r="AD42" s="144" t="s">
        <v>218</v>
      </c>
      <c r="AE42" s="119" t="s">
        <v>504</v>
      </c>
      <c r="AF42" s="129" t="str">
        <f>IFERROR(IF(AND(X41="Probabilidad",X42="Probabilidad"),(AH41-(+AH41*AA42)),IF(AND(X41="Impacto",X42="Probabilidad"),(AH40-(+AH40*AA42)),IF(X42="Impacto",AH41,""))),"")</f>
        <v/>
      </c>
      <c r="AG42" s="120" t="s">
        <v>227</v>
      </c>
      <c r="AH42" s="128">
        <v>0.15</v>
      </c>
      <c r="AI42" s="130" t="s">
        <v>209</v>
      </c>
      <c r="AJ42" s="131">
        <v>0.6</v>
      </c>
      <c r="AK42" s="123" t="s">
        <v>209</v>
      </c>
      <c r="AL42" s="236"/>
      <c r="AM42" s="278"/>
      <c r="AN42" s="187"/>
      <c r="AO42" s="189"/>
      <c r="AP42" s="189"/>
      <c r="AQ42" s="186"/>
      <c r="AR42" s="187"/>
      <c r="AS42" s="190"/>
      <c r="AT42" s="267"/>
    </row>
    <row r="43" spans="1:77" ht="30" customHeight="1" x14ac:dyDescent="0.25">
      <c r="A43" s="240"/>
      <c r="B43" s="225"/>
      <c r="C43" s="225"/>
      <c r="D43" s="225"/>
      <c r="E43" s="223"/>
      <c r="F43" s="223"/>
      <c r="G43" s="223"/>
      <c r="H43" s="223"/>
      <c r="I43" s="134"/>
      <c r="J43" s="134" t="s">
        <v>505</v>
      </c>
      <c r="K43" s="225"/>
      <c r="L43" s="235"/>
      <c r="M43" s="230"/>
      <c r="N43" s="227"/>
      <c r="O43" s="228"/>
      <c r="P43" s="229">
        <v>0</v>
      </c>
      <c r="Q43" s="230"/>
      <c r="R43" s="227"/>
      <c r="S43" s="231"/>
      <c r="T43" s="135" t="s">
        <v>478</v>
      </c>
      <c r="U43" s="125" t="s">
        <v>479</v>
      </c>
      <c r="V43" s="110" t="s">
        <v>480</v>
      </c>
      <c r="W43" s="110" t="s">
        <v>240</v>
      </c>
      <c r="X43" s="109" t="s">
        <v>212</v>
      </c>
      <c r="Y43" s="127" t="s">
        <v>222</v>
      </c>
      <c r="Z43" s="127" t="s">
        <v>223</v>
      </c>
      <c r="AA43" s="128" t="s">
        <v>215</v>
      </c>
      <c r="AB43" s="127" t="s">
        <v>216</v>
      </c>
      <c r="AC43" s="127" t="s">
        <v>217</v>
      </c>
      <c r="AD43" s="127" t="s">
        <v>218</v>
      </c>
      <c r="AE43" s="110" t="s">
        <v>481</v>
      </c>
      <c r="AF43" s="129" t="str">
        <f t="shared" ref="AF43" si="3">IFERROR(IF(AND(X42="Probabilidad",X43="Probabilidad"),(AH42-(+AH42*AA43)),IF(AND(X42="Impacto",X43="Probabilidad"),(AH41-(+AH41*AA43)),IF(X43="Impacto",AH42,""))),"")</f>
        <v/>
      </c>
      <c r="AG43" s="120" t="s">
        <v>227</v>
      </c>
      <c r="AH43" s="128">
        <v>7.0000000000000007E-2</v>
      </c>
      <c r="AI43" s="130" t="s">
        <v>209</v>
      </c>
      <c r="AJ43" s="131">
        <v>0.6</v>
      </c>
      <c r="AK43" s="123" t="s">
        <v>209</v>
      </c>
      <c r="AL43" s="236"/>
      <c r="AM43" s="279"/>
      <c r="AN43" s="187"/>
      <c r="AO43" s="189"/>
      <c r="AP43" s="189"/>
      <c r="AQ43" s="186"/>
      <c r="AR43" s="187"/>
      <c r="AS43" s="190"/>
      <c r="AT43" s="267"/>
    </row>
    <row r="44" spans="1:77" ht="41.25" customHeight="1" x14ac:dyDescent="0.25">
      <c r="A44" s="240" t="s">
        <v>506</v>
      </c>
      <c r="B44" s="225" t="s">
        <v>204</v>
      </c>
      <c r="C44" s="225" t="s">
        <v>485</v>
      </c>
      <c r="D44" s="225" t="s">
        <v>486</v>
      </c>
      <c r="E44" s="223" t="s">
        <v>507</v>
      </c>
      <c r="F44" s="223" t="s">
        <v>488</v>
      </c>
      <c r="G44" s="223" t="s">
        <v>252</v>
      </c>
      <c r="H44" s="223" t="s">
        <v>253</v>
      </c>
      <c r="I44" s="134" t="s">
        <v>486</v>
      </c>
      <c r="J44" s="134" t="s">
        <v>489</v>
      </c>
      <c r="K44" s="225" t="s">
        <v>206</v>
      </c>
      <c r="L44" s="225" t="s">
        <v>490</v>
      </c>
      <c r="M44" s="230" t="s">
        <v>207</v>
      </c>
      <c r="N44" s="227">
        <v>0.6</v>
      </c>
      <c r="O44" s="228"/>
      <c r="P44" s="229" t="s">
        <v>491</v>
      </c>
      <c r="Q44" s="230" t="s">
        <v>209</v>
      </c>
      <c r="R44" s="227">
        <v>0.6</v>
      </c>
      <c r="S44" s="231" t="s">
        <v>209</v>
      </c>
      <c r="T44" s="135" t="s">
        <v>492</v>
      </c>
      <c r="U44" s="145" t="s">
        <v>493</v>
      </c>
      <c r="V44" s="119" t="s">
        <v>494</v>
      </c>
      <c r="W44" s="119" t="s">
        <v>226</v>
      </c>
      <c r="X44" s="158" t="s">
        <v>212</v>
      </c>
      <c r="Y44" s="119" t="s">
        <v>222</v>
      </c>
      <c r="Z44" s="119" t="s">
        <v>214</v>
      </c>
      <c r="AA44" s="159" t="s">
        <v>215</v>
      </c>
      <c r="AB44" s="119" t="s">
        <v>216</v>
      </c>
      <c r="AC44" s="119" t="s">
        <v>217</v>
      </c>
      <c r="AD44" s="119" t="s">
        <v>218</v>
      </c>
      <c r="AE44" s="119" t="s">
        <v>495</v>
      </c>
      <c r="AF44" s="129" t="str">
        <f>IFERROR(IF(X44="Probabilidad",(N44-(+N44*AA44)),IF(X44="Impacto",N44,"")),"")</f>
        <v/>
      </c>
      <c r="AG44" s="120" t="s">
        <v>225</v>
      </c>
      <c r="AH44" s="128">
        <v>0.36</v>
      </c>
      <c r="AI44" s="130" t="s">
        <v>209</v>
      </c>
      <c r="AJ44" s="131">
        <v>0.6</v>
      </c>
      <c r="AK44" s="123" t="s">
        <v>209</v>
      </c>
      <c r="AL44" s="236" t="s">
        <v>219</v>
      </c>
      <c r="AM44" s="277" t="s">
        <v>476</v>
      </c>
      <c r="AN44" s="186" t="s">
        <v>477</v>
      </c>
      <c r="AO44" s="189">
        <v>44958</v>
      </c>
      <c r="AP44" s="189">
        <v>44986</v>
      </c>
      <c r="AQ44" s="186"/>
      <c r="AR44" s="187" t="s">
        <v>350</v>
      </c>
      <c r="AS44" s="185"/>
      <c r="AT44" s="267" t="s">
        <v>791</v>
      </c>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row>
    <row r="45" spans="1:77" ht="39.75" customHeight="1" x14ac:dyDescent="0.25">
      <c r="A45" s="240"/>
      <c r="B45" s="225"/>
      <c r="C45" s="225"/>
      <c r="D45" s="225"/>
      <c r="E45" s="223"/>
      <c r="F45" s="223"/>
      <c r="G45" s="223"/>
      <c r="H45" s="223"/>
      <c r="I45" s="134" t="s">
        <v>496</v>
      </c>
      <c r="J45" s="134" t="s">
        <v>497</v>
      </c>
      <c r="K45" s="225"/>
      <c r="L45" s="235"/>
      <c r="M45" s="230"/>
      <c r="N45" s="227"/>
      <c r="O45" s="228"/>
      <c r="P45" s="229">
        <v>0</v>
      </c>
      <c r="Q45" s="230"/>
      <c r="R45" s="227"/>
      <c r="S45" s="231"/>
      <c r="T45" s="135" t="s">
        <v>508</v>
      </c>
      <c r="U45" s="145" t="s">
        <v>509</v>
      </c>
      <c r="V45" s="119" t="s">
        <v>483</v>
      </c>
      <c r="W45" s="119" t="s">
        <v>226</v>
      </c>
      <c r="X45" s="158" t="s">
        <v>212</v>
      </c>
      <c r="Y45" s="119" t="s">
        <v>222</v>
      </c>
      <c r="Z45" s="119" t="s">
        <v>214</v>
      </c>
      <c r="AA45" s="161" t="s">
        <v>215</v>
      </c>
      <c r="AB45" s="119" t="s">
        <v>216</v>
      </c>
      <c r="AC45" s="119" t="s">
        <v>217</v>
      </c>
      <c r="AD45" s="119" t="s">
        <v>218</v>
      </c>
      <c r="AE45" s="119" t="s">
        <v>510</v>
      </c>
      <c r="AF45" s="129" t="str">
        <f>IFERROR(IF(AND(X44="Probabilidad",X45="Probabilidad"),(AH44-(+AH44*AA45)),IF(X45="Probabilidad",(N44-(+N44*AA45)),IF(X45="Impacto",AH44,""))),"")</f>
        <v/>
      </c>
      <c r="AG45" s="120" t="s">
        <v>225</v>
      </c>
      <c r="AH45" s="128">
        <v>0.22</v>
      </c>
      <c r="AI45" s="130" t="s">
        <v>209</v>
      </c>
      <c r="AJ45" s="131">
        <v>0.6</v>
      </c>
      <c r="AK45" s="123" t="s">
        <v>209</v>
      </c>
      <c r="AL45" s="236"/>
      <c r="AM45" s="278"/>
      <c r="AN45" s="187"/>
      <c r="AO45" s="189"/>
      <c r="AP45" s="189"/>
      <c r="AQ45" s="186"/>
      <c r="AR45" s="187"/>
      <c r="AS45" s="190"/>
      <c r="AT45" s="267"/>
    </row>
    <row r="46" spans="1:77" ht="24" customHeight="1" x14ac:dyDescent="0.25">
      <c r="A46" s="240"/>
      <c r="B46" s="225"/>
      <c r="C46" s="225"/>
      <c r="D46" s="225"/>
      <c r="E46" s="223"/>
      <c r="F46" s="223"/>
      <c r="G46" s="223"/>
      <c r="H46" s="223"/>
      <c r="I46" s="137"/>
      <c r="J46" s="134" t="s">
        <v>501</v>
      </c>
      <c r="K46" s="225"/>
      <c r="L46" s="235"/>
      <c r="M46" s="230"/>
      <c r="N46" s="227"/>
      <c r="O46" s="228"/>
      <c r="P46" s="229">
        <v>0</v>
      </c>
      <c r="Q46" s="230"/>
      <c r="R46" s="227"/>
      <c r="S46" s="231"/>
      <c r="T46" s="135" t="s">
        <v>478</v>
      </c>
      <c r="U46" s="145" t="s">
        <v>479</v>
      </c>
      <c r="V46" s="119" t="s">
        <v>480</v>
      </c>
      <c r="W46" s="119" t="s">
        <v>240</v>
      </c>
      <c r="X46" s="158" t="s">
        <v>212</v>
      </c>
      <c r="Y46" s="144" t="s">
        <v>222</v>
      </c>
      <c r="Z46" s="144" t="s">
        <v>223</v>
      </c>
      <c r="AA46" s="161" t="s">
        <v>215</v>
      </c>
      <c r="AB46" s="144" t="s">
        <v>216</v>
      </c>
      <c r="AC46" s="144" t="s">
        <v>217</v>
      </c>
      <c r="AD46" s="144" t="s">
        <v>218</v>
      </c>
      <c r="AE46" s="119" t="s">
        <v>481</v>
      </c>
      <c r="AF46" s="129" t="str">
        <f>IFERROR(IF(AND(X45="Probabilidad",X46="Probabilidad"),(AH45-(+AH45*AA46)),IF(AND(X45="Impacto",X46="Probabilidad"),(AH44-(+AH44*AA46)),IF(X46="Impacto",AH45,""))),"")</f>
        <v/>
      </c>
      <c r="AG46" s="120" t="s">
        <v>227</v>
      </c>
      <c r="AH46" s="128">
        <v>0.11</v>
      </c>
      <c r="AI46" s="130" t="s">
        <v>209</v>
      </c>
      <c r="AJ46" s="131">
        <v>0.6</v>
      </c>
      <c r="AK46" s="123" t="s">
        <v>209</v>
      </c>
      <c r="AL46" s="236"/>
      <c r="AM46" s="278"/>
      <c r="AN46" s="187"/>
      <c r="AO46" s="189"/>
      <c r="AP46" s="189"/>
      <c r="AQ46" s="186"/>
      <c r="AR46" s="187"/>
      <c r="AS46" s="190"/>
      <c r="AT46" s="267"/>
    </row>
    <row r="47" spans="1:77" ht="30" customHeight="1" x14ac:dyDescent="0.25">
      <c r="A47" s="240"/>
      <c r="B47" s="225"/>
      <c r="C47" s="225"/>
      <c r="D47" s="225"/>
      <c r="E47" s="223"/>
      <c r="F47" s="223"/>
      <c r="G47" s="223"/>
      <c r="H47" s="223"/>
      <c r="I47" s="134"/>
      <c r="J47" s="134" t="s">
        <v>505</v>
      </c>
      <c r="K47" s="225"/>
      <c r="L47" s="235"/>
      <c r="M47" s="230"/>
      <c r="N47" s="227"/>
      <c r="O47" s="228"/>
      <c r="P47" s="229">
        <v>0</v>
      </c>
      <c r="Q47" s="230"/>
      <c r="R47" s="227"/>
      <c r="S47" s="231"/>
      <c r="T47" s="135" t="s">
        <v>502</v>
      </c>
      <c r="U47" s="146" t="s">
        <v>503</v>
      </c>
      <c r="V47" s="119" t="s">
        <v>477</v>
      </c>
      <c r="W47" s="119" t="s">
        <v>226</v>
      </c>
      <c r="X47" s="158" t="s">
        <v>212</v>
      </c>
      <c r="Y47" s="144" t="s">
        <v>213</v>
      </c>
      <c r="Z47" s="144" t="s">
        <v>214</v>
      </c>
      <c r="AA47" s="161" t="s">
        <v>215</v>
      </c>
      <c r="AB47" s="144" t="s">
        <v>224</v>
      </c>
      <c r="AC47" s="144" t="s">
        <v>217</v>
      </c>
      <c r="AD47" s="144" t="s">
        <v>218</v>
      </c>
      <c r="AE47" s="119" t="s">
        <v>504</v>
      </c>
      <c r="AF47" s="129" t="str">
        <f t="shared" ref="AF47" si="4">IFERROR(IF(AND(X46="Probabilidad",X47="Probabilidad"),(AH46-(+AH46*AA47)),IF(AND(X46="Impacto",X47="Probabilidad"),(AH45-(+AH45*AA47)),IF(X47="Impacto",AH46,""))),"")</f>
        <v/>
      </c>
      <c r="AG47" s="120" t="s">
        <v>227</v>
      </c>
      <c r="AH47" s="128">
        <v>0.08</v>
      </c>
      <c r="AI47" s="130" t="s">
        <v>209</v>
      </c>
      <c r="AJ47" s="131">
        <v>0.6</v>
      </c>
      <c r="AK47" s="123" t="s">
        <v>209</v>
      </c>
      <c r="AL47" s="236"/>
      <c r="AM47" s="279"/>
      <c r="AN47" s="187"/>
      <c r="AO47" s="189"/>
      <c r="AP47" s="189"/>
      <c r="AQ47" s="186"/>
      <c r="AR47" s="187"/>
      <c r="AS47" s="190"/>
      <c r="AT47" s="267"/>
    </row>
    <row r="48" spans="1:77" ht="60" customHeight="1" x14ac:dyDescent="0.25">
      <c r="A48" s="224" t="s">
        <v>526</v>
      </c>
      <c r="B48" s="225" t="s">
        <v>283</v>
      </c>
      <c r="C48" s="225" t="s">
        <v>527</v>
      </c>
      <c r="D48" s="225" t="s">
        <v>528</v>
      </c>
      <c r="E48" s="225" t="s">
        <v>529</v>
      </c>
      <c r="F48" s="223" t="s">
        <v>530</v>
      </c>
      <c r="G48" s="223" t="s">
        <v>252</v>
      </c>
      <c r="H48" s="223" t="s">
        <v>253</v>
      </c>
      <c r="I48" s="134" t="s">
        <v>531</v>
      </c>
      <c r="J48" s="134" t="s">
        <v>532</v>
      </c>
      <c r="K48" s="225" t="s">
        <v>206</v>
      </c>
      <c r="L48" s="225" t="s">
        <v>512</v>
      </c>
      <c r="M48" s="230" t="s">
        <v>207</v>
      </c>
      <c r="N48" s="227">
        <v>0.6</v>
      </c>
      <c r="O48" s="228"/>
      <c r="P48" s="229" t="s">
        <v>533</v>
      </c>
      <c r="Q48" s="230" t="s">
        <v>317</v>
      </c>
      <c r="R48" s="227">
        <v>0.8</v>
      </c>
      <c r="S48" s="231" t="s">
        <v>237</v>
      </c>
      <c r="T48" s="135" t="s">
        <v>534</v>
      </c>
      <c r="U48" s="125" t="s">
        <v>535</v>
      </c>
      <c r="V48" s="110" t="s">
        <v>794</v>
      </c>
      <c r="W48" s="125" t="s">
        <v>226</v>
      </c>
      <c r="X48" s="109" t="s">
        <v>212</v>
      </c>
      <c r="Y48" s="127" t="s">
        <v>222</v>
      </c>
      <c r="Z48" s="127" t="s">
        <v>214</v>
      </c>
      <c r="AA48" s="128" t="s">
        <v>215</v>
      </c>
      <c r="AB48" s="127" t="s">
        <v>224</v>
      </c>
      <c r="AC48" s="127" t="s">
        <v>217</v>
      </c>
      <c r="AD48" s="127" t="s">
        <v>218</v>
      </c>
      <c r="AE48" s="110" t="s">
        <v>795</v>
      </c>
      <c r="AF48" s="129" t="str">
        <f>IFERROR(IF(X48="Probabilidad",(N48-(+N48*AA48)),IF(X48="Impacto",N48,"")),"")</f>
        <v/>
      </c>
      <c r="AG48" s="162" t="s">
        <v>225</v>
      </c>
      <c r="AH48" s="163">
        <v>0.36</v>
      </c>
      <c r="AI48" s="162" t="s">
        <v>317</v>
      </c>
      <c r="AJ48" s="163">
        <v>0.8</v>
      </c>
      <c r="AK48" s="164" t="s">
        <v>237</v>
      </c>
      <c r="AL48" s="226" t="s">
        <v>286</v>
      </c>
      <c r="AM48" s="269" t="s">
        <v>536</v>
      </c>
      <c r="AN48" s="178" t="s">
        <v>515</v>
      </c>
      <c r="AO48" s="189">
        <v>45016</v>
      </c>
      <c r="AP48" s="189">
        <v>45016</v>
      </c>
      <c r="AQ48" s="176"/>
      <c r="AR48" s="186" t="s">
        <v>537</v>
      </c>
      <c r="AS48" s="178" t="s">
        <v>220</v>
      </c>
      <c r="AT48" s="267" t="s">
        <v>791</v>
      </c>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row>
    <row r="49" spans="1:77" ht="25.5" x14ac:dyDescent="0.25">
      <c r="A49" s="224"/>
      <c r="B49" s="225"/>
      <c r="C49" s="225"/>
      <c r="D49" s="225"/>
      <c r="E49" s="225"/>
      <c r="F49" s="223"/>
      <c r="G49" s="223"/>
      <c r="H49" s="223"/>
      <c r="I49" s="134" t="s">
        <v>538</v>
      </c>
      <c r="J49" s="134" t="s">
        <v>539</v>
      </c>
      <c r="K49" s="225"/>
      <c r="L49" s="235"/>
      <c r="M49" s="230"/>
      <c r="N49" s="227"/>
      <c r="O49" s="228"/>
      <c r="P49" s="229">
        <v>0</v>
      </c>
      <c r="Q49" s="230"/>
      <c r="R49" s="227"/>
      <c r="S49" s="231"/>
      <c r="T49" s="135" t="s">
        <v>517</v>
      </c>
      <c r="U49" s="125" t="s">
        <v>518</v>
      </c>
      <c r="V49" s="127" t="s">
        <v>515</v>
      </c>
      <c r="W49" s="125" t="s">
        <v>446</v>
      </c>
      <c r="X49" s="109" t="s">
        <v>212</v>
      </c>
      <c r="Y49" s="127" t="s">
        <v>222</v>
      </c>
      <c r="Z49" s="127" t="s">
        <v>214</v>
      </c>
      <c r="AA49" s="128" t="s">
        <v>215</v>
      </c>
      <c r="AB49" s="127" t="s">
        <v>216</v>
      </c>
      <c r="AC49" s="127" t="s">
        <v>217</v>
      </c>
      <c r="AD49" s="127" t="s">
        <v>218</v>
      </c>
      <c r="AE49" s="110" t="s">
        <v>519</v>
      </c>
      <c r="AF49" s="129" t="str">
        <f>IFERROR(IF(AND(X48="Probabilidad",X49="Probabilidad"),(AH48-(+AH48*AA49)),IF(X49="Probabilidad",(N48-(+N48*AA49)),IF(X49="Impacto",AH48,""))),"")</f>
        <v/>
      </c>
      <c r="AG49" s="162" t="s">
        <v>225</v>
      </c>
      <c r="AH49" s="163">
        <v>0.216</v>
      </c>
      <c r="AI49" s="162" t="s">
        <v>317</v>
      </c>
      <c r="AJ49" s="163">
        <v>0.8</v>
      </c>
      <c r="AK49" s="164" t="s">
        <v>237</v>
      </c>
      <c r="AL49" s="226"/>
      <c r="AM49" s="270"/>
      <c r="AN49" s="178"/>
      <c r="AO49" s="189"/>
      <c r="AP49" s="189"/>
      <c r="AQ49" s="176"/>
      <c r="AR49" s="186"/>
      <c r="AS49" s="178"/>
      <c r="AT49" s="267"/>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row>
    <row r="50" spans="1:77" ht="25.5" customHeight="1" x14ac:dyDescent="0.25">
      <c r="A50" s="224"/>
      <c r="B50" s="225"/>
      <c r="C50" s="225"/>
      <c r="D50" s="225"/>
      <c r="E50" s="225"/>
      <c r="F50" s="223"/>
      <c r="G50" s="223"/>
      <c r="H50" s="223"/>
      <c r="I50" s="134" t="s">
        <v>540</v>
      </c>
      <c r="J50" s="134" t="s">
        <v>541</v>
      </c>
      <c r="K50" s="225"/>
      <c r="L50" s="235"/>
      <c r="M50" s="230"/>
      <c r="N50" s="227"/>
      <c r="O50" s="228"/>
      <c r="P50" s="229">
        <v>0</v>
      </c>
      <c r="Q50" s="230"/>
      <c r="R50" s="227"/>
      <c r="S50" s="231"/>
      <c r="T50" s="135" t="s">
        <v>513</v>
      </c>
      <c r="U50" s="125" t="s">
        <v>514</v>
      </c>
      <c r="V50" s="127" t="s">
        <v>515</v>
      </c>
      <c r="W50" s="125" t="s">
        <v>226</v>
      </c>
      <c r="X50" s="109" t="s">
        <v>212</v>
      </c>
      <c r="Y50" s="127" t="s">
        <v>222</v>
      </c>
      <c r="Z50" s="127" t="s">
        <v>214</v>
      </c>
      <c r="AA50" s="128" t="s">
        <v>215</v>
      </c>
      <c r="AB50" s="127" t="s">
        <v>216</v>
      </c>
      <c r="AC50" s="127" t="s">
        <v>217</v>
      </c>
      <c r="AD50" s="127" t="s">
        <v>218</v>
      </c>
      <c r="AE50" s="127" t="s">
        <v>516</v>
      </c>
      <c r="AF50" s="129" t="str">
        <f>IFERROR(IF(AND(X49="Probabilidad",X50="Probabilidad"),(AH49-(+AH49*AA50)),IF(AND(X49="Impacto",X50="Probabilidad"),(AH48-(+AH48*AA50)),IF(X50="Impacto",AH49,""))),"")</f>
        <v/>
      </c>
      <c r="AG50" s="162" t="s">
        <v>227</v>
      </c>
      <c r="AH50" s="163">
        <v>0.12959999999999999</v>
      </c>
      <c r="AI50" s="162" t="s">
        <v>317</v>
      </c>
      <c r="AJ50" s="163">
        <v>0.8</v>
      </c>
      <c r="AK50" s="164" t="s">
        <v>237</v>
      </c>
      <c r="AL50" s="226"/>
      <c r="AM50" s="270"/>
      <c r="AN50" s="178"/>
      <c r="AO50" s="177"/>
      <c r="AP50" s="177"/>
      <c r="AQ50" s="176"/>
      <c r="AR50" s="176"/>
      <c r="AS50" s="178"/>
      <c r="AT50" s="267"/>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row>
    <row r="51" spans="1:77" ht="30" customHeight="1" x14ac:dyDescent="0.25">
      <c r="A51" s="224"/>
      <c r="B51" s="225"/>
      <c r="C51" s="225"/>
      <c r="D51" s="225"/>
      <c r="E51" s="225"/>
      <c r="F51" s="223"/>
      <c r="G51" s="223"/>
      <c r="H51" s="223"/>
      <c r="I51" s="134"/>
      <c r="J51" s="137"/>
      <c r="K51" s="225"/>
      <c r="L51" s="235"/>
      <c r="M51" s="230"/>
      <c r="N51" s="227"/>
      <c r="O51" s="228"/>
      <c r="P51" s="229">
        <v>0</v>
      </c>
      <c r="Q51" s="230"/>
      <c r="R51" s="227"/>
      <c r="S51" s="231"/>
      <c r="T51" s="135" t="s">
        <v>520</v>
      </c>
      <c r="U51" s="125" t="s">
        <v>521</v>
      </c>
      <c r="V51" s="110" t="s">
        <v>522</v>
      </c>
      <c r="W51" s="125" t="s">
        <v>226</v>
      </c>
      <c r="X51" s="109" t="s">
        <v>212</v>
      </c>
      <c r="Y51" s="127" t="s">
        <v>213</v>
      </c>
      <c r="Z51" s="127" t="s">
        <v>214</v>
      </c>
      <c r="AA51" s="128" t="s">
        <v>215</v>
      </c>
      <c r="AB51" s="127" t="s">
        <v>216</v>
      </c>
      <c r="AC51" s="127" t="s">
        <v>217</v>
      </c>
      <c r="AD51" s="127" t="s">
        <v>218</v>
      </c>
      <c r="AE51" s="110" t="s">
        <v>523</v>
      </c>
      <c r="AF51" s="129" t="str">
        <f>IFERROR(IF(AND(X50="Probabilidad",#REF!="Probabilidad"),(AH50-(+AH50*#REF!)),IF(AND(X50="Impacto",#REF!="Probabilidad"),(AH49-(+AH49*#REF!)),IF(#REF!="Impacto",AH50,""))),"")</f>
        <v/>
      </c>
      <c r="AG51" s="162" t="s">
        <v>227</v>
      </c>
      <c r="AH51" s="163">
        <v>9.0719999999999995E-2</v>
      </c>
      <c r="AI51" s="162" t="s">
        <v>317</v>
      </c>
      <c r="AJ51" s="163">
        <v>0.8</v>
      </c>
      <c r="AK51" s="164" t="s">
        <v>237</v>
      </c>
      <c r="AL51" s="226"/>
      <c r="AM51" s="271"/>
      <c r="AN51" s="178"/>
      <c r="AO51" s="177"/>
      <c r="AP51" s="177"/>
      <c r="AQ51" s="176"/>
      <c r="AR51" s="176"/>
      <c r="AS51" s="178"/>
      <c r="AT51" s="267"/>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row>
    <row r="52" spans="1:77" ht="27.75" customHeight="1" x14ac:dyDescent="0.25">
      <c r="A52" s="224"/>
      <c r="B52" s="225"/>
      <c r="C52" s="225"/>
      <c r="D52" s="225"/>
      <c r="E52" s="225"/>
      <c r="F52" s="223"/>
      <c r="G52" s="223"/>
      <c r="H52" s="223"/>
      <c r="I52" s="137"/>
      <c r="J52" s="134"/>
      <c r="K52" s="225"/>
      <c r="L52" s="235"/>
      <c r="M52" s="230"/>
      <c r="N52" s="227"/>
      <c r="O52" s="228"/>
      <c r="P52" s="229">
        <v>0</v>
      </c>
      <c r="Q52" s="230"/>
      <c r="R52" s="227"/>
      <c r="S52" s="231"/>
      <c r="T52" s="135" t="s">
        <v>542</v>
      </c>
      <c r="U52" s="137" t="s">
        <v>796</v>
      </c>
      <c r="V52" s="127" t="s">
        <v>515</v>
      </c>
      <c r="W52" s="125" t="s">
        <v>226</v>
      </c>
      <c r="X52" s="109" t="s">
        <v>212</v>
      </c>
      <c r="Y52" s="135" t="s">
        <v>222</v>
      </c>
      <c r="Z52" s="127" t="s">
        <v>214</v>
      </c>
      <c r="AA52" s="137"/>
      <c r="AB52" s="137" t="s">
        <v>224</v>
      </c>
      <c r="AC52" s="135" t="s">
        <v>217</v>
      </c>
      <c r="AD52" s="137" t="s">
        <v>218</v>
      </c>
      <c r="AE52" s="110" t="s">
        <v>797</v>
      </c>
      <c r="AF52" s="129" t="str">
        <f>IFERROR(IF(AND(#REF!="Probabilidad",X51="Probabilidad"),(AH51-(+AH51*AA51)),IF(AND(#REF!="Impacto",X51="Probabilidad"),(AH50-(+AH50*AA51)),IF(X51="Impacto",AH51,""))),"")</f>
        <v/>
      </c>
      <c r="AG52" s="162" t="s">
        <v>227</v>
      </c>
      <c r="AH52" s="163">
        <v>5.4431999999999994E-2</v>
      </c>
      <c r="AI52" s="162" t="s">
        <v>317</v>
      </c>
      <c r="AJ52" s="163">
        <v>0.8</v>
      </c>
      <c r="AK52" s="164" t="s">
        <v>237</v>
      </c>
      <c r="AL52" s="226"/>
      <c r="AM52" s="176"/>
      <c r="AN52" s="178"/>
      <c r="AO52" s="177"/>
      <c r="AP52" s="177"/>
      <c r="AQ52" s="176"/>
      <c r="AR52" s="176"/>
      <c r="AS52" s="178"/>
      <c r="AT52" s="267"/>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row>
    <row r="53" spans="1:77" ht="57" customHeight="1" x14ac:dyDescent="0.25">
      <c r="A53" s="224" t="s">
        <v>543</v>
      </c>
      <c r="B53" s="225" t="s">
        <v>283</v>
      </c>
      <c r="C53" s="225" t="s">
        <v>527</v>
      </c>
      <c r="D53" s="225" t="s">
        <v>798</v>
      </c>
      <c r="E53" s="225" t="s">
        <v>544</v>
      </c>
      <c r="F53" s="223" t="s">
        <v>799</v>
      </c>
      <c r="G53" s="223" t="s">
        <v>252</v>
      </c>
      <c r="H53" s="223" t="s">
        <v>253</v>
      </c>
      <c r="I53" s="134" t="s">
        <v>545</v>
      </c>
      <c r="J53" s="134" t="s">
        <v>532</v>
      </c>
      <c r="K53" s="225" t="s">
        <v>206</v>
      </c>
      <c r="L53" s="225" t="s">
        <v>512</v>
      </c>
      <c r="M53" s="230" t="s">
        <v>207</v>
      </c>
      <c r="N53" s="227">
        <v>0.6</v>
      </c>
      <c r="O53" s="228"/>
      <c r="P53" s="229" t="s">
        <v>533</v>
      </c>
      <c r="Q53" s="230" t="s">
        <v>317</v>
      </c>
      <c r="R53" s="227" t="s">
        <v>215</v>
      </c>
      <c r="S53" s="231" t="s">
        <v>237</v>
      </c>
      <c r="T53" s="135" t="s">
        <v>517</v>
      </c>
      <c r="U53" s="125" t="s">
        <v>518</v>
      </c>
      <c r="V53" s="127" t="s">
        <v>515</v>
      </c>
      <c r="W53" s="125" t="s">
        <v>446</v>
      </c>
      <c r="X53" s="109" t="s">
        <v>212</v>
      </c>
      <c r="Y53" s="127" t="s">
        <v>222</v>
      </c>
      <c r="Z53" s="127" t="s">
        <v>214</v>
      </c>
      <c r="AA53" s="128" t="s">
        <v>215</v>
      </c>
      <c r="AB53" s="127" t="s">
        <v>216</v>
      </c>
      <c r="AC53" s="127" t="s">
        <v>217</v>
      </c>
      <c r="AD53" s="127" t="s">
        <v>218</v>
      </c>
      <c r="AE53" s="110" t="s">
        <v>519</v>
      </c>
      <c r="AF53" s="129" t="str">
        <f>IFERROR(IF(X53="Probabilidad",(N53-(+N53*AA53)),IF(X53="Impacto",N53,"")),"")</f>
        <v/>
      </c>
      <c r="AG53" s="162" t="s">
        <v>225</v>
      </c>
      <c r="AH53" s="163">
        <v>0.36</v>
      </c>
      <c r="AI53" s="162" t="s">
        <v>317</v>
      </c>
      <c r="AJ53" s="163">
        <v>0.8</v>
      </c>
      <c r="AK53" s="164" t="s">
        <v>237</v>
      </c>
      <c r="AL53" s="226" t="s">
        <v>286</v>
      </c>
      <c r="AM53" s="269" t="s">
        <v>536</v>
      </c>
      <c r="AN53" s="178" t="s">
        <v>515</v>
      </c>
      <c r="AO53" s="189">
        <v>45016</v>
      </c>
      <c r="AP53" s="189">
        <v>45016</v>
      </c>
      <c r="AQ53" s="176"/>
      <c r="AR53" s="186" t="s">
        <v>537</v>
      </c>
      <c r="AS53" s="178" t="s">
        <v>220</v>
      </c>
      <c r="AT53" s="267" t="s">
        <v>791</v>
      </c>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row>
    <row r="54" spans="1:77" ht="29.25" customHeight="1" x14ac:dyDescent="0.25">
      <c r="A54" s="224"/>
      <c r="B54" s="225"/>
      <c r="C54" s="225"/>
      <c r="D54" s="225"/>
      <c r="E54" s="225"/>
      <c r="F54" s="223"/>
      <c r="G54" s="223"/>
      <c r="H54" s="223"/>
      <c r="I54" s="134" t="s">
        <v>538</v>
      </c>
      <c r="J54" s="134" t="s">
        <v>456</v>
      </c>
      <c r="K54" s="225"/>
      <c r="L54" s="235"/>
      <c r="M54" s="230"/>
      <c r="N54" s="227"/>
      <c r="O54" s="228"/>
      <c r="P54" s="229">
        <v>0</v>
      </c>
      <c r="Q54" s="230"/>
      <c r="R54" s="227"/>
      <c r="S54" s="231"/>
      <c r="T54" s="135" t="s">
        <v>513</v>
      </c>
      <c r="U54" s="125" t="s">
        <v>514</v>
      </c>
      <c r="V54" s="127" t="s">
        <v>515</v>
      </c>
      <c r="W54" s="125" t="s">
        <v>226</v>
      </c>
      <c r="X54" s="109" t="s">
        <v>212</v>
      </c>
      <c r="Y54" s="127" t="s">
        <v>222</v>
      </c>
      <c r="Z54" s="127" t="s">
        <v>214</v>
      </c>
      <c r="AA54" s="128" t="s">
        <v>215</v>
      </c>
      <c r="AB54" s="127" t="s">
        <v>216</v>
      </c>
      <c r="AC54" s="127" t="s">
        <v>217</v>
      </c>
      <c r="AD54" s="127" t="s">
        <v>218</v>
      </c>
      <c r="AE54" s="127" t="s">
        <v>516</v>
      </c>
      <c r="AF54" s="129" t="str">
        <f>IFERROR(IF(AND(X53="Probabilidad",X54="Probabilidad"),(AH53-(+AH53*AA54)),IF(X54="Probabilidad",(N53-(+N53*AA54)),IF(X54="Impacto",AH53,""))),"")</f>
        <v/>
      </c>
      <c r="AG54" s="162" t="s">
        <v>225</v>
      </c>
      <c r="AH54" s="163">
        <v>0.216</v>
      </c>
      <c r="AI54" s="162" t="s">
        <v>317</v>
      </c>
      <c r="AJ54" s="163">
        <v>0.8</v>
      </c>
      <c r="AK54" s="164" t="s">
        <v>237</v>
      </c>
      <c r="AL54" s="226"/>
      <c r="AM54" s="270"/>
      <c r="AN54" s="178"/>
      <c r="AO54" s="189"/>
      <c r="AP54" s="189"/>
      <c r="AQ54" s="176"/>
      <c r="AR54" s="186"/>
      <c r="AS54" s="178"/>
      <c r="AT54" s="267"/>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row>
    <row r="55" spans="1:77" ht="32.25" customHeight="1" x14ac:dyDescent="0.25">
      <c r="A55" s="224"/>
      <c r="B55" s="225"/>
      <c r="C55" s="225"/>
      <c r="D55" s="225"/>
      <c r="E55" s="225"/>
      <c r="F55" s="223"/>
      <c r="G55" s="223"/>
      <c r="H55" s="223"/>
      <c r="I55" s="134" t="s">
        <v>540</v>
      </c>
      <c r="J55" s="134" t="s">
        <v>541</v>
      </c>
      <c r="K55" s="225"/>
      <c r="L55" s="235"/>
      <c r="M55" s="230"/>
      <c r="N55" s="227"/>
      <c r="O55" s="228"/>
      <c r="P55" s="229">
        <v>0</v>
      </c>
      <c r="Q55" s="230"/>
      <c r="R55" s="227"/>
      <c r="S55" s="231"/>
      <c r="T55" s="135" t="s">
        <v>534</v>
      </c>
      <c r="U55" s="125" t="s">
        <v>535</v>
      </c>
      <c r="V55" s="110" t="s">
        <v>794</v>
      </c>
      <c r="W55" s="125" t="s">
        <v>226</v>
      </c>
      <c r="X55" s="109" t="s">
        <v>212</v>
      </c>
      <c r="Y55" s="127" t="s">
        <v>222</v>
      </c>
      <c r="Z55" s="127" t="s">
        <v>214</v>
      </c>
      <c r="AA55" s="128" t="s">
        <v>215</v>
      </c>
      <c r="AB55" s="127" t="s">
        <v>224</v>
      </c>
      <c r="AC55" s="127" t="s">
        <v>217</v>
      </c>
      <c r="AD55" s="127" t="s">
        <v>218</v>
      </c>
      <c r="AE55" s="110" t="s">
        <v>795</v>
      </c>
      <c r="AF55" s="129" t="str">
        <f>IFERROR(IF(AND(X54="Probabilidad",X55="Probabilidad"),(AH54-(+AH54*AA55)),IF(AND(X54="Impacto",X55="Probabilidad"),(AH53-(+AH53*AA55)),IF(X55="Impacto",AH54,""))),"")</f>
        <v/>
      </c>
      <c r="AG55" s="162" t="s">
        <v>227</v>
      </c>
      <c r="AH55" s="163">
        <v>0.12959999999999999</v>
      </c>
      <c r="AI55" s="162" t="s">
        <v>317</v>
      </c>
      <c r="AJ55" s="163">
        <v>0.8</v>
      </c>
      <c r="AK55" s="164" t="s">
        <v>237</v>
      </c>
      <c r="AL55" s="226"/>
      <c r="AM55" s="270"/>
      <c r="AN55" s="178"/>
      <c r="AO55" s="177"/>
      <c r="AP55" s="177"/>
      <c r="AQ55" s="176"/>
      <c r="AR55" s="176"/>
      <c r="AS55" s="178"/>
      <c r="AT55" s="267"/>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row>
    <row r="56" spans="1:77" ht="30" customHeight="1" x14ac:dyDescent="0.25">
      <c r="A56" s="224"/>
      <c r="B56" s="225"/>
      <c r="C56" s="225"/>
      <c r="D56" s="225"/>
      <c r="E56" s="225"/>
      <c r="F56" s="223"/>
      <c r="G56" s="223"/>
      <c r="H56" s="223"/>
      <c r="I56" s="134" t="s">
        <v>546</v>
      </c>
      <c r="J56" s="137"/>
      <c r="K56" s="225"/>
      <c r="L56" s="235"/>
      <c r="M56" s="230"/>
      <c r="N56" s="227"/>
      <c r="O56" s="228"/>
      <c r="P56" s="229">
        <v>0</v>
      </c>
      <c r="Q56" s="230"/>
      <c r="R56" s="227"/>
      <c r="S56" s="231"/>
      <c r="T56" s="135" t="s">
        <v>547</v>
      </c>
      <c r="U56" s="125" t="s">
        <v>548</v>
      </c>
      <c r="V56" s="110" t="s">
        <v>549</v>
      </c>
      <c r="W56" s="125" t="s">
        <v>226</v>
      </c>
      <c r="X56" s="109" t="s">
        <v>212</v>
      </c>
      <c r="Y56" s="127" t="s">
        <v>222</v>
      </c>
      <c r="Z56" s="127" t="s">
        <v>214</v>
      </c>
      <c r="AA56" s="128" t="s">
        <v>215</v>
      </c>
      <c r="AB56" s="127" t="s">
        <v>224</v>
      </c>
      <c r="AC56" s="127" t="s">
        <v>217</v>
      </c>
      <c r="AD56" s="127" t="s">
        <v>218</v>
      </c>
      <c r="AE56" s="127" t="s">
        <v>800</v>
      </c>
      <c r="AF56" s="129" t="str">
        <f t="shared" ref="AF56:AF57" si="5">IFERROR(IF(AND(X55="Probabilidad",X56="Probabilidad"),(AH55-(+AH55*AA56)),IF(AND(X55="Impacto",X56="Probabilidad"),(AH54-(+AH54*AA56)),IF(X56="Impacto",AH55,""))),"")</f>
        <v/>
      </c>
      <c r="AG56" s="162" t="s">
        <v>227</v>
      </c>
      <c r="AH56" s="163">
        <v>7.7759999999999996E-2</v>
      </c>
      <c r="AI56" s="162" t="s">
        <v>317</v>
      </c>
      <c r="AJ56" s="163">
        <v>0.8</v>
      </c>
      <c r="AK56" s="164" t="s">
        <v>237</v>
      </c>
      <c r="AL56" s="226"/>
      <c r="AM56" s="270"/>
      <c r="AN56" s="178"/>
      <c r="AO56" s="177"/>
      <c r="AP56" s="177"/>
      <c r="AQ56" s="176"/>
      <c r="AR56" s="176"/>
      <c r="AS56" s="178"/>
      <c r="AT56" s="267"/>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row>
    <row r="57" spans="1:77" ht="37.5" customHeight="1" x14ac:dyDescent="0.25">
      <c r="A57" s="224"/>
      <c r="B57" s="225"/>
      <c r="C57" s="225"/>
      <c r="D57" s="225"/>
      <c r="E57" s="225"/>
      <c r="F57" s="223"/>
      <c r="G57" s="223"/>
      <c r="H57" s="223"/>
      <c r="I57" s="134" t="s">
        <v>524</v>
      </c>
      <c r="J57" s="134"/>
      <c r="K57" s="225"/>
      <c r="L57" s="235"/>
      <c r="M57" s="230"/>
      <c r="N57" s="227"/>
      <c r="O57" s="228"/>
      <c r="P57" s="229">
        <v>0</v>
      </c>
      <c r="Q57" s="230"/>
      <c r="R57" s="227"/>
      <c r="S57" s="231"/>
      <c r="T57" s="135" t="s">
        <v>550</v>
      </c>
      <c r="U57" s="125" t="s">
        <v>801</v>
      </c>
      <c r="V57" s="110" t="s">
        <v>551</v>
      </c>
      <c r="W57" s="125" t="s">
        <v>226</v>
      </c>
      <c r="X57" s="109" t="s">
        <v>212</v>
      </c>
      <c r="Y57" s="127" t="s">
        <v>222</v>
      </c>
      <c r="Z57" s="127" t="s">
        <v>214</v>
      </c>
      <c r="AA57" s="128" t="s">
        <v>215</v>
      </c>
      <c r="AB57" s="127" t="s">
        <v>224</v>
      </c>
      <c r="AC57" s="127" t="s">
        <v>217</v>
      </c>
      <c r="AD57" s="127" t="s">
        <v>218</v>
      </c>
      <c r="AE57" s="110" t="s">
        <v>802</v>
      </c>
      <c r="AF57" s="129" t="str">
        <f t="shared" si="5"/>
        <v/>
      </c>
      <c r="AG57" s="162" t="s">
        <v>227</v>
      </c>
      <c r="AH57" s="163">
        <v>4.6655999999999996E-2</v>
      </c>
      <c r="AI57" s="162" t="s">
        <v>317</v>
      </c>
      <c r="AJ57" s="163">
        <v>0.8</v>
      </c>
      <c r="AK57" s="164" t="s">
        <v>237</v>
      </c>
      <c r="AL57" s="226"/>
      <c r="AM57" s="270"/>
      <c r="AN57" s="178"/>
      <c r="AO57" s="177"/>
      <c r="AP57" s="177"/>
      <c r="AQ57" s="176"/>
      <c r="AR57" s="176"/>
      <c r="AS57" s="178"/>
      <c r="AT57" s="267"/>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row>
    <row r="58" spans="1:77" ht="33" customHeight="1" x14ac:dyDescent="0.25">
      <c r="A58" s="224"/>
      <c r="B58" s="225"/>
      <c r="C58" s="225"/>
      <c r="D58" s="225"/>
      <c r="E58" s="225"/>
      <c r="F58" s="223"/>
      <c r="G58" s="223"/>
      <c r="H58" s="223"/>
      <c r="I58" s="134"/>
      <c r="J58" s="134"/>
      <c r="K58" s="225"/>
      <c r="L58" s="235"/>
      <c r="M58" s="230"/>
      <c r="N58" s="227"/>
      <c r="O58" s="228"/>
      <c r="P58" s="229"/>
      <c r="Q58" s="230"/>
      <c r="R58" s="227"/>
      <c r="S58" s="231"/>
      <c r="T58" s="135" t="s">
        <v>552</v>
      </c>
      <c r="U58" s="125" t="s">
        <v>553</v>
      </c>
      <c r="V58" s="110" t="s">
        <v>511</v>
      </c>
      <c r="W58" s="125" t="s">
        <v>299</v>
      </c>
      <c r="X58" s="109" t="s">
        <v>212</v>
      </c>
      <c r="Y58" s="127" t="s">
        <v>213</v>
      </c>
      <c r="Z58" s="127" t="s">
        <v>214</v>
      </c>
      <c r="AA58" s="128"/>
      <c r="AB58" s="127" t="s">
        <v>216</v>
      </c>
      <c r="AC58" s="127" t="s">
        <v>217</v>
      </c>
      <c r="AD58" s="127" t="s">
        <v>218</v>
      </c>
      <c r="AE58" s="110" t="s">
        <v>554</v>
      </c>
      <c r="AF58" s="129"/>
      <c r="AG58" s="162" t="s">
        <v>227</v>
      </c>
      <c r="AH58" s="163">
        <v>3.2659199999999999E-2</v>
      </c>
      <c r="AI58" s="162" t="s">
        <v>317</v>
      </c>
      <c r="AJ58" s="163">
        <v>0.8</v>
      </c>
      <c r="AK58" s="164" t="s">
        <v>237</v>
      </c>
      <c r="AL58" s="226"/>
      <c r="AM58" s="270"/>
      <c r="AN58" s="178"/>
      <c r="AO58" s="177"/>
      <c r="AP58" s="177"/>
      <c r="AQ58" s="176"/>
      <c r="AR58" s="176"/>
      <c r="AS58" s="178"/>
      <c r="AT58" s="267"/>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row>
    <row r="59" spans="1:77" ht="79.5" customHeight="1" x14ac:dyDescent="0.25">
      <c r="A59" s="224"/>
      <c r="B59" s="225"/>
      <c r="C59" s="225"/>
      <c r="D59" s="225"/>
      <c r="E59" s="225"/>
      <c r="F59" s="223"/>
      <c r="G59" s="223"/>
      <c r="H59" s="223"/>
      <c r="I59" s="134"/>
      <c r="J59" s="134"/>
      <c r="K59" s="225"/>
      <c r="L59" s="235"/>
      <c r="M59" s="230"/>
      <c r="N59" s="227"/>
      <c r="O59" s="228"/>
      <c r="P59" s="229">
        <v>0</v>
      </c>
      <c r="Q59" s="230"/>
      <c r="R59" s="227"/>
      <c r="S59" s="231"/>
      <c r="T59" s="135" t="s">
        <v>555</v>
      </c>
      <c r="U59" s="136" t="s">
        <v>803</v>
      </c>
      <c r="V59" s="110" t="s">
        <v>551</v>
      </c>
      <c r="W59" s="125" t="s">
        <v>221</v>
      </c>
      <c r="X59" s="109" t="s">
        <v>212</v>
      </c>
      <c r="Y59" s="127" t="s">
        <v>222</v>
      </c>
      <c r="Z59" s="127" t="s">
        <v>214</v>
      </c>
      <c r="AA59" s="128" t="s">
        <v>215</v>
      </c>
      <c r="AB59" s="127" t="s">
        <v>224</v>
      </c>
      <c r="AC59" s="127" t="s">
        <v>217</v>
      </c>
      <c r="AD59" s="127" t="s">
        <v>218</v>
      </c>
      <c r="AE59" s="110" t="s">
        <v>802</v>
      </c>
      <c r="AF59" s="129" t="str">
        <f>IFERROR(IF(AND(X57="Probabilidad",X59="Probabilidad"),(AH57-(+AH57*AA59)),IF(AND(X57="Impacto",X59="Probabilidad"),(AH56-(+AH56*AA59)),IF(X59="Impacto",AH57,""))),"")</f>
        <v/>
      </c>
      <c r="AG59" s="162" t="s">
        <v>227</v>
      </c>
      <c r="AH59" s="163">
        <v>0.02</v>
      </c>
      <c r="AI59" s="162" t="s">
        <v>317</v>
      </c>
      <c r="AJ59" s="163">
        <v>0.8</v>
      </c>
      <c r="AK59" s="164" t="s">
        <v>237</v>
      </c>
      <c r="AL59" s="226"/>
      <c r="AM59" s="271"/>
      <c r="AN59" s="178"/>
      <c r="AO59" s="177"/>
      <c r="AP59" s="177"/>
      <c r="AQ59" s="176"/>
      <c r="AR59" s="176"/>
      <c r="AS59" s="178"/>
      <c r="AT59" s="267"/>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row>
    <row r="60" spans="1:77" s="104" customFormat="1" ht="56.25" customHeight="1" x14ac:dyDescent="0.2">
      <c r="A60" s="240" t="s">
        <v>562</v>
      </c>
      <c r="B60" s="223" t="s">
        <v>204</v>
      </c>
      <c r="C60" s="223" t="s">
        <v>563</v>
      </c>
      <c r="D60" s="223" t="s">
        <v>564</v>
      </c>
      <c r="E60" s="223" t="s">
        <v>565</v>
      </c>
      <c r="F60" s="223" t="s">
        <v>566</v>
      </c>
      <c r="G60" s="225" t="s">
        <v>252</v>
      </c>
      <c r="H60" s="223" t="s">
        <v>253</v>
      </c>
      <c r="I60" s="134" t="s">
        <v>567</v>
      </c>
      <c r="J60" s="134" t="s">
        <v>568</v>
      </c>
      <c r="K60" s="223" t="s">
        <v>447</v>
      </c>
      <c r="L60" s="225" t="s">
        <v>560</v>
      </c>
      <c r="M60" s="230" t="s">
        <v>207</v>
      </c>
      <c r="N60" s="227">
        <v>0.6</v>
      </c>
      <c r="O60" s="228" t="s">
        <v>482</v>
      </c>
      <c r="P60" s="229" t="s">
        <v>569</v>
      </c>
      <c r="Q60" s="230" t="s">
        <v>317</v>
      </c>
      <c r="R60" s="227">
        <v>0.2</v>
      </c>
      <c r="S60" s="231" t="s">
        <v>237</v>
      </c>
      <c r="T60" s="135" t="s">
        <v>570</v>
      </c>
      <c r="U60" s="133" t="s">
        <v>571</v>
      </c>
      <c r="V60" s="110" t="s">
        <v>572</v>
      </c>
      <c r="W60" s="124" t="s">
        <v>226</v>
      </c>
      <c r="X60" s="109" t="s">
        <v>212</v>
      </c>
      <c r="Y60" s="110" t="s">
        <v>213</v>
      </c>
      <c r="Z60" s="110" t="s">
        <v>214</v>
      </c>
      <c r="AA60" s="121" t="s">
        <v>215</v>
      </c>
      <c r="AB60" s="110" t="s">
        <v>224</v>
      </c>
      <c r="AC60" s="110" t="s">
        <v>217</v>
      </c>
      <c r="AD60" s="110" t="s">
        <v>218</v>
      </c>
      <c r="AE60" s="110" t="s">
        <v>573</v>
      </c>
      <c r="AF60" s="165" t="str">
        <f>IFERROR(IF(X60="Probabilidad",(N60-(+N60*AA60)),IF(X60="Impacto",N60,"")),"")</f>
        <v/>
      </c>
      <c r="AG60" s="130" t="s">
        <v>207</v>
      </c>
      <c r="AH60" s="131">
        <v>0.42</v>
      </c>
      <c r="AI60" s="130" t="s">
        <v>317</v>
      </c>
      <c r="AJ60" s="131">
        <v>0.8</v>
      </c>
      <c r="AK60" s="132" t="s">
        <v>237</v>
      </c>
      <c r="AL60" s="234" t="s">
        <v>286</v>
      </c>
      <c r="AM60" s="269" t="s">
        <v>574</v>
      </c>
      <c r="AN60" s="176" t="s">
        <v>575</v>
      </c>
      <c r="AO60" s="177">
        <v>44926</v>
      </c>
      <c r="AP60" s="176" t="s">
        <v>576</v>
      </c>
      <c r="AQ60" s="177">
        <v>44926</v>
      </c>
      <c r="AR60" s="176"/>
      <c r="AS60" s="176" t="s">
        <v>220</v>
      </c>
      <c r="AT60" s="267" t="s">
        <v>791</v>
      </c>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row>
    <row r="61" spans="1:77" s="104" customFormat="1" ht="28.5" customHeight="1" x14ac:dyDescent="0.2">
      <c r="A61" s="240"/>
      <c r="B61" s="223"/>
      <c r="C61" s="223"/>
      <c r="D61" s="223"/>
      <c r="E61" s="223"/>
      <c r="F61" s="223"/>
      <c r="G61" s="225"/>
      <c r="H61" s="223"/>
      <c r="I61" s="134" t="s">
        <v>577</v>
      </c>
      <c r="J61" s="134" t="s">
        <v>497</v>
      </c>
      <c r="K61" s="223"/>
      <c r="L61" s="225"/>
      <c r="M61" s="230"/>
      <c r="N61" s="227"/>
      <c r="O61" s="228"/>
      <c r="P61" s="229">
        <v>0</v>
      </c>
      <c r="Q61" s="230"/>
      <c r="R61" s="227"/>
      <c r="S61" s="231"/>
      <c r="T61" s="135" t="s">
        <v>557</v>
      </c>
      <c r="U61" s="133" t="s">
        <v>558</v>
      </c>
      <c r="V61" s="110" t="s">
        <v>556</v>
      </c>
      <c r="W61" s="110" t="s">
        <v>211</v>
      </c>
      <c r="X61" s="109" t="s">
        <v>212</v>
      </c>
      <c r="Y61" s="110" t="s">
        <v>222</v>
      </c>
      <c r="Z61" s="110" t="s">
        <v>214</v>
      </c>
      <c r="AA61" s="121" t="s">
        <v>215</v>
      </c>
      <c r="AB61" s="110" t="s">
        <v>224</v>
      </c>
      <c r="AC61" s="110" t="s">
        <v>217</v>
      </c>
      <c r="AD61" s="110" t="s">
        <v>218</v>
      </c>
      <c r="AE61" s="110" t="s">
        <v>559</v>
      </c>
      <c r="AF61" s="165" t="str">
        <f>IFERROR(IF(AND(X60="Probabilidad",X61="Probabilidad"),(AH60-(+AH60*AA61)),IF(X61="Probabilidad",(N60-(+N60*AA61)),IF(X61="Impacto",AH60,""))),"")</f>
        <v/>
      </c>
      <c r="AG61" s="130" t="s">
        <v>225</v>
      </c>
      <c r="AH61" s="131">
        <v>0.252</v>
      </c>
      <c r="AI61" s="130" t="s">
        <v>317</v>
      </c>
      <c r="AJ61" s="131">
        <v>0.8</v>
      </c>
      <c r="AK61" s="132" t="s">
        <v>237</v>
      </c>
      <c r="AL61" s="234"/>
      <c r="AM61" s="270"/>
      <c r="AN61" s="178"/>
      <c r="AO61" s="177"/>
      <c r="AP61" s="177"/>
      <c r="AQ61" s="177"/>
      <c r="AR61" s="176"/>
      <c r="AS61" s="178"/>
      <c r="AT61" s="267"/>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row>
    <row r="62" spans="1:77" s="104" customFormat="1" ht="34.5" customHeight="1" x14ac:dyDescent="0.2">
      <c r="A62" s="240"/>
      <c r="B62" s="223"/>
      <c r="C62" s="223"/>
      <c r="D62" s="223"/>
      <c r="E62" s="223"/>
      <c r="F62" s="223"/>
      <c r="G62" s="225"/>
      <c r="H62" s="223"/>
      <c r="I62" s="134" t="s">
        <v>578</v>
      </c>
      <c r="J62" s="134" t="s">
        <v>501</v>
      </c>
      <c r="K62" s="223"/>
      <c r="L62" s="225"/>
      <c r="M62" s="230"/>
      <c r="N62" s="227"/>
      <c r="O62" s="228"/>
      <c r="P62" s="229">
        <v>0</v>
      </c>
      <c r="Q62" s="230"/>
      <c r="R62" s="227"/>
      <c r="S62" s="231"/>
      <c r="T62" s="135" t="s">
        <v>579</v>
      </c>
      <c r="U62" s="133" t="s">
        <v>580</v>
      </c>
      <c r="V62" s="110" t="s">
        <v>581</v>
      </c>
      <c r="W62" s="110" t="s">
        <v>446</v>
      </c>
      <c r="X62" s="109" t="s">
        <v>212</v>
      </c>
      <c r="Y62" s="127" t="s">
        <v>222</v>
      </c>
      <c r="Z62" s="127" t="s">
        <v>214</v>
      </c>
      <c r="AA62" s="128" t="s">
        <v>215</v>
      </c>
      <c r="AB62" s="127" t="s">
        <v>216</v>
      </c>
      <c r="AC62" s="127" t="s">
        <v>217</v>
      </c>
      <c r="AD62" s="127" t="s">
        <v>218</v>
      </c>
      <c r="AE62" s="110" t="s">
        <v>582</v>
      </c>
      <c r="AF62" s="165"/>
      <c r="AG62" s="130" t="s">
        <v>227</v>
      </c>
      <c r="AH62" s="131">
        <v>0.1512</v>
      </c>
      <c r="AI62" s="130" t="s">
        <v>317</v>
      </c>
      <c r="AJ62" s="131">
        <v>0.8</v>
      </c>
      <c r="AK62" s="132" t="s">
        <v>237</v>
      </c>
      <c r="AL62" s="234"/>
      <c r="AM62" s="270"/>
      <c r="AN62" s="178"/>
      <c r="AO62" s="177"/>
      <c r="AP62" s="177"/>
      <c r="AQ62" s="177"/>
      <c r="AR62" s="176"/>
      <c r="AS62" s="178"/>
      <c r="AT62" s="267"/>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row>
    <row r="63" spans="1:77" s="104" customFormat="1" ht="27.75" customHeight="1" x14ac:dyDescent="0.2">
      <c r="A63" s="240"/>
      <c r="B63" s="223"/>
      <c r="C63" s="223"/>
      <c r="D63" s="223"/>
      <c r="E63" s="223"/>
      <c r="F63" s="223"/>
      <c r="G63" s="225"/>
      <c r="H63" s="223"/>
      <c r="I63" s="134" t="s">
        <v>583</v>
      </c>
      <c r="J63" s="134"/>
      <c r="K63" s="223"/>
      <c r="L63" s="225"/>
      <c r="M63" s="230"/>
      <c r="N63" s="227"/>
      <c r="O63" s="228"/>
      <c r="P63" s="229">
        <v>0</v>
      </c>
      <c r="Q63" s="230"/>
      <c r="R63" s="227"/>
      <c r="S63" s="231"/>
      <c r="T63" s="135"/>
      <c r="U63" s="133"/>
      <c r="V63" s="110"/>
      <c r="W63" s="110"/>
      <c r="X63" s="109" t="s">
        <v>215</v>
      </c>
      <c r="Y63" s="166"/>
      <c r="Z63" s="166"/>
      <c r="AA63" s="128" t="s">
        <v>215</v>
      </c>
      <c r="AB63" s="166"/>
      <c r="AC63" s="166"/>
      <c r="AD63" s="166"/>
      <c r="AE63" s="167"/>
      <c r="AF63" s="165" t="str">
        <f t="shared" ref="AF63" si="6">IFERROR(IF(AND(X62="Probabilidad",X63="Probabilidad"),(AH62-(+AH62*AA63)),IF(AND(X62="Impacto",X63="Probabilidad"),(AH61-(+AH61*AA63)),IF(X63="Impacto",AH62,""))),"")</f>
        <v/>
      </c>
      <c r="AG63" s="130" t="s">
        <v>215</v>
      </c>
      <c r="AH63" s="131" t="s">
        <v>215</v>
      </c>
      <c r="AI63" s="130" t="s">
        <v>215</v>
      </c>
      <c r="AJ63" s="131" t="s">
        <v>215</v>
      </c>
      <c r="AK63" s="132" t="s">
        <v>215</v>
      </c>
      <c r="AL63" s="234"/>
      <c r="AM63" s="271"/>
      <c r="AN63" s="178"/>
      <c r="AO63" s="177"/>
      <c r="AP63" s="177"/>
      <c r="AQ63" s="177"/>
      <c r="AR63" s="176"/>
      <c r="AS63" s="178"/>
      <c r="AT63" s="267"/>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row>
    <row r="64" spans="1:77" s="104" customFormat="1" ht="36.75" customHeight="1" x14ac:dyDescent="0.2">
      <c r="A64" s="240" t="s">
        <v>584</v>
      </c>
      <c r="B64" s="223" t="s">
        <v>204</v>
      </c>
      <c r="C64" s="223" t="s">
        <v>585</v>
      </c>
      <c r="D64" s="223" t="s">
        <v>586</v>
      </c>
      <c r="E64" s="255" t="s">
        <v>587</v>
      </c>
      <c r="F64" s="223" t="s">
        <v>588</v>
      </c>
      <c r="G64" s="223" t="s">
        <v>252</v>
      </c>
      <c r="H64" s="223" t="s">
        <v>253</v>
      </c>
      <c r="I64" s="134" t="s">
        <v>567</v>
      </c>
      <c r="J64" s="134" t="s">
        <v>568</v>
      </c>
      <c r="K64" s="225" t="s">
        <v>447</v>
      </c>
      <c r="L64" s="225" t="s">
        <v>560</v>
      </c>
      <c r="M64" s="230" t="s">
        <v>207</v>
      </c>
      <c r="N64" s="227" t="s">
        <v>215</v>
      </c>
      <c r="O64" s="228" t="s">
        <v>482</v>
      </c>
      <c r="P64" s="229" t="s">
        <v>569</v>
      </c>
      <c r="Q64" s="230" t="s">
        <v>317</v>
      </c>
      <c r="R64" s="227">
        <v>0.2</v>
      </c>
      <c r="S64" s="231" t="s">
        <v>237</v>
      </c>
      <c r="T64" s="135" t="s">
        <v>579</v>
      </c>
      <c r="U64" s="133" t="s">
        <v>580</v>
      </c>
      <c r="V64" s="110" t="s">
        <v>581</v>
      </c>
      <c r="W64" s="110" t="s">
        <v>446</v>
      </c>
      <c r="X64" s="109" t="s">
        <v>212</v>
      </c>
      <c r="Y64" s="127" t="s">
        <v>222</v>
      </c>
      <c r="Z64" s="127" t="s">
        <v>214</v>
      </c>
      <c r="AA64" s="128" t="s">
        <v>215</v>
      </c>
      <c r="AB64" s="127" t="s">
        <v>216</v>
      </c>
      <c r="AC64" s="127" t="s">
        <v>217</v>
      </c>
      <c r="AD64" s="127" t="s">
        <v>218</v>
      </c>
      <c r="AE64" s="110" t="s">
        <v>582</v>
      </c>
      <c r="AF64" s="165" t="str">
        <f>IFERROR(IF(X64="Probabilidad",(N64-(+N64*AA64)),IF(X64="Impacto",N64,"")),"")</f>
        <v/>
      </c>
      <c r="AG64" s="130" t="s">
        <v>225</v>
      </c>
      <c r="AH64" s="131">
        <v>0.36</v>
      </c>
      <c r="AI64" s="130" t="s">
        <v>317</v>
      </c>
      <c r="AJ64" s="131">
        <v>0.8</v>
      </c>
      <c r="AK64" s="132" t="s">
        <v>237</v>
      </c>
      <c r="AL64" s="234" t="s">
        <v>286</v>
      </c>
      <c r="AM64" s="269" t="s">
        <v>589</v>
      </c>
      <c r="AN64" s="245" t="s">
        <v>590</v>
      </c>
      <c r="AO64" s="257">
        <v>44926</v>
      </c>
      <c r="AP64" s="257" t="s">
        <v>591</v>
      </c>
      <c r="AQ64" s="257">
        <v>44926</v>
      </c>
      <c r="AR64" s="245"/>
      <c r="AS64" s="245" t="s">
        <v>220</v>
      </c>
      <c r="AT64" s="267" t="s">
        <v>791</v>
      </c>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row>
    <row r="65" spans="1:77" s="104" customFormat="1" ht="39" customHeight="1" x14ac:dyDescent="0.2">
      <c r="A65" s="240"/>
      <c r="B65" s="223"/>
      <c r="C65" s="223"/>
      <c r="D65" s="223"/>
      <c r="E65" s="255"/>
      <c r="F65" s="223"/>
      <c r="G65" s="223"/>
      <c r="H65" s="223"/>
      <c r="I65" s="134" t="s">
        <v>592</v>
      </c>
      <c r="J65" s="134" t="s">
        <v>497</v>
      </c>
      <c r="K65" s="225"/>
      <c r="L65" s="225"/>
      <c r="M65" s="230"/>
      <c r="N65" s="227"/>
      <c r="O65" s="228"/>
      <c r="P65" s="229">
        <v>0</v>
      </c>
      <c r="Q65" s="230"/>
      <c r="R65" s="227"/>
      <c r="S65" s="231"/>
      <c r="T65" s="135" t="s">
        <v>593</v>
      </c>
      <c r="U65" s="133" t="s">
        <v>594</v>
      </c>
      <c r="V65" s="110" t="s">
        <v>561</v>
      </c>
      <c r="W65" s="110" t="s">
        <v>226</v>
      </c>
      <c r="X65" s="109" t="s">
        <v>212</v>
      </c>
      <c r="Y65" s="127" t="s">
        <v>222</v>
      </c>
      <c r="Z65" s="127" t="s">
        <v>214</v>
      </c>
      <c r="AA65" s="128" t="s">
        <v>215</v>
      </c>
      <c r="AB65" s="127" t="s">
        <v>216</v>
      </c>
      <c r="AC65" s="127" t="s">
        <v>302</v>
      </c>
      <c r="AD65" s="127" t="s">
        <v>218</v>
      </c>
      <c r="AE65" s="110" t="s">
        <v>595</v>
      </c>
      <c r="AF65" s="165" t="str">
        <f>IFERROR(IF(AND(X64="Probabilidad",X65="Probabilidad"),(AH64-(+AH64*AA65)),IF(X65="Probabilidad",(N64-(+N64*AA65)),IF(X65="Impacto",AH64,""))),"")</f>
        <v/>
      </c>
      <c r="AG65" s="130" t="s">
        <v>225</v>
      </c>
      <c r="AH65" s="131">
        <v>0.216</v>
      </c>
      <c r="AI65" s="130" t="s">
        <v>317</v>
      </c>
      <c r="AJ65" s="131">
        <v>0.8</v>
      </c>
      <c r="AK65" s="132" t="s">
        <v>237</v>
      </c>
      <c r="AL65" s="234"/>
      <c r="AM65" s="270"/>
      <c r="AN65" s="245"/>
      <c r="AO65" s="257"/>
      <c r="AP65" s="257"/>
      <c r="AQ65" s="257"/>
      <c r="AR65" s="245"/>
      <c r="AS65" s="245"/>
      <c r="AT65" s="267"/>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row>
    <row r="66" spans="1:77" s="104" customFormat="1" ht="28.5" customHeight="1" x14ac:dyDescent="0.2">
      <c r="A66" s="240"/>
      <c r="B66" s="223"/>
      <c r="C66" s="223"/>
      <c r="D66" s="223"/>
      <c r="E66" s="255"/>
      <c r="F66" s="223"/>
      <c r="G66" s="223"/>
      <c r="H66" s="223"/>
      <c r="I66" s="134" t="s">
        <v>596</v>
      </c>
      <c r="J66" s="134" t="s">
        <v>501</v>
      </c>
      <c r="K66" s="225"/>
      <c r="L66" s="225"/>
      <c r="M66" s="230"/>
      <c r="N66" s="227"/>
      <c r="O66" s="228"/>
      <c r="P66" s="229">
        <v>0</v>
      </c>
      <c r="Q66" s="230"/>
      <c r="R66" s="227"/>
      <c r="S66" s="231"/>
      <c r="T66" s="135" t="s">
        <v>597</v>
      </c>
      <c r="U66" s="168" t="s">
        <v>598</v>
      </c>
      <c r="V66" s="110" t="s">
        <v>599</v>
      </c>
      <c r="W66" s="110" t="s">
        <v>211</v>
      </c>
      <c r="X66" s="109" t="s">
        <v>212</v>
      </c>
      <c r="Y66" s="127" t="s">
        <v>222</v>
      </c>
      <c r="Z66" s="127" t="s">
        <v>214</v>
      </c>
      <c r="AA66" s="128" t="s">
        <v>215</v>
      </c>
      <c r="AB66" s="127" t="s">
        <v>216</v>
      </c>
      <c r="AC66" s="127" t="s">
        <v>217</v>
      </c>
      <c r="AD66" s="127" t="s">
        <v>218</v>
      </c>
      <c r="AE66" s="110" t="s">
        <v>600</v>
      </c>
      <c r="AF66" s="165" t="str">
        <f>IFERROR(IF(AND(X65="Probabilidad",X66="Probabilidad"),(AH65-(+AH65*AA66)),IF(AND(X65="Impacto",X66="Probabilidad"),(AH64-(+AH64*AA66)),IF(X66="Impacto",AH65,""))),"")</f>
        <v/>
      </c>
      <c r="AG66" s="130" t="s">
        <v>227</v>
      </c>
      <c r="AH66" s="131">
        <v>0.12959999999999999</v>
      </c>
      <c r="AI66" s="130" t="s">
        <v>317</v>
      </c>
      <c r="AJ66" s="131">
        <v>0.8</v>
      </c>
      <c r="AK66" s="132" t="s">
        <v>237</v>
      </c>
      <c r="AL66" s="234"/>
      <c r="AM66" s="270"/>
      <c r="AN66" s="245"/>
      <c r="AO66" s="257"/>
      <c r="AP66" s="257"/>
      <c r="AQ66" s="257"/>
      <c r="AR66" s="245"/>
      <c r="AS66" s="245"/>
      <c r="AT66" s="267"/>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row>
    <row r="67" spans="1:77" s="104" customFormat="1" ht="24.75" customHeight="1" x14ac:dyDescent="0.2">
      <c r="A67" s="240"/>
      <c r="B67" s="223"/>
      <c r="C67" s="223"/>
      <c r="D67" s="223"/>
      <c r="E67" s="255"/>
      <c r="F67" s="223"/>
      <c r="G67" s="223"/>
      <c r="H67" s="223"/>
      <c r="I67" s="134" t="s">
        <v>578</v>
      </c>
      <c r="J67" s="134"/>
      <c r="K67" s="225"/>
      <c r="L67" s="225"/>
      <c r="M67" s="230"/>
      <c r="N67" s="227"/>
      <c r="O67" s="228"/>
      <c r="P67" s="229">
        <v>0</v>
      </c>
      <c r="Q67" s="230"/>
      <c r="R67" s="227"/>
      <c r="S67" s="231"/>
      <c r="T67" s="135"/>
      <c r="U67" s="133"/>
      <c r="V67" s="110"/>
      <c r="W67" s="110"/>
      <c r="X67" s="109" t="s">
        <v>215</v>
      </c>
      <c r="Y67" s="127"/>
      <c r="Z67" s="127"/>
      <c r="AA67" s="128" t="s">
        <v>215</v>
      </c>
      <c r="AB67" s="127"/>
      <c r="AC67" s="127"/>
      <c r="AD67" s="127"/>
      <c r="AE67" s="110"/>
      <c r="AF67" s="165" t="str">
        <f t="shared" ref="AF67:AF68" si="7">IFERROR(IF(AND(X66="Probabilidad",X67="Probabilidad"),(AH66-(+AH66*AA67)),IF(AND(X66="Impacto",X67="Probabilidad"),(AH65-(+AH65*AA67)),IF(X67="Impacto",AH66,""))),"")</f>
        <v/>
      </c>
      <c r="AG67" s="120" t="s">
        <v>215</v>
      </c>
      <c r="AH67" s="128" t="s">
        <v>215</v>
      </c>
      <c r="AI67" s="120" t="s">
        <v>215</v>
      </c>
      <c r="AJ67" s="128" t="s">
        <v>215</v>
      </c>
      <c r="AK67" s="123" t="s">
        <v>215</v>
      </c>
      <c r="AL67" s="234"/>
      <c r="AM67" s="270"/>
      <c r="AN67" s="178"/>
      <c r="AO67" s="177"/>
      <c r="AP67" s="177"/>
      <c r="AQ67" s="177"/>
      <c r="AR67" s="176"/>
      <c r="AS67" s="178"/>
      <c r="AT67" s="267"/>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row>
    <row r="68" spans="1:77" s="104" customFormat="1" ht="28.5" customHeight="1" x14ac:dyDescent="0.2">
      <c r="A68" s="240"/>
      <c r="B68" s="223"/>
      <c r="C68" s="223"/>
      <c r="D68" s="223"/>
      <c r="E68" s="255"/>
      <c r="F68" s="223"/>
      <c r="G68" s="223"/>
      <c r="H68" s="223"/>
      <c r="I68" s="134" t="s">
        <v>601</v>
      </c>
      <c r="J68" s="134"/>
      <c r="K68" s="225"/>
      <c r="L68" s="225"/>
      <c r="M68" s="230"/>
      <c r="N68" s="227"/>
      <c r="O68" s="228"/>
      <c r="P68" s="229">
        <v>0</v>
      </c>
      <c r="Q68" s="230"/>
      <c r="R68" s="227"/>
      <c r="S68" s="231"/>
      <c r="T68" s="135"/>
      <c r="U68" s="133"/>
      <c r="V68" s="110"/>
      <c r="W68" s="110"/>
      <c r="X68" s="109" t="s">
        <v>215</v>
      </c>
      <c r="Y68" s="127"/>
      <c r="Z68" s="127"/>
      <c r="AA68" s="128" t="s">
        <v>215</v>
      </c>
      <c r="AB68" s="127"/>
      <c r="AC68" s="127"/>
      <c r="AD68" s="127"/>
      <c r="AE68" s="110"/>
      <c r="AF68" s="165" t="str">
        <f t="shared" si="7"/>
        <v/>
      </c>
      <c r="AG68" s="120" t="s">
        <v>215</v>
      </c>
      <c r="AH68" s="128" t="s">
        <v>215</v>
      </c>
      <c r="AI68" s="120" t="s">
        <v>215</v>
      </c>
      <c r="AJ68" s="128" t="s">
        <v>215</v>
      </c>
      <c r="AK68" s="123" t="s">
        <v>215</v>
      </c>
      <c r="AL68" s="234"/>
      <c r="AM68" s="271"/>
      <c r="AN68" s="178"/>
      <c r="AO68" s="177"/>
      <c r="AP68" s="177"/>
      <c r="AQ68" s="177"/>
      <c r="AR68" s="176"/>
      <c r="AS68" s="178"/>
      <c r="AT68" s="267"/>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row>
    <row r="69" spans="1:77" ht="49.5" customHeight="1" x14ac:dyDescent="0.25">
      <c r="A69" s="233" t="s">
        <v>609</v>
      </c>
      <c r="B69" s="225" t="s">
        <v>204</v>
      </c>
      <c r="C69" s="225" t="s">
        <v>610</v>
      </c>
      <c r="D69" s="225" t="s">
        <v>611</v>
      </c>
      <c r="E69" s="243" t="s">
        <v>612</v>
      </c>
      <c r="F69" s="258" t="s">
        <v>613</v>
      </c>
      <c r="G69" s="223" t="s">
        <v>252</v>
      </c>
      <c r="H69" s="223" t="s">
        <v>253</v>
      </c>
      <c r="I69" s="107" t="s">
        <v>614</v>
      </c>
      <c r="J69" s="107" t="s">
        <v>615</v>
      </c>
      <c r="K69" s="225" t="s">
        <v>206</v>
      </c>
      <c r="L69" s="223" t="s">
        <v>616</v>
      </c>
      <c r="M69" s="230" t="s">
        <v>207</v>
      </c>
      <c r="N69" s="227">
        <v>0.6</v>
      </c>
      <c r="O69" s="228"/>
      <c r="P69" s="229" t="s">
        <v>617</v>
      </c>
      <c r="Q69" s="230" t="s">
        <v>209</v>
      </c>
      <c r="R69" s="227">
        <v>0.6</v>
      </c>
      <c r="S69" s="230" t="s">
        <v>209</v>
      </c>
      <c r="T69" s="135" t="s">
        <v>602</v>
      </c>
      <c r="U69" s="169" t="s">
        <v>618</v>
      </c>
      <c r="V69" s="169" t="s">
        <v>603</v>
      </c>
      <c r="W69" s="108" t="s">
        <v>226</v>
      </c>
      <c r="X69" s="109" t="s">
        <v>212</v>
      </c>
      <c r="Y69" s="110" t="s">
        <v>213</v>
      </c>
      <c r="Z69" s="110" t="s">
        <v>214</v>
      </c>
      <c r="AA69" s="121">
        <v>0.3</v>
      </c>
      <c r="AB69" s="110" t="s">
        <v>216</v>
      </c>
      <c r="AC69" s="110" t="s">
        <v>217</v>
      </c>
      <c r="AD69" s="110" t="s">
        <v>218</v>
      </c>
      <c r="AE69" s="122" t="s">
        <v>604</v>
      </c>
      <c r="AF69" s="137"/>
      <c r="AG69" s="130" t="s">
        <v>207</v>
      </c>
      <c r="AH69" s="131">
        <v>0.42</v>
      </c>
      <c r="AI69" s="130" t="s">
        <v>209</v>
      </c>
      <c r="AJ69" s="131">
        <v>0.6</v>
      </c>
      <c r="AK69" s="132" t="s">
        <v>209</v>
      </c>
      <c r="AL69" s="170" t="s">
        <v>219</v>
      </c>
      <c r="AM69" s="272" t="s">
        <v>619</v>
      </c>
      <c r="AN69" s="183" t="s">
        <v>620</v>
      </c>
      <c r="AO69" s="191">
        <v>44926</v>
      </c>
      <c r="AP69" s="191">
        <v>44593</v>
      </c>
      <c r="AQ69" s="183" t="s">
        <v>621</v>
      </c>
      <c r="AR69" s="183" t="s">
        <v>622</v>
      </c>
      <c r="AS69" s="184" t="s">
        <v>350</v>
      </c>
      <c r="AT69" s="276" t="s">
        <v>791</v>
      </c>
    </row>
    <row r="70" spans="1:77" ht="48.75" customHeight="1" x14ac:dyDescent="0.25">
      <c r="A70" s="233"/>
      <c r="B70" s="225"/>
      <c r="C70" s="225"/>
      <c r="D70" s="225"/>
      <c r="E70" s="243"/>
      <c r="F70" s="258"/>
      <c r="G70" s="223"/>
      <c r="H70" s="223"/>
      <c r="I70" s="134" t="s">
        <v>623</v>
      </c>
      <c r="J70" s="134" t="s">
        <v>624</v>
      </c>
      <c r="K70" s="225"/>
      <c r="L70" s="223"/>
      <c r="M70" s="230"/>
      <c r="N70" s="227"/>
      <c r="O70" s="228"/>
      <c r="P70" s="229"/>
      <c r="Q70" s="230"/>
      <c r="R70" s="227"/>
      <c r="S70" s="230"/>
      <c r="T70" s="135" t="s">
        <v>625</v>
      </c>
      <c r="U70" s="125" t="s">
        <v>626</v>
      </c>
      <c r="V70" s="138" t="s">
        <v>627</v>
      </c>
      <c r="W70" s="110" t="s">
        <v>226</v>
      </c>
      <c r="X70" s="109" t="s">
        <v>212</v>
      </c>
      <c r="Y70" s="110" t="s">
        <v>222</v>
      </c>
      <c r="Z70" s="110" t="s">
        <v>214</v>
      </c>
      <c r="AA70" s="121">
        <v>0.4</v>
      </c>
      <c r="AB70" s="110" t="s">
        <v>216</v>
      </c>
      <c r="AC70" s="110" t="s">
        <v>217</v>
      </c>
      <c r="AD70" s="110" t="s">
        <v>218</v>
      </c>
      <c r="AE70" s="122" t="s">
        <v>628</v>
      </c>
      <c r="AF70" s="137"/>
      <c r="AG70" s="130" t="s">
        <v>225</v>
      </c>
      <c r="AH70" s="131">
        <v>0.252</v>
      </c>
      <c r="AI70" s="130" t="s">
        <v>209</v>
      </c>
      <c r="AJ70" s="131">
        <v>0.6</v>
      </c>
      <c r="AK70" s="132" t="s">
        <v>209</v>
      </c>
      <c r="AL70" s="170"/>
      <c r="AM70" s="273"/>
      <c r="AN70" s="178"/>
      <c r="AO70" s="177"/>
      <c r="AP70" s="177"/>
      <c r="AQ70" s="176"/>
      <c r="AR70" s="176"/>
      <c r="AS70" s="178"/>
      <c r="AT70" s="276"/>
    </row>
    <row r="71" spans="1:77" ht="55.5" customHeight="1" x14ac:dyDescent="0.25">
      <c r="A71" s="233"/>
      <c r="B71" s="225"/>
      <c r="C71" s="225"/>
      <c r="D71" s="225"/>
      <c r="E71" s="243"/>
      <c r="F71" s="258"/>
      <c r="G71" s="223"/>
      <c r="H71" s="223"/>
      <c r="I71" s="134" t="s">
        <v>629</v>
      </c>
      <c r="J71" s="134" t="s">
        <v>630</v>
      </c>
      <c r="K71" s="225"/>
      <c r="L71" s="223"/>
      <c r="M71" s="230"/>
      <c r="N71" s="227"/>
      <c r="O71" s="228"/>
      <c r="P71" s="229"/>
      <c r="Q71" s="230"/>
      <c r="R71" s="227"/>
      <c r="S71" s="230"/>
      <c r="T71" s="135" t="s">
        <v>605</v>
      </c>
      <c r="U71" s="169" t="s">
        <v>606</v>
      </c>
      <c r="V71" s="169" t="s">
        <v>603</v>
      </c>
      <c r="W71" s="108" t="s">
        <v>299</v>
      </c>
      <c r="X71" s="109" t="s">
        <v>212</v>
      </c>
      <c r="Y71" s="110" t="s">
        <v>213</v>
      </c>
      <c r="Z71" s="110" t="s">
        <v>214</v>
      </c>
      <c r="AA71" s="121">
        <v>0.3</v>
      </c>
      <c r="AB71" s="110" t="s">
        <v>216</v>
      </c>
      <c r="AC71" s="110" t="s">
        <v>217</v>
      </c>
      <c r="AD71" s="110" t="s">
        <v>218</v>
      </c>
      <c r="AE71" s="122" t="s">
        <v>607</v>
      </c>
      <c r="AF71" s="137"/>
      <c r="AG71" s="130" t="s">
        <v>227</v>
      </c>
      <c r="AH71" s="131">
        <v>0.1764</v>
      </c>
      <c r="AI71" s="130" t="s">
        <v>209</v>
      </c>
      <c r="AJ71" s="131">
        <v>0.6</v>
      </c>
      <c r="AK71" s="132" t="s">
        <v>209</v>
      </c>
      <c r="AL71" s="170"/>
      <c r="AM71" s="273"/>
      <c r="AN71" s="178"/>
      <c r="AO71" s="177"/>
      <c r="AP71" s="177"/>
      <c r="AQ71" s="176"/>
      <c r="AR71" s="176"/>
      <c r="AS71" s="178"/>
      <c r="AT71" s="276"/>
    </row>
    <row r="72" spans="1:77" ht="49.5" customHeight="1" x14ac:dyDescent="0.25">
      <c r="A72" s="233"/>
      <c r="B72" s="225"/>
      <c r="C72" s="225"/>
      <c r="D72" s="225"/>
      <c r="E72" s="243"/>
      <c r="F72" s="258"/>
      <c r="G72" s="223"/>
      <c r="H72" s="223"/>
      <c r="I72" s="134" t="s">
        <v>631</v>
      </c>
      <c r="J72" s="137"/>
      <c r="K72" s="225"/>
      <c r="L72" s="223"/>
      <c r="M72" s="230"/>
      <c r="N72" s="227"/>
      <c r="O72" s="228"/>
      <c r="P72" s="229"/>
      <c r="Q72" s="230"/>
      <c r="R72" s="227"/>
      <c r="S72" s="230"/>
      <c r="T72" s="135" t="s">
        <v>632</v>
      </c>
      <c r="U72" s="169" t="s">
        <v>633</v>
      </c>
      <c r="V72" s="169" t="s">
        <v>634</v>
      </c>
      <c r="W72" s="108" t="s">
        <v>299</v>
      </c>
      <c r="X72" s="109" t="s">
        <v>212</v>
      </c>
      <c r="Y72" s="110" t="s">
        <v>222</v>
      </c>
      <c r="Z72" s="110" t="s">
        <v>214</v>
      </c>
      <c r="AA72" s="121">
        <v>0.4</v>
      </c>
      <c r="AB72" s="110" t="s">
        <v>216</v>
      </c>
      <c r="AC72" s="110" t="s">
        <v>217</v>
      </c>
      <c r="AD72" s="110" t="s">
        <v>218</v>
      </c>
      <c r="AE72" s="122" t="s">
        <v>635</v>
      </c>
      <c r="AF72" s="137"/>
      <c r="AG72" s="130" t="s">
        <v>227</v>
      </c>
      <c r="AH72" s="131">
        <v>0.10584</v>
      </c>
      <c r="AI72" s="130" t="s">
        <v>209</v>
      </c>
      <c r="AJ72" s="131">
        <v>0.6</v>
      </c>
      <c r="AK72" s="132" t="s">
        <v>209</v>
      </c>
      <c r="AL72" s="170"/>
      <c r="AM72" s="274"/>
      <c r="AN72" s="178"/>
      <c r="AO72" s="177"/>
      <c r="AP72" s="177"/>
      <c r="AQ72" s="176"/>
      <c r="AR72" s="176"/>
      <c r="AS72" s="178"/>
      <c r="AT72" s="276"/>
    </row>
    <row r="73" spans="1:77" ht="48.75" customHeight="1" x14ac:dyDescent="0.25">
      <c r="A73" s="233" t="s">
        <v>636</v>
      </c>
      <c r="B73" s="225" t="s">
        <v>204</v>
      </c>
      <c r="C73" s="225" t="s">
        <v>637</v>
      </c>
      <c r="D73" s="225" t="s">
        <v>629</v>
      </c>
      <c r="E73" s="243" t="s">
        <v>638</v>
      </c>
      <c r="F73" s="243" t="s">
        <v>639</v>
      </c>
      <c r="G73" s="223" t="s">
        <v>252</v>
      </c>
      <c r="H73" s="223" t="s">
        <v>253</v>
      </c>
      <c r="I73" s="107" t="s">
        <v>614</v>
      </c>
      <c r="J73" s="138" t="s">
        <v>640</v>
      </c>
      <c r="K73" s="225" t="s">
        <v>525</v>
      </c>
      <c r="L73" s="225" t="s">
        <v>616</v>
      </c>
      <c r="M73" s="230" t="s">
        <v>207</v>
      </c>
      <c r="N73" s="227">
        <v>0.6</v>
      </c>
      <c r="O73" s="228"/>
      <c r="P73" s="229" t="s">
        <v>617</v>
      </c>
      <c r="Q73" s="230" t="s">
        <v>209</v>
      </c>
      <c r="R73" s="227">
        <v>0.6</v>
      </c>
      <c r="S73" s="259" t="s">
        <v>209</v>
      </c>
      <c r="T73" s="135" t="s">
        <v>641</v>
      </c>
      <c r="U73" s="169" t="s">
        <v>642</v>
      </c>
      <c r="V73" s="138" t="s">
        <v>643</v>
      </c>
      <c r="W73" s="108" t="s">
        <v>226</v>
      </c>
      <c r="X73" s="109" t="s">
        <v>212</v>
      </c>
      <c r="Y73" s="110" t="s">
        <v>222</v>
      </c>
      <c r="Z73" s="110" t="s">
        <v>214</v>
      </c>
      <c r="AA73" s="121">
        <v>0.4</v>
      </c>
      <c r="AB73" s="110" t="s">
        <v>216</v>
      </c>
      <c r="AC73" s="110" t="s">
        <v>217</v>
      </c>
      <c r="AD73" s="110" t="s">
        <v>218</v>
      </c>
      <c r="AE73" s="122" t="s">
        <v>644</v>
      </c>
      <c r="AF73" s="137"/>
      <c r="AG73" s="130" t="s">
        <v>225</v>
      </c>
      <c r="AH73" s="131">
        <v>0.36</v>
      </c>
      <c r="AI73" s="130" t="s">
        <v>209</v>
      </c>
      <c r="AJ73" s="131">
        <v>0.6</v>
      </c>
      <c r="AK73" s="132" t="s">
        <v>209</v>
      </c>
      <c r="AL73" s="170" t="s">
        <v>219</v>
      </c>
      <c r="AM73" s="272" t="s">
        <v>619</v>
      </c>
      <c r="AN73" s="183" t="s">
        <v>620</v>
      </c>
      <c r="AO73" s="191">
        <v>44926</v>
      </c>
      <c r="AP73" s="191">
        <v>44593</v>
      </c>
      <c r="AQ73" s="183" t="s">
        <v>621</v>
      </c>
      <c r="AR73" s="183" t="s">
        <v>622</v>
      </c>
      <c r="AS73" s="184" t="s">
        <v>350</v>
      </c>
      <c r="AT73" s="268" t="s">
        <v>791</v>
      </c>
    </row>
    <row r="74" spans="1:77" ht="41.1" customHeight="1" x14ac:dyDescent="0.25">
      <c r="A74" s="233"/>
      <c r="B74" s="225"/>
      <c r="C74" s="225"/>
      <c r="D74" s="225"/>
      <c r="E74" s="243"/>
      <c r="F74" s="243"/>
      <c r="G74" s="223"/>
      <c r="H74" s="223"/>
      <c r="I74" s="134" t="s">
        <v>623</v>
      </c>
      <c r="J74" s="134" t="s">
        <v>645</v>
      </c>
      <c r="K74" s="225"/>
      <c r="L74" s="225"/>
      <c r="M74" s="230"/>
      <c r="N74" s="227"/>
      <c r="O74" s="228"/>
      <c r="P74" s="229"/>
      <c r="Q74" s="230"/>
      <c r="R74" s="227"/>
      <c r="S74" s="259"/>
      <c r="T74" s="135" t="s">
        <v>646</v>
      </c>
      <c r="U74" s="125" t="s">
        <v>647</v>
      </c>
      <c r="V74" s="125" t="s">
        <v>648</v>
      </c>
      <c r="W74" s="110" t="s">
        <v>226</v>
      </c>
      <c r="X74" s="109" t="s">
        <v>212</v>
      </c>
      <c r="Y74" s="110" t="s">
        <v>213</v>
      </c>
      <c r="Z74" s="110" t="s">
        <v>214</v>
      </c>
      <c r="AA74" s="121">
        <v>0.3</v>
      </c>
      <c r="AB74" s="110" t="s">
        <v>216</v>
      </c>
      <c r="AC74" s="110" t="s">
        <v>217</v>
      </c>
      <c r="AD74" s="110" t="s">
        <v>218</v>
      </c>
      <c r="AE74" s="122" t="s">
        <v>649</v>
      </c>
      <c r="AF74" s="137"/>
      <c r="AG74" s="130" t="s">
        <v>225</v>
      </c>
      <c r="AH74" s="131">
        <v>0.252</v>
      </c>
      <c r="AI74" s="130" t="s">
        <v>209</v>
      </c>
      <c r="AJ74" s="131">
        <v>0.6</v>
      </c>
      <c r="AK74" s="132" t="s">
        <v>209</v>
      </c>
      <c r="AL74" s="170"/>
      <c r="AM74" s="273"/>
      <c r="AN74" s="178"/>
      <c r="AO74" s="177"/>
      <c r="AP74" s="177"/>
      <c r="AQ74" s="176"/>
      <c r="AR74" s="176"/>
      <c r="AS74" s="178"/>
      <c r="AT74" s="268"/>
    </row>
    <row r="75" spans="1:77" ht="41.25" customHeight="1" x14ac:dyDescent="0.25">
      <c r="A75" s="233"/>
      <c r="B75" s="225"/>
      <c r="C75" s="225"/>
      <c r="D75" s="225"/>
      <c r="E75" s="243"/>
      <c r="F75" s="243"/>
      <c r="G75" s="223"/>
      <c r="H75" s="223"/>
      <c r="I75" s="134" t="s">
        <v>629</v>
      </c>
      <c r="J75" s="134" t="s">
        <v>650</v>
      </c>
      <c r="K75" s="225"/>
      <c r="L75" s="225"/>
      <c r="M75" s="230"/>
      <c r="N75" s="227"/>
      <c r="O75" s="228"/>
      <c r="P75" s="229"/>
      <c r="Q75" s="230"/>
      <c r="R75" s="227"/>
      <c r="S75" s="259"/>
      <c r="T75" s="135" t="s">
        <v>651</v>
      </c>
      <c r="U75" s="125" t="s">
        <v>652</v>
      </c>
      <c r="V75" s="125" t="s">
        <v>648</v>
      </c>
      <c r="W75" s="110" t="s">
        <v>226</v>
      </c>
      <c r="X75" s="109" t="s">
        <v>212</v>
      </c>
      <c r="Y75" s="110" t="s">
        <v>222</v>
      </c>
      <c r="Z75" s="110" t="s">
        <v>214</v>
      </c>
      <c r="AA75" s="121">
        <v>0.4</v>
      </c>
      <c r="AB75" s="110" t="s">
        <v>216</v>
      </c>
      <c r="AC75" s="110" t="s">
        <v>217</v>
      </c>
      <c r="AD75" s="110" t="s">
        <v>218</v>
      </c>
      <c r="AE75" s="122" t="s">
        <v>653</v>
      </c>
      <c r="AF75" s="137"/>
      <c r="AG75" s="130" t="s">
        <v>227</v>
      </c>
      <c r="AH75" s="131">
        <v>0.1512</v>
      </c>
      <c r="AI75" s="130" t="s">
        <v>209</v>
      </c>
      <c r="AJ75" s="131">
        <v>0.6</v>
      </c>
      <c r="AK75" s="132" t="s">
        <v>209</v>
      </c>
      <c r="AL75" s="170"/>
      <c r="AM75" s="273"/>
      <c r="AN75" s="178"/>
      <c r="AO75" s="177"/>
      <c r="AP75" s="177"/>
      <c r="AQ75" s="176"/>
      <c r="AR75" s="176"/>
      <c r="AS75" s="178"/>
      <c r="AT75" s="268"/>
    </row>
    <row r="76" spans="1:77" ht="32.25" customHeight="1" x14ac:dyDescent="0.25">
      <c r="A76" s="233"/>
      <c r="B76" s="225"/>
      <c r="C76" s="225"/>
      <c r="D76" s="225"/>
      <c r="E76" s="243"/>
      <c r="F76" s="243"/>
      <c r="G76" s="223"/>
      <c r="H76" s="223"/>
      <c r="I76" s="134" t="s">
        <v>654</v>
      </c>
      <c r="J76" s="137"/>
      <c r="K76" s="225"/>
      <c r="L76" s="225"/>
      <c r="M76" s="230"/>
      <c r="N76" s="227"/>
      <c r="O76" s="228"/>
      <c r="P76" s="229"/>
      <c r="Q76" s="230"/>
      <c r="R76" s="227"/>
      <c r="S76" s="230"/>
      <c r="T76" s="135"/>
      <c r="U76" s="136"/>
      <c r="V76" s="136"/>
      <c r="W76" s="110"/>
      <c r="X76" s="109" t="s">
        <v>215</v>
      </c>
      <c r="Y76" s="110"/>
      <c r="Z76" s="110"/>
      <c r="AA76" s="121" t="s">
        <v>215</v>
      </c>
      <c r="AB76" s="110"/>
      <c r="AC76" s="110"/>
      <c r="AD76" s="110"/>
      <c r="AE76" s="110"/>
      <c r="AF76" s="137"/>
      <c r="AG76" s="130" t="s">
        <v>215</v>
      </c>
      <c r="AH76" s="131" t="s">
        <v>215</v>
      </c>
      <c r="AI76" s="130" t="s">
        <v>215</v>
      </c>
      <c r="AJ76" s="131" t="s">
        <v>215</v>
      </c>
      <c r="AK76" s="132" t="s">
        <v>215</v>
      </c>
      <c r="AL76" s="170"/>
      <c r="AM76" s="273"/>
      <c r="AN76" s="178"/>
      <c r="AO76" s="177"/>
      <c r="AP76" s="177"/>
      <c r="AQ76" s="176"/>
      <c r="AR76" s="176"/>
      <c r="AS76" s="178"/>
      <c r="AT76" s="268"/>
    </row>
    <row r="77" spans="1:77" ht="30.75" customHeight="1" x14ac:dyDescent="0.25">
      <c r="A77" s="233"/>
      <c r="B77" s="225"/>
      <c r="C77" s="225"/>
      <c r="D77" s="225"/>
      <c r="E77" s="243"/>
      <c r="F77" s="243"/>
      <c r="G77" s="223"/>
      <c r="H77" s="223"/>
      <c r="I77" s="134" t="s">
        <v>655</v>
      </c>
      <c r="J77" s="134"/>
      <c r="K77" s="225"/>
      <c r="L77" s="225"/>
      <c r="M77" s="230"/>
      <c r="N77" s="227"/>
      <c r="O77" s="228"/>
      <c r="P77" s="229"/>
      <c r="Q77" s="230"/>
      <c r="R77" s="227"/>
      <c r="S77" s="230"/>
      <c r="T77" s="135"/>
      <c r="U77" s="125"/>
      <c r="V77" s="125"/>
      <c r="W77" s="110"/>
      <c r="X77" s="109" t="s">
        <v>215</v>
      </c>
      <c r="Y77" s="110"/>
      <c r="Z77" s="110"/>
      <c r="AA77" s="121" t="s">
        <v>215</v>
      </c>
      <c r="AB77" s="110"/>
      <c r="AC77" s="110"/>
      <c r="AD77" s="110"/>
      <c r="AE77" s="110"/>
      <c r="AF77" s="137"/>
      <c r="AG77" s="130" t="s">
        <v>215</v>
      </c>
      <c r="AH77" s="131" t="s">
        <v>215</v>
      </c>
      <c r="AI77" s="130" t="s">
        <v>215</v>
      </c>
      <c r="AJ77" s="131" t="s">
        <v>215</v>
      </c>
      <c r="AK77" s="132" t="s">
        <v>215</v>
      </c>
      <c r="AL77" s="170"/>
      <c r="AM77" s="274"/>
      <c r="AN77" s="178"/>
      <c r="AO77" s="177"/>
      <c r="AP77" s="177"/>
      <c r="AQ77" s="176"/>
      <c r="AR77" s="176"/>
      <c r="AS77" s="178"/>
      <c r="AT77" s="268"/>
    </row>
    <row r="78" spans="1:77" ht="44.25" customHeight="1" x14ac:dyDescent="0.25">
      <c r="A78" s="240" t="s">
        <v>667</v>
      </c>
      <c r="B78" s="225" t="s">
        <v>204</v>
      </c>
      <c r="C78" s="225" t="s">
        <v>668</v>
      </c>
      <c r="D78" s="225" t="s">
        <v>669</v>
      </c>
      <c r="E78" s="225" t="s">
        <v>670</v>
      </c>
      <c r="F78" s="223" t="s">
        <v>671</v>
      </c>
      <c r="G78" s="223" t="s">
        <v>252</v>
      </c>
      <c r="H78" s="223" t="s">
        <v>253</v>
      </c>
      <c r="I78" s="232" t="s">
        <v>672</v>
      </c>
      <c r="J78" s="232" t="s">
        <v>668</v>
      </c>
      <c r="K78" s="225" t="s">
        <v>297</v>
      </c>
      <c r="L78" s="225" t="s">
        <v>664</v>
      </c>
      <c r="M78" s="230" t="s">
        <v>207</v>
      </c>
      <c r="N78" s="227">
        <v>0.6</v>
      </c>
      <c r="O78" s="228" t="s">
        <v>673</v>
      </c>
      <c r="P78" s="229">
        <v>0</v>
      </c>
      <c r="Q78" s="230" t="s">
        <v>448</v>
      </c>
      <c r="R78" s="227">
        <v>1</v>
      </c>
      <c r="S78" s="231" t="s">
        <v>449</v>
      </c>
      <c r="T78" s="135" t="s">
        <v>657</v>
      </c>
      <c r="U78" s="145" t="s">
        <v>658</v>
      </c>
      <c r="V78" s="108" t="s">
        <v>659</v>
      </c>
      <c r="W78" s="110" t="s">
        <v>226</v>
      </c>
      <c r="X78" s="109" t="s">
        <v>212</v>
      </c>
      <c r="Y78" s="110" t="s">
        <v>222</v>
      </c>
      <c r="Z78" s="110" t="s">
        <v>214</v>
      </c>
      <c r="AA78" s="121" t="s">
        <v>215</v>
      </c>
      <c r="AB78" s="110" t="s">
        <v>216</v>
      </c>
      <c r="AC78" s="110" t="s">
        <v>217</v>
      </c>
      <c r="AD78" s="110" t="s">
        <v>218</v>
      </c>
      <c r="AE78" s="110" t="s">
        <v>660</v>
      </c>
      <c r="AF78" s="129" t="str">
        <f>IFERROR(IF(X78="Probabilidad",(N78-(+N78*AA78)),IF(X78="Impacto",N78,"")),"")</f>
        <v/>
      </c>
      <c r="AG78" s="130" t="s">
        <v>225</v>
      </c>
      <c r="AH78" s="131">
        <v>0.36</v>
      </c>
      <c r="AI78" s="130" t="s">
        <v>448</v>
      </c>
      <c r="AJ78" s="131">
        <v>1</v>
      </c>
      <c r="AK78" s="132" t="s">
        <v>449</v>
      </c>
      <c r="AL78" s="234" t="s">
        <v>286</v>
      </c>
      <c r="AM78" s="176" t="s">
        <v>674</v>
      </c>
      <c r="AN78" s="178" t="s">
        <v>665</v>
      </c>
      <c r="AO78" s="177">
        <v>44743</v>
      </c>
      <c r="AP78" s="177">
        <v>44774</v>
      </c>
      <c r="AQ78" s="176"/>
      <c r="AR78" s="178" t="s">
        <v>666</v>
      </c>
      <c r="AS78" s="185"/>
      <c r="AT78" s="267" t="s">
        <v>791</v>
      </c>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row>
    <row r="79" spans="1:77" ht="51.75" customHeight="1" x14ac:dyDescent="0.25">
      <c r="A79" s="240"/>
      <c r="B79" s="225"/>
      <c r="C79" s="225"/>
      <c r="D79" s="225"/>
      <c r="E79" s="225"/>
      <c r="F79" s="223"/>
      <c r="G79" s="223"/>
      <c r="H79" s="223"/>
      <c r="I79" s="232"/>
      <c r="J79" s="232"/>
      <c r="K79" s="225"/>
      <c r="L79" s="225"/>
      <c r="M79" s="230"/>
      <c r="N79" s="227"/>
      <c r="O79" s="228"/>
      <c r="P79" s="229">
        <v>0</v>
      </c>
      <c r="Q79" s="230"/>
      <c r="R79" s="227"/>
      <c r="S79" s="231"/>
      <c r="T79" s="135" t="s">
        <v>661</v>
      </c>
      <c r="U79" s="125" t="s">
        <v>662</v>
      </c>
      <c r="V79" s="108" t="s">
        <v>656</v>
      </c>
      <c r="W79" s="110" t="s">
        <v>226</v>
      </c>
      <c r="X79" s="109" t="s">
        <v>212</v>
      </c>
      <c r="Y79" s="110" t="s">
        <v>222</v>
      </c>
      <c r="Z79" s="110" t="s">
        <v>214</v>
      </c>
      <c r="AA79" s="121" t="s">
        <v>215</v>
      </c>
      <c r="AB79" s="110" t="s">
        <v>216</v>
      </c>
      <c r="AC79" s="110" t="s">
        <v>217</v>
      </c>
      <c r="AD79" s="110" t="s">
        <v>218</v>
      </c>
      <c r="AE79" s="110" t="s">
        <v>663</v>
      </c>
      <c r="AF79" s="129"/>
      <c r="AG79" s="130" t="s">
        <v>225</v>
      </c>
      <c r="AH79" s="131">
        <v>0.216</v>
      </c>
      <c r="AI79" s="130" t="s">
        <v>448</v>
      </c>
      <c r="AJ79" s="131">
        <v>1</v>
      </c>
      <c r="AK79" s="132" t="s">
        <v>449</v>
      </c>
      <c r="AL79" s="234"/>
      <c r="AM79" s="183" t="s">
        <v>619</v>
      </c>
      <c r="AN79" s="183" t="s">
        <v>620</v>
      </c>
      <c r="AO79" s="191">
        <v>44926</v>
      </c>
      <c r="AP79" s="191">
        <v>44593</v>
      </c>
      <c r="AQ79" s="183"/>
      <c r="AR79" s="184" t="s">
        <v>350</v>
      </c>
      <c r="AS79" s="190"/>
      <c r="AT79" s="267"/>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row>
    <row r="80" spans="1:77" ht="47.25" customHeight="1" x14ac:dyDescent="0.25">
      <c r="A80" s="240"/>
      <c r="B80" s="225"/>
      <c r="C80" s="225"/>
      <c r="D80" s="225"/>
      <c r="E80" s="225"/>
      <c r="F80" s="223"/>
      <c r="G80" s="223"/>
      <c r="H80" s="223"/>
      <c r="I80" s="232"/>
      <c r="J80" s="232"/>
      <c r="K80" s="225"/>
      <c r="L80" s="225"/>
      <c r="M80" s="230"/>
      <c r="N80" s="227"/>
      <c r="O80" s="228"/>
      <c r="P80" s="229">
        <v>0</v>
      </c>
      <c r="Q80" s="230"/>
      <c r="R80" s="227"/>
      <c r="S80" s="231"/>
      <c r="T80" s="135" t="s">
        <v>675</v>
      </c>
      <c r="U80" s="145" t="s">
        <v>676</v>
      </c>
      <c r="V80" s="110" t="s">
        <v>677</v>
      </c>
      <c r="W80" s="110" t="s">
        <v>226</v>
      </c>
      <c r="X80" s="109" t="s">
        <v>212</v>
      </c>
      <c r="Y80" s="110" t="s">
        <v>213</v>
      </c>
      <c r="Z80" s="110" t="s">
        <v>214</v>
      </c>
      <c r="AA80" s="128" t="s">
        <v>215</v>
      </c>
      <c r="AB80" s="110" t="s">
        <v>216</v>
      </c>
      <c r="AC80" s="110" t="s">
        <v>217</v>
      </c>
      <c r="AD80" s="110" t="s">
        <v>218</v>
      </c>
      <c r="AE80" s="110" t="s">
        <v>678</v>
      </c>
      <c r="AF80" s="129" t="str">
        <f>IFERROR(IF(AND(X79="Probabilidad",X80="Probabilidad"),(AH79-(+AH79*AA80)),IF(AND(X79="Impacto",X80="Probabilidad"),(AH78-(+AH78*AA80)),IF(X80="Impacto",AH79,""))),"")</f>
        <v/>
      </c>
      <c r="AG80" s="130" t="s">
        <v>227</v>
      </c>
      <c r="AH80" s="131">
        <v>0.1512</v>
      </c>
      <c r="AI80" s="130" t="s">
        <v>448</v>
      </c>
      <c r="AJ80" s="131">
        <v>1</v>
      </c>
      <c r="AK80" s="132" t="s">
        <v>449</v>
      </c>
      <c r="AL80" s="234"/>
      <c r="AM80" s="176"/>
      <c r="AN80" s="178"/>
      <c r="AO80" s="177"/>
      <c r="AP80" s="177"/>
      <c r="AQ80" s="176"/>
      <c r="AR80" s="178"/>
      <c r="AS80" s="185"/>
      <c r="AT80" s="267"/>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row>
    <row r="81" spans="1:77" ht="43.5" customHeight="1" x14ac:dyDescent="0.25">
      <c r="A81" s="240"/>
      <c r="B81" s="225"/>
      <c r="C81" s="225"/>
      <c r="D81" s="225"/>
      <c r="E81" s="225"/>
      <c r="F81" s="223"/>
      <c r="G81" s="223"/>
      <c r="H81" s="223"/>
      <c r="I81" s="232"/>
      <c r="J81" s="232"/>
      <c r="K81" s="225"/>
      <c r="L81" s="225"/>
      <c r="M81" s="230"/>
      <c r="N81" s="227"/>
      <c r="O81" s="228"/>
      <c r="P81" s="229">
        <v>0</v>
      </c>
      <c r="Q81" s="230"/>
      <c r="R81" s="227"/>
      <c r="S81" s="231"/>
      <c r="T81" s="135" t="s">
        <v>679</v>
      </c>
      <c r="U81" s="125" t="s">
        <v>680</v>
      </c>
      <c r="V81" s="110" t="s">
        <v>681</v>
      </c>
      <c r="W81" s="110" t="s">
        <v>226</v>
      </c>
      <c r="X81" s="109" t="s">
        <v>232</v>
      </c>
      <c r="Y81" s="110" t="s">
        <v>233</v>
      </c>
      <c r="Z81" s="110" t="s">
        <v>214</v>
      </c>
      <c r="AA81" s="128" t="s">
        <v>215</v>
      </c>
      <c r="AB81" s="110" t="s">
        <v>224</v>
      </c>
      <c r="AC81" s="110" t="s">
        <v>217</v>
      </c>
      <c r="AD81" s="110" t="s">
        <v>229</v>
      </c>
      <c r="AE81" s="167"/>
      <c r="AF81" s="129" t="str">
        <f t="shared" ref="AF81" si="8">IFERROR(IF(AND(X80="Probabilidad",X81="Probabilidad"),(AH80-(+AH80*AA81)),IF(AND(X80="Impacto",X81="Probabilidad"),(AH79-(+AH79*AA81)),IF(X81="Impacto",AH80,""))),"")</f>
        <v/>
      </c>
      <c r="AG81" s="130" t="s">
        <v>227</v>
      </c>
      <c r="AH81" s="131">
        <v>0.1512</v>
      </c>
      <c r="AI81" s="130" t="s">
        <v>317</v>
      </c>
      <c r="AJ81" s="131">
        <v>0.75</v>
      </c>
      <c r="AK81" s="142" t="s">
        <v>237</v>
      </c>
      <c r="AL81" s="234"/>
      <c r="AM81" s="176"/>
      <c r="AN81" s="178"/>
      <c r="AO81" s="177"/>
      <c r="AP81" s="177"/>
      <c r="AQ81" s="176"/>
      <c r="AR81" s="178"/>
      <c r="AS81" s="185"/>
      <c r="AT81" s="267"/>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row>
    <row r="82" spans="1:77" ht="51.75" customHeight="1" x14ac:dyDescent="0.25">
      <c r="A82" s="261" t="s">
        <v>684</v>
      </c>
      <c r="B82" s="225" t="s">
        <v>204</v>
      </c>
      <c r="C82" s="225" t="s">
        <v>685</v>
      </c>
      <c r="D82" s="225" t="s">
        <v>686</v>
      </c>
      <c r="E82" s="225" t="s">
        <v>687</v>
      </c>
      <c r="F82" s="223" t="s">
        <v>688</v>
      </c>
      <c r="G82" s="223" t="s">
        <v>252</v>
      </c>
      <c r="H82" s="223" t="s">
        <v>253</v>
      </c>
      <c r="I82" s="223" t="s">
        <v>686</v>
      </c>
      <c r="J82" s="223" t="s">
        <v>685</v>
      </c>
      <c r="K82" s="225" t="s">
        <v>297</v>
      </c>
      <c r="L82" s="223" t="s">
        <v>689</v>
      </c>
      <c r="M82" s="230" t="s">
        <v>227</v>
      </c>
      <c r="N82" s="227">
        <v>0.2</v>
      </c>
      <c r="O82" s="228"/>
      <c r="P82" s="229" t="s">
        <v>346</v>
      </c>
      <c r="Q82" s="230" t="s">
        <v>317</v>
      </c>
      <c r="R82" s="227">
        <v>0.8</v>
      </c>
      <c r="S82" s="231" t="s">
        <v>237</v>
      </c>
      <c r="T82" s="135" t="s">
        <v>690</v>
      </c>
      <c r="U82" s="125" t="s">
        <v>691</v>
      </c>
      <c r="V82" s="127" t="s">
        <v>682</v>
      </c>
      <c r="W82" s="110" t="s">
        <v>299</v>
      </c>
      <c r="X82" s="109" t="s">
        <v>212</v>
      </c>
      <c r="Y82" s="127" t="s">
        <v>222</v>
      </c>
      <c r="Z82" s="127" t="s">
        <v>214</v>
      </c>
      <c r="AA82" s="128" t="s">
        <v>215</v>
      </c>
      <c r="AB82" s="127" t="s">
        <v>224</v>
      </c>
      <c r="AC82" s="127" t="s">
        <v>217</v>
      </c>
      <c r="AD82" s="127" t="s">
        <v>229</v>
      </c>
      <c r="AE82" s="110"/>
      <c r="AF82" s="129" t="str">
        <f>IFERROR(IF(X82="Probabilidad",(N82-(+N82*AA82)),IF(X82="Impacto",N82,"")),"")</f>
        <v/>
      </c>
      <c r="AG82" s="130" t="s">
        <v>227</v>
      </c>
      <c r="AH82" s="131">
        <v>0.12</v>
      </c>
      <c r="AI82" s="130" t="s">
        <v>317</v>
      </c>
      <c r="AJ82" s="131">
        <v>0.8</v>
      </c>
      <c r="AK82" s="132" t="s">
        <v>237</v>
      </c>
      <c r="AL82" s="236" t="s">
        <v>286</v>
      </c>
      <c r="AM82" s="176" t="s">
        <v>692</v>
      </c>
      <c r="AN82" s="178" t="s">
        <v>682</v>
      </c>
      <c r="AO82" s="177">
        <v>44562</v>
      </c>
      <c r="AP82" s="177">
        <v>44593</v>
      </c>
      <c r="AQ82" s="176"/>
      <c r="AR82" s="176" t="s">
        <v>693</v>
      </c>
      <c r="AS82" s="178" t="s">
        <v>220</v>
      </c>
      <c r="AT82" s="267" t="s">
        <v>791</v>
      </c>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row>
    <row r="83" spans="1:77" ht="135" customHeight="1" x14ac:dyDescent="0.25">
      <c r="A83" s="261"/>
      <c r="B83" s="225"/>
      <c r="C83" s="225"/>
      <c r="D83" s="225"/>
      <c r="E83" s="225"/>
      <c r="F83" s="223"/>
      <c r="G83" s="223"/>
      <c r="H83" s="223"/>
      <c r="I83" s="223"/>
      <c r="J83" s="223"/>
      <c r="K83" s="225"/>
      <c r="L83" s="260"/>
      <c r="M83" s="230"/>
      <c r="N83" s="227"/>
      <c r="O83" s="228"/>
      <c r="P83" s="229"/>
      <c r="Q83" s="230"/>
      <c r="R83" s="227"/>
      <c r="S83" s="231"/>
      <c r="T83" s="135" t="s">
        <v>694</v>
      </c>
      <c r="U83" s="125" t="s">
        <v>804</v>
      </c>
      <c r="V83" s="110" t="s">
        <v>683</v>
      </c>
      <c r="W83" s="110" t="s">
        <v>299</v>
      </c>
      <c r="X83" s="109" t="s">
        <v>212</v>
      </c>
      <c r="Y83" s="127" t="s">
        <v>222</v>
      </c>
      <c r="Z83" s="127" t="s">
        <v>214</v>
      </c>
      <c r="AA83" s="128" t="s">
        <v>215</v>
      </c>
      <c r="AB83" s="127" t="s">
        <v>224</v>
      </c>
      <c r="AC83" s="127" t="s">
        <v>217</v>
      </c>
      <c r="AD83" s="127" t="s">
        <v>218</v>
      </c>
      <c r="AE83" s="110" t="s">
        <v>695</v>
      </c>
      <c r="AF83" s="129" t="str">
        <f>IFERROR(IF(AND(X82="Probabilidad",X83="Probabilidad"),(AH82-(+AH82*AA83)),IF(X83="Probabilidad",(N82-(+N82*AA83)),IF(X83="Impacto",AH82,""))),"")</f>
        <v/>
      </c>
      <c r="AG83" s="130" t="s">
        <v>227</v>
      </c>
      <c r="AH83" s="131">
        <v>7.1999999999999995E-2</v>
      </c>
      <c r="AI83" s="130" t="s">
        <v>317</v>
      </c>
      <c r="AJ83" s="131">
        <v>0.8</v>
      </c>
      <c r="AK83" s="132" t="s">
        <v>237</v>
      </c>
      <c r="AL83" s="236"/>
      <c r="AM83" s="176" t="s">
        <v>696</v>
      </c>
      <c r="AN83" s="178" t="s">
        <v>682</v>
      </c>
      <c r="AO83" s="177">
        <v>44742</v>
      </c>
      <c r="AP83" s="177">
        <v>44803</v>
      </c>
      <c r="AQ83" s="176"/>
      <c r="AR83" s="176" t="s">
        <v>697</v>
      </c>
      <c r="AS83" s="178" t="s">
        <v>220</v>
      </c>
      <c r="AT83" s="267"/>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row>
    <row r="84" spans="1:77" ht="42.75" customHeight="1" x14ac:dyDescent="0.25">
      <c r="A84" s="224" t="s">
        <v>713</v>
      </c>
      <c r="B84" s="225" t="s">
        <v>204</v>
      </c>
      <c r="C84" s="225" t="s">
        <v>714</v>
      </c>
      <c r="D84" s="225" t="s">
        <v>715</v>
      </c>
      <c r="E84" s="243" t="s">
        <v>716</v>
      </c>
      <c r="F84" s="243" t="s">
        <v>805</v>
      </c>
      <c r="G84" s="223" t="s">
        <v>252</v>
      </c>
      <c r="H84" s="223" t="s">
        <v>253</v>
      </c>
      <c r="I84" s="243" t="s">
        <v>717</v>
      </c>
      <c r="J84" s="243" t="s">
        <v>718</v>
      </c>
      <c r="K84" s="225" t="s">
        <v>206</v>
      </c>
      <c r="L84" s="225" t="s">
        <v>719</v>
      </c>
      <c r="M84" s="230" t="s">
        <v>236</v>
      </c>
      <c r="N84" s="227">
        <v>0.8</v>
      </c>
      <c r="O84" s="228" t="s">
        <v>482</v>
      </c>
      <c r="P84" s="229" t="s">
        <v>698</v>
      </c>
      <c r="Q84" s="230" t="s">
        <v>317</v>
      </c>
      <c r="R84" s="227">
        <v>0.8</v>
      </c>
      <c r="S84" s="230" t="s">
        <v>237</v>
      </c>
      <c r="T84" s="135" t="s">
        <v>699</v>
      </c>
      <c r="U84" s="107" t="s">
        <v>700</v>
      </c>
      <c r="V84" s="108" t="s">
        <v>701</v>
      </c>
      <c r="W84" s="108" t="s">
        <v>226</v>
      </c>
      <c r="X84" s="109" t="s">
        <v>212</v>
      </c>
      <c r="Y84" s="171" t="s">
        <v>222</v>
      </c>
      <c r="Z84" s="171" t="s">
        <v>214</v>
      </c>
      <c r="AA84" s="128" t="s">
        <v>215</v>
      </c>
      <c r="AB84" s="127" t="s">
        <v>216</v>
      </c>
      <c r="AC84" s="127" t="s">
        <v>217</v>
      </c>
      <c r="AD84" s="171" t="s">
        <v>218</v>
      </c>
      <c r="AE84" s="107" t="s">
        <v>702</v>
      </c>
      <c r="AF84" s="107"/>
      <c r="AG84" s="130" t="s">
        <v>207</v>
      </c>
      <c r="AH84" s="131">
        <v>0.48</v>
      </c>
      <c r="AI84" s="130" t="s">
        <v>317</v>
      </c>
      <c r="AJ84" s="131">
        <v>0.8</v>
      </c>
      <c r="AK84" s="132" t="s">
        <v>237</v>
      </c>
      <c r="AL84" s="262" t="s">
        <v>286</v>
      </c>
      <c r="AM84" s="269" t="s">
        <v>720</v>
      </c>
      <c r="AN84" s="176" t="s">
        <v>721</v>
      </c>
      <c r="AO84" s="192">
        <v>44896</v>
      </c>
      <c r="AP84" s="192">
        <v>44593</v>
      </c>
      <c r="AQ84" s="176"/>
      <c r="AR84" s="176" t="s">
        <v>722</v>
      </c>
      <c r="AS84" s="178" t="s">
        <v>350</v>
      </c>
      <c r="AT84" s="267" t="s">
        <v>791</v>
      </c>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row>
    <row r="85" spans="1:77" ht="29.25" customHeight="1" x14ac:dyDescent="0.25">
      <c r="A85" s="224"/>
      <c r="B85" s="225"/>
      <c r="C85" s="225"/>
      <c r="D85" s="225"/>
      <c r="E85" s="243"/>
      <c r="F85" s="243"/>
      <c r="G85" s="223"/>
      <c r="H85" s="223"/>
      <c r="I85" s="243"/>
      <c r="J85" s="243"/>
      <c r="K85" s="225"/>
      <c r="L85" s="225"/>
      <c r="M85" s="230"/>
      <c r="N85" s="227"/>
      <c r="O85" s="228"/>
      <c r="P85" s="229"/>
      <c r="Q85" s="230"/>
      <c r="R85" s="227"/>
      <c r="S85" s="230"/>
      <c r="T85" s="135" t="s">
        <v>703</v>
      </c>
      <c r="U85" s="107" t="s">
        <v>704</v>
      </c>
      <c r="V85" s="108" t="s">
        <v>701</v>
      </c>
      <c r="W85" s="108" t="s">
        <v>226</v>
      </c>
      <c r="X85" s="109" t="s">
        <v>212</v>
      </c>
      <c r="Y85" s="171" t="s">
        <v>222</v>
      </c>
      <c r="Z85" s="171" t="s">
        <v>214</v>
      </c>
      <c r="AA85" s="128" t="s">
        <v>215</v>
      </c>
      <c r="AB85" s="127" t="s">
        <v>216</v>
      </c>
      <c r="AC85" s="127" t="s">
        <v>217</v>
      </c>
      <c r="AD85" s="171" t="s">
        <v>218</v>
      </c>
      <c r="AE85" s="107" t="s">
        <v>705</v>
      </c>
      <c r="AF85" s="107"/>
      <c r="AG85" s="130" t="s">
        <v>225</v>
      </c>
      <c r="AH85" s="131">
        <v>0.28799999999999998</v>
      </c>
      <c r="AI85" s="130" t="s">
        <v>317</v>
      </c>
      <c r="AJ85" s="131">
        <v>0.8</v>
      </c>
      <c r="AK85" s="132" t="s">
        <v>237</v>
      </c>
      <c r="AL85" s="262"/>
      <c r="AM85" s="270"/>
      <c r="AN85" s="178"/>
      <c r="AO85" s="177"/>
      <c r="AP85" s="177"/>
      <c r="AQ85" s="176"/>
      <c r="AR85" s="176"/>
      <c r="AS85" s="178"/>
      <c r="AT85" s="267"/>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row>
    <row r="86" spans="1:77" ht="27" customHeight="1" x14ac:dyDescent="0.25">
      <c r="A86" s="224"/>
      <c r="B86" s="225"/>
      <c r="C86" s="225"/>
      <c r="D86" s="225"/>
      <c r="E86" s="243"/>
      <c r="F86" s="243"/>
      <c r="G86" s="223"/>
      <c r="H86" s="223"/>
      <c r="I86" s="243"/>
      <c r="J86" s="243"/>
      <c r="K86" s="225"/>
      <c r="L86" s="225"/>
      <c r="M86" s="230"/>
      <c r="N86" s="227"/>
      <c r="O86" s="228"/>
      <c r="P86" s="229"/>
      <c r="Q86" s="230"/>
      <c r="R86" s="227"/>
      <c r="S86" s="230"/>
      <c r="T86" s="135" t="s">
        <v>707</v>
      </c>
      <c r="U86" s="107" t="s">
        <v>708</v>
      </c>
      <c r="V86" s="108" t="s">
        <v>709</v>
      </c>
      <c r="W86" s="108" t="s">
        <v>226</v>
      </c>
      <c r="X86" s="109" t="s">
        <v>212</v>
      </c>
      <c r="Y86" s="171" t="s">
        <v>222</v>
      </c>
      <c r="Z86" s="171" t="s">
        <v>214</v>
      </c>
      <c r="AA86" s="128" t="s">
        <v>215</v>
      </c>
      <c r="AB86" s="127" t="s">
        <v>216</v>
      </c>
      <c r="AC86" s="127" t="s">
        <v>217</v>
      </c>
      <c r="AD86" s="171" t="s">
        <v>218</v>
      </c>
      <c r="AE86" s="107" t="s">
        <v>706</v>
      </c>
      <c r="AF86" s="107"/>
      <c r="AG86" s="130" t="s">
        <v>227</v>
      </c>
      <c r="AH86" s="131">
        <v>0.17279999999999998</v>
      </c>
      <c r="AI86" s="130" t="s">
        <v>317</v>
      </c>
      <c r="AJ86" s="131">
        <v>0.8</v>
      </c>
      <c r="AK86" s="132" t="s">
        <v>237</v>
      </c>
      <c r="AL86" s="262"/>
      <c r="AM86" s="270"/>
      <c r="AN86" s="178"/>
      <c r="AO86" s="177"/>
      <c r="AP86" s="177"/>
      <c r="AQ86" s="176"/>
      <c r="AR86" s="176"/>
      <c r="AS86" s="178"/>
      <c r="AT86" s="267"/>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row>
    <row r="87" spans="1:77" ht="24" customHeight="1" x14ac:dyDescent="0.25">
      <c r="A87" s="224"/>
      <c r="B87" s="225"/>
      <c r="C87" s="225"/>
      <c r="D87" s="225"/>
      <c r="E87" s="243"/>
      <c r="F87" s="243"/>
      <c r="G87" s="223"/>
      <c r="H87" s="223"/>
      <c r="I87" s="243"/>
      <c r="J87" s="243"/>
      <c r="K87" s="225"/>
      <c r="L87" s="225"/>
      <c r="M87" s="230"/>
      <c r="N87" s="227"/>
      <c r="O87" s="228"/>
      <c r="P87" s="229"/>
      <c r="Q87" s="230"/>
      <c r="R87" s="227"/>
      <c r="S87" s="230"/>
      <c r="T87" s="135" t="s">
        <v>710</v>
      </c>
      <c r="U87" s="107" t="s">
        <v>711</v>
      </c>
      <c r="V87" s="108" t="s">
        <v>608</v>
      </c>
      <c r="W87" s="108" t="s">
        <v>226</v>
      </c>
      <c r="X87" s="109" t="s">
        <v>212</v>
      </c>
      <c r="Y87" s="171" t="s">
        <v>222</v>
      </c>
      <c r="Z87" s="171" t="s">
        <v>223</v>
      </c>
      <c r="AA87" s="128" t="s">
        <v>215</v>
      </c>
      <c r="AB87" s="171" t="s">
        <v>224</v>
      </c>
      <c r="AC87" s="127" t="s">
        <v>217</v>
      </c>
      <c r="AD87" s="171" t="s">
        <v>218</v>
      </c>
      <c r="AE87" s="107" t="s">
        <v>712</v>
      </c>
      <c r="AF87" s="107"/>
      <c r="AG87" s="130" t="s">
        <v>227</v>
      </c>
      <c r="AH87" s="131">
        <v>8.6399999999999991E-2</v>
      </c>
      <c r="AI87" s="130" t="s">
        <v>317</v>
      </c>
      <c r="AJ87" s="131">
        <v>0.8</v>
      </c>
      <c r="AK87" s="132" t="s">
        <v>237</v>
      </c>
      <c r="AL87" s="262"/>
      <c r="AM87" s="270"/>
      <c r="AN87" s="178"/>
      <c r="AO87" s="177"/>
      <c r="AP87" s="177"/>
      <c r="AQ87" s="176"/>
      <c r="AR87" s="176"/>
      <c r="AS87" s="178"/>
      <c r="AT87" s="267"/>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row>
    <row r="88" spans="1:77" ht="68.25" customHeight="1" x14ac:dyDescent="0.25">
      <c r="A88" s="224"/>
      <c r="B88" s="225"/>
      <c r="C88" s="225"/>
      <c r="D88" s="225"/>
      <c r="E88" s="243"/>
      <c r="F88" s="243"/>
      <c r="G88" s="223"/>
      <c r="H88" s="223"/>
      <c r="I88" s="243"/>
      <c r="J88" s="243"/>
      <c r="K88" s="225"/>
      <c r="L88" s="225"/>
      <c r="M88" s="230"/>
      <c r="N88" s="227"/>
      <c r="O88" s="228"/>
      <c r="P88" s="229"/>
      <c r="Q88" s="230"/>
      <c r="R88" s="227"/>
      <c r="S88" s="230"/>
      <c r="T88" s="135" t="s">
        <v>723</v>
      </c>
      <c r="U88" s="107" t="s">
        <v>724</v>
      </c>
      <c r="V88" s="108" t="s">
        <v>450</v>
      </c>
      <c r="W88" s="108" t="s">
        <v>299</v>
      </c>
      <c r="X88" s="109" t="s">
        <v>232</v>
      </c>
      <c r="Y88" s="127" t="s">
        <v>233</v>
      </c>
      <c r="Z88" s="127" t="s">
        <v>214</v>
      </c>
      <c r="AA88" s="128" t="s">
        <v>215</v>
      </c>
      <c r="AB88" s="127" t="s">
        <v>216</v>
      </c>
      <c r="AC88" s="127" t="s">
        <v>217</v>
      </c>
      <c r="AD88" s="127" t="s">
        <v>218</v>
      </c>
      <c r="AE88" s="107" t="s">
        <v>725</v>
      </c>
      <c r="AF88" s="107"/>
      <c r="AG88" s="130" t="s">
        <v>227</v>
      </c>
      <c r="AH88" s="131">
        <v>8.6399999999999991E-2</v>
      </c>
      <c r="AI88" s="130" t="s">
        <v>209</v>
      </c>
      <c r="AJ88" s="131">
        <v>0.60000000000000009</v>
      </c>
      <c r="AK88" s="132" t="s">
        <v>209</v>
      </c>
      <c r="AL88" s="262"/>
      <c r="AM88" s="271"/>
      <c r="AN88" s="178"/>
      <c r="AO88" s="177"/>
      <c r="AP88" s="177"/>
      <c r="AQ88" s="176"/>
      <c r="AR88" s="176"/>
      <c r="AS88" s="178"/>
      <c r="AT88" s="267"/>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row>
    <row r="89" spans="1:77" s="106" customFormat="1" ht="54.75" customHeight="1" x14ac:dyDescent="0.25">
      <c r="A89" s="263" t="s">
        <v>739</v>
      </c>
      <c r="B89" s="225" t="s">
        <v>204</v>
      </c>
      <c r="C89" s="225" t="s">
        <v>740</v>
      </c>
      <c r="D89" s="225" t="s">
        <v>741</v>
      </c>
      <c r="E89" s="225" t="s">
        <v>742</v>
      </c>
      <c r="F89" s="223" t="s">
        <v>743</v>
      </c>
      <c r="G89" s="223" t="s">
        <v>252</v>
      </c>
      <c r="H89" s="223" t="s">
        <v>205</v>
      </c>
      <c r="I89" s="134" t="s">
        <v>538</v>
      </c>
      <c r="J89" s="134" t="s">
        <v>726</v>
      </c>
      <c r="K89" s="225" t="s">
        <v>206</v>
      </c>
      <c r="L89" s="225" t="s">
        <v>744</v>
      </c>
      <c r="M89" s="230" t="s">
        <v>225</v>
      </c>
      <c r="N89" s="227">
        <v>0.2</v>
      </c>
      <c r="O89" s="228"/>
      <c r="P89" s="229"/>
      <c r="Q89" s="230" t="s">
        <v>317</v>
      </c>
      <c r="R89" s="227">
        <v>0.8</v>
      </c>
      <c r="S89" s="230" t="s">
        <v>237</v>
      </c>
      <c r="T89" s="108" t="s">
        <v>727</v>
      </c>
      <c r="U89" s="111" t="s">
        <v>728</v>
      </c>
      <c r="V89" s="110" t="s">
        <v>729</v>
      </c>
      <c r="W89" s="110" t="s">
        <v>226</v>
      </c>
      <c r="X89" s="172" t="s">
        <v>212</v>
      </c>
      <c r="Y89" s="110" t="s">
        <v>222</v>
      </c>
      <c r="Z89" s="110" t="s">
        <v>214</v>
      </c>
      <c r="AA89" s="122"/>
      <c r="AB89" s="110" t="s">
        <v>216</v>
      </c>
      <c r="AC89" s="110" t="s">
        <v>217</v>
      </c>
      <c r="AD89" s="110" t="s">
        <v>218</v>
      </c>
      <c r="AE89" s="110" t="s">
        <v>730</v>
      </c>
      <c r="AF89" s="173" t="str">
        <f>IFERROR(IF(#REF!="Probabilidad",(N89-(+N89*#REF!)),IF(#REF!="Impacto",N89,"")),"")</f>
        <v/>
      </c>
      <c r="AG89" s="130" t="s">
        <v>225</v>
      </c>
      <c r="AH89" s="131">
        <v>0.24</v>
      </c>
      <c r="AI89" s="130" t="s">
        <v>317</v>
      </c>
      <c r="AJ89" s="131">
        <v>0.8</v>
      </c>
      <c r="AK89" s="132" t="s">
        <v>237</v>
      </c>
      <c r="AL89" s="264" t="s">
        <v>286</v>
      </c>
      <c r="AM89" s="272" t="s">
        <v>619</v>
      </c>
      <c r="AN89" s="183" t="s">
        <v>620</v>
      </c>
      <c r="AO89" s="191">
        <v>44926</v>
      </c>
      <c r="AP89" s="191">
        <v>44593</v>
      </c>
      <c r="AQ89" s="183" t="s">
        <v>621</v>
      </c>
      <c r="AR89" s="183" t="s">
        <v>622</v>
      </c>
      <c r="AS89" s="176" t="s">
        <v>350</v>
      </c>
      <c r="AT89" s="268" t="s">
        <v>791</v>
      </c>
      <c r="AU89" s="113"/>
      <c r="AV89" s="113"/>
      <c r="AW89" s="113"/>
      <c r="AX89" s="113"/>
      <c r="AY89" s="113"/>
      <c r="AZ89" s="113"/>
      <c r="BA89" s="113"/>
      <c r="BB89" s="113"/>
      <c r="BC89" s="113"/>
      <c r="BD89" s="113"/>
      <c r="BE89" s="113"/>
      <c r="BF89" s="113"/>
      <c r="BG89" s="113"/>
      <c r="BH89" s="113"/>
      <c r="BI89" s="113"/>
      <c r="BJ89" s="113"/>
      <c r="BK89" s="113"/>
      <c r="BL89" s="113"/>
      <c r="BM89" s="113"/>
      <c r="BN89" s="113"/>
      <c r="BO89" s="113"/>
      <c r="BP89" s="113"/>
      <c r="BQ89" s="113"/>
      <c r="BR89" s="113"/>
      <c r="BS89" s="113"/>
      <c r="BT89" s="113"/>
      <c r="BU89" s="113"/>
      <c r="BV89" s="113"/>
      <c r="BW89" s="113"/>
      <c r="BX89" s="113"/>
      <c r="BY89" s="113"/>
    </row>
    <row r="90" spans="1:77" s="106" customFormat="1" ht="48.75" customHeight="1" x14ac:dyDescent="0.25">
      <c r="A90" s="263"/>
      <c r="B90" s="225"/>
      <c r="C90" s="225"/>
      <c r="D90" s="225"/>
      <c r="E90" s="225"/>
      <c r="F90" s="223"/>
      <c r="G90" s="223"/>
      <c r="H90" s="223"/>
      <c r="I90" s="134" t="s">
        <v>745</v>
      </c>
      <c r="J90" s="134" t="s">
        <v>731</v>
      </c>
      <c r="K90" s="225"/>
      <c r="L90" s="225"/>
      <c r="M90" s="230"/>
      <c r="N90" s="227"/>
      <c r="O90" s="228"/>
      <c r="P90" s="229"/>
      <c r="Q90" s="230"/>
      <c r="R90" s="227"/>
      <c r="S90" s="230"/>
      <c r="T90" s="108" t="s">
        <v>732</v>
      </c>
      <c r="U90" s="125" t="s">
        <v>746</v>
      </c>
      <c r="V90" s="110" t="s">
        <v>733</v>
      </c>
      <c r="W90" s="110" t="s">
        <v>226</v>
      </c>
      <c r="X90" s="172" t="s">
        <v>212</v>
      </c>
      <c r="Y90" s="110" t="s">
        <v>213</v>
      </c>
      <c r="Z90" s="110" t="s">
        <v>214</v>
      </c>
      <c r="AA90" s="122" t="s">
        <v>215</v>
      </c>
      <c r="AB90" s="110" t="s">
        <v>216</v>
      </c>
      <c r="AC90" s="110" t="s">
        <v>217</v>
      </c>
      <c r="AD90" s="110" t="s">
        <v>218</v>
      </c>
      <c r="AE90" s="110" t="s">
        <v>734</v>
      </c>
      <c r="AF90" s="173" t="str">
        <f>IFERROR(IF(AND(#REF!="Probabilidad",#REF!="Probabilidad"),(AH89-(+AH89*#REF!)),IF(#REF!="Probabilidad",(N89-(+N89*#REF!)),IF(#REF!="Impacto",AH89,""))),"")</f>
        <v/>
      </c>
      <c r="AG90" s="130" t="s">
        <v>227</v>
      </c>
      <c r="AH90" s="131">
        <v>0.16799999999999998</v>
      </c>
      <c r="AI90" s="130" t="s">
        <v>317</v>
      </c>
      <c r="AJ90" s="131">
        <v>0.8</v>
      </c>
      <c r="AK90" s="132" t="s">
        <v>237</v>
      </c>
      <c r="AL90" s="264"/>
      <c r="AM90" s="273"/>
      <c r="AN90" s="176"/>
      <c r="AO90" s="182"/>
      <c r="AP90" s="182"/>
      <c r="AQ90" s="176"/>
      <c r="AR90" s="176"/>
      <c r="AS90" s="176"/>
      <c r="AT90" s="268"/>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row>
    <row r="91" spans="1:77" s="106" customFormat="1" ht="45" customHeight="1" x14ac:dyDescent="0.25">
      <c r="A91" s="263"/>
      <c r="B91" s="225"/>
      <c r="C91" s="225"/>
      <c r="D91" s="225"/>
      <c r="E91" s="225"/>
      <c r="F91" s="223"/>
      <c r="G91" s="223"/>
      <c r="H91" s="223"/>
      <c r="I91" s="134" t="s">
        <v>747</v>
      </c>
      <c r="J91" s="134" t="s">
        <v>748</v>
      </c>
      <c r="K91" s="225"/>
      <c r="L91" s="225"/>
      <c r="M91" s="230"/>
      <c r="N91" s="227"/>
      <c r="O91" s="228"/>
      <c r="P91" s="229"/>
      <c r="Q91" s="230"/>
      <c r="R91" s="227"/>
      <c r="S91" s="230"/>
      <c r="T91" s="108" t="s">
        <v>735</v>
      </c>
      <c r="U91" s="111" t="s">
        <v>736</v>
      </c>
      <c r="V91" s="108" t="s">
        <v>737</v>
      </c>
      <c r="W91" s="110" t="s">
        <v>226</v>
      </c>
      <c r="X91" s="172" t="s">
        <v>212</v>
      </c>
      <c r="Y91" s="110" t="s">
        <v>222</v>
      </c>
      <c r="Z91" s="110" t="s">
        <v>214</v>
      </c>
      <c r="AA91" s="122" t="s">
        <v>215</v>
      </c>
      <c r="AB91" s="110" t="s">
        <v>216</v>
      </c>
      <c r="AC91" s="110" t="s">
        <v>217</v>
      </c>
      <c r="AD91" s="110" t="s">
        <v>218</v>
      </c>
      <c r="AE91" s="110" t="s">
        <v>738</v>
      </c>
      <c r="AF91" s="173" t="str">
        <f>IFERROR(IF(AND(#REF!="Probabilidad",X89="Probabilidad"),(AH90-(+AH90*AA89)),IF(AND(#REF!="Impacto",X89="Probabilidad"),(AH89-(+AH89*AA89)),IF(X89="Impacto",AH90,""))),"")</f>
        <v/>
      </c>
      <c r="AG91" s="130" t="s">
        <v>227</v>
      </c>
      <c r="AH91" s="131">
        <v>0.10079999999999999</v>
      </c>
      <c r="AI91" s="130" t="s">
        <v>317</v>
      </c>
      <c r="AJ91" s="131">
        <v>0.8</v>
      </c>
      <c r="AK91" s="132" t="s">
        <v>237</v>
      </c>
      <c r="AL91" s="264"/>
      <c r="AM91" s="273"/>
      <c r="AN91" s="176"/>
      <c r="AO91" s="182"/>
      <c r="AP91" s="182"/>
      <c r="AQ91" s="176"/>
      <c r="AR91" s="176"/>
      <c r="AS91" s="176"/>
      <c r="AT91" s="268"/>
      <c r="AU91" s="113"/>
      <c r="AV91" s="113"/>
      <c r="AW91" s="113"/>
      <c r="AX91" s="113"/>
      <c r="AY91" s="113"/>
      <c r="AZ91" s="113"/>
      <c r="BA91" s="113"/>
      <c r="BB91" s="113"/>
      <c r="BC91" s="113"/>
      <c r="BD91" s="113"/>
      <c r="BE91" s="113"/>
      <c r="BF91" s="113"/>
      <c r="BG91" s="113"/>
      <c r="BH91" s="113"/>
      <c r="BI91" s="113"/>
      <c r="BJ91" s="113"/>
      <c r="BK91" s="113"/>
      <c r="BL91" s="113"/>
      <c r="BM91" s="113"/>
      <c r="BN91" s="113"/>
      <c r="BO91" s="113"/>
      <c r="BP91" s="113"/>
      <c r="BQ91" s="113"/>
      <c r="BR91" s="113"/>
      <c r="BS91" s="113"/>
      <c r="BT91" s="113"/>
      <c r="BU91" s="113"/>
      <c r="BV91" s="113"/>
      <c r="BW91" s="113"/>
      <c r="BX91" s="113"/>
      <c r="BY91" s="113"/>
    </row>
    <row r="92" spans="1:77" s="106" customFormat="1" ht="37.5" customHeight="1" x14ac:dyDescent="0.25">
      <c r="A92" s="263"/>
      <c r="B92" s="225"/>
      <c r="C92" s="225"/>
      <c r="D92" s="225"/>
      <c r="E92" s="225"/>
      <c r="F92" s="223"/>
      <c r="G92" s="223"/>
      <c r="H92" s="223"/>
      <c r="I92" s="134" t="s">
        <v>749</v>
      </c>
      <c r="J92" s="134"/>
      <c r="K92" s="225"/>
      <c r="L92" s="225"/>
      <c r="M92" s="230"/>
      <c r="N92" s="227"/>
      <c r="O92" s="228"/>
      <c r="P92" s="229"/>
      <c r="Q92" s="230"/>
      <c r="R92" s="227"/>
      <c r="S92" s="230"/>
      <c r="T92" s="108" t="s">
        <v>750</v>
      </c>
      <c r="U92" s="111" t="s">
        <v>751</v>
      </c>
      <c r="V92" s="110" t="s">
        <v>752</v>
      </c>
      <c r="W92" s="110" t="s">
        <v>226</v>
      </c>
      <c r="X92" s="172" t="s">
        <v>212</v>
      </c>
      <c r="Y92" s="110" t="s">
        <v>222</v>
      </c>
      <c r="Z92" s="110" t="s">
        <v>214</v>
      </c>
      <c r="AA92" s="122"/>
      <c r="AB92" s="110" t="s">
        <v>224</v>
      </c>
      <c r="AC92" s="110" t="s">
        <v>217</v>
      </c>
      <c r="AD92" s="110" t="s">
        <v>218</v>
      </c>
      <c r="AE92" s="110" t="s">
        <v>753</v>
      </c>
      <c r="AF92" s="173"/>
      <c r="AG92" s="130" t="s">
        <v>227</v>
      </c>
      <c r="AH92" s="131">
        <v>6.0479999999999992E-2</v>
      </c>
      <c r="AI92" s="130" t="s">
        <v>317</v>
      </c>
      <c r="AJ92" s="131">
        <v>0.8</v>
      </c>
      <c r="AK92" s="132" t="s">
        <v>237</v>
      </c>
      <c r="AL92" s="264"/>
      <c r="AM92" s="273"/>
      <c r="AN92" s="176"/>
      <c r="AO92" s="182"/>
      <c r="AP92" s="182"/>
      <c r="AQ92" s="176"/>
      <c r="AR92" s="176"/>
      <c r="AS92" s="176"/>
      <c r="AT92" s="268"/>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row>
    <row r="93" spans="1:77" s="106" customFormat="1" ht="103.5" customHeight="1" x14ac:dyDescent="0.25">
      <c r="A93" s="263"/>
      <c r="B93" s="225"/>
      <c r="C93" s="225"/>
      <c r="D93" s="225"/>
      <c r="E93" s="225"/>
      <c r="F93" s="223"/>
      <c r="G93" s="223"/>
      <c r="H93" s="223"/>
      <c r="I93" s="134" t="s">
        <v>754</v>
      </c>
      <c r="J93" s="134"/>
      <c r="K93" s="225"/>
      <c r="L93" s="225"/>
      <c r="M93" s="230"/>
      <c r="N93" s="227"/>
      <c r="O93" s="228"/>
      <c r="P93" s="229"/>
      <c r="Q93" s="230"/>
      <c r="R93" s="227"/>
      <c r="S93" s="230"/>
      <c r="T93" s="108" t="s">
        <v>755</v>
      </c>
      <c r="U93" s="125" t="s">
        <v>756</v>
      </c>
      <c r="V93" s="110" t="s">
        <v>757</v>
      </c>
      <c r="W93" s="110" t="s">
        <v>226</v>
      </c>
      <c r="X93" s="172" t="s">
        <v>212</v>
      </c>
      <c r="Y93" s="110" t="s">
        <v>222</v>
      </c>
      <c r="Z93" s="110" t="s">
        <v>214</v>
      </c>
      <c r="AA93" s="122"/>
      <c r="AB93" s="110" t="s">
        <v>224</v>
      </c>
      <c r="AC93" s="110" t="s">
        <v>217</v>
      </c>
      <c r="AD93" s="110" t="s">
        <v>218</v>
      </c>
      <c r="AE93" s="110" t="s">
        <v>753</v>
      </c>
      <c r="AF93" s="173"/>
      <c r="AG93" s="130" t="s">
        <v>227</v>
      </c>
      <c r="AH93" s="131">
        <v>3.6287999999999994E-2</v>
      </c>
      <c r="AI93" s="130" t="s">
        <v>317</v>
      </c>
      <c r="AJ93" s="131">
        <v>0.8</v>
      </c>
      <c r="AK93" s="132" t="s">
        <v>237</v>
      </c>
      <c r="AL93" s="264"/>
      <c r="AM93" s="274"/>
      <c r="AN93" s="176"/>
      <c r="AO93" s="182"/>
      <c r="AP93" s="182"/>
      <c r="AQ93" s="176"/>
      <c r="AR93" s="176"/>
      <c r="AS93" s="176"/>
      <c r="AT93" s="268"/>
      <c r="AU93" s="113"/>
      <c r="AV93" s="113"/>
      <c r="AW93" s="113"/>
      <c r="AX93" s="113"/>
      <c r="AY93" s="113"/>
      <c r="AZ93" s="113"/>
      <c r="BA93" s="113"/>
      <c r="BB93" s="113"/>
      <c r="BC93" s="113"/>
      <c r="BD93" s="113"/>
      <c r="BE93" s="113"/>
      <c r="BF93" s="113"/>
      <c r="BG93" s="113"/>
      <c r="BH93" s="113"/>
      <c r="BI93" s="113"/>
      <c r="BJ93" s="113"/>
      <c r="BK93" s="113"/>
      <c r="BL93" s="113"/>
      <c r="BM93" s="113"/>
      <c r="BN93" s="113"/>
      <c r="BO93" s="113"/>
      <c r="BP93" s="113"/>
      <c r="BQ93" s="113"/>
      <c r="BR93" s="113"/>
      <c r="BS93" s="113"/>
      <c r="BT93" s="113"/>
      <c r="BU93" s="113"/>
      <c r="BV93" s="113"/>
      <c r="BW93" s="113"/>
      <c r="BX93" s="113"/>
      <c r="BY93" s="113"/>
    </row>
    <row r="94" spans="1:77" ht="42" customHeight="1" x14ac:dyDescent="0.25">
      <c r="A94" s="224" t="s">
        <v>771</v>
      </c>
      <c r="B94" s="225" t="s">
        <v>204</v>
      </c>
      <c r="C94" s="225" t="s">
        <v>772</v>
      </c>
      <c r="D94" s="225" t="s">
        <v>773</v>
      </c>
      <c r="E94" s="225" t="s">
        <v>774</v>
      </c>
      <c r="F94" s="223" t="s">
        <v>775</v>
      </c>
      <c r="G94" s="223" t="s">
        <v>252</v>
      </c>
      <c r="H94" s="223" t="s">
        <v>253</v>
      </c>
      <c r="I94" s="134" t="s">
        <v>776</v>
      </c>
      <c r="J94" s="134" t="s">
        <v>777</v>
      </c>
      <c r="K94" s="225" t="s">
        <v>297</v>
      </c>
      <c r="L94" s="225" t="s">
        <v>758</v>
      </c>
      <c r="M94" s="230" t="s">
        <v>225</v>
      </c>
      <c r="N94" s="229">
        <f>+VLOOKUP(M94,'[4]Tablas y Listas'!$V$4:$X$8,3,0)</f>
        <v>0.4</v>
      </c>
      <c r="O94" s="228" t="s">
        <v>208</v>
      </c>
      <c r="P94" s="229">
        <v>0</v>
      </c>
      <c r="Q94" s="230" t="s">
        <v>209</v>
      </c>
      <c r="R94" s="229">
        <f>+VLOOKUP(Q94,'[4]Tablas y Listas'!$O$4:$R$8,4,0)</f>
        <v>0.6</v>
      </c>
      <c r="S94" s="231" t="s">
        <v>209</v>
      </c>
      <c r="T94" s="135" t="s">
        <v>778</v>
      </c>
      <c r="U94" s="125" t="s">
        <v>779</v>
      </c>
      <c r="V94" s="110" t="s">
        <v>780</v>
      </c>
      <c r="W94" s="110" t="s">
        <v>221</v>
      </c>
      <c r="X94" s="126" t="s">
        <v>212</v>
      </c>
      <c r="Y94" s="110" t="s">
        <v>222</v>
      </c>
      <c r="Z94" s="110" t="s">
        <v>214</v>
      </c>
      <c r="AA94" s="131" t="s">
        <v>761</v>
      </c>
      <c r="AB94" s="110" t="s">
        <v>216</v>
      </c>
      <c r="AC94" s="110" t="s">
        <v>217</v>
      </c>
      <c r="AD94" s="110" t="s">
        <v>218</v>
      </c>
      <c r="AE94" s="110" t="s">
        <v>781</v>
      </c>
      <c r="AF94" s="129">
        <f t="shared" ref="AF94:AF99" si="9">IFERROR(IF(X94="Probabilidad",(N94-(+N94*AA94)),IF(X94="Impacto",N94,"")),"")</f>
        <v>0.24</v>
      </c>
      <c r="AG94" s="130" t="s">
        <v>225</v>
      </c>
      <c r="AH94" s="131">
        <v>0.24</v>
      </c>
      <c r="AI94" s="130" t="s">
        <v>209</v>
      </c>
      <c r="AJ94" s="131">
        <v>0.6</v>
      </c>
      <c r="AK94" s="132" t="s">
        <v>209</v>
      </c>
      <c r="AL94" s="127" t="s">
        <v>763</v>
      </c>
      <c r="AM94" s="176" t="s">
        <v>782</v>
      </c>
      <c r="AN94" s="178" t="s">
        <v>780</v>
      </c>
      <c r="AO94" s="192">
        <v>44896</v>
      </c>
      <c r="AP94" s="192">
        <v>44593</v>
      </c>
      <c r="AQ94" s="176"/>
      <c r="AR94" s="178" t="s">
        <v>220</v>
      </c>
      <c r="AS94" s="185"/>
      <c r="AT94" s="267" t="s">
        <v>791</v>
      </c>
      <c r="AU94" s="101"/>
      <c r="AV94" s="101"/>
      <c r="AW94" s="101"/>
      <c r="AX94" s="101"/>
      <c r="AY94" s="101"/>
      <c r="AZ94" s="101"/>
      <c r="BA94" s="101"/>
      <c r="BB94" s="101"/>
      <c r="BC94" s="101"/>
      <c r="BD94" s="101"/>
      <c r="BE94" s="101"/>
      <c r="BF94" s="101"/>
      <c r="BG94" s="101"/>
      <c r="BH94" s="101"/>
      <c r="BI94" s="101"/>
      <c r="BJ94" s="101"/>
      <c r="BK94" s="101"/>
      <c r="BL94" s="101"/>
      <c r="BM94" s="101"/>
      <c r="BN94" s="101"/>
      <c r="BO94" s="101"/>
      <c r="BP94" s="101"/>
      <c r="BQ94" s="101"/>
      <c r="BR94" s="101"/>
      <c r="BS94" s="101"/>
      <c r="BT94" s="101"/>
      <c r="BU94" s="101"/>
      <c r="BV94" s="101"/>
      <c r="BW94" s="101"/>
      <c r="BX94" s="101"/>
    </row>
    <row r="95" spans="1:77" ht="42" customHeight="1" x14ac:dyDescent="0.25">
      <c r="A95" s="224"/>
      <c r="B95" s="225"/>
      <c r="C95" s="225"/>
      <c r="D95" s="225"/>
      <c r="E95" s="225"/>
      <c r="F95" s="223"/>
      <c r="G95" s="223"/>
      <c r="H95" s="223"/>
      <c r="I95" s="134" t="s">
        <v>783</v>
      </c>
      <c r="J95" s="134" t="s">
        <v>501</v>
      </c>
      <c r="K95" s="225"/>
      <c r="L95" s="235"/>
      <c r="M95" s="230"/>
      <c r="N95" s="229"/>
      <c r="O95" s="228"/>
      <c r="P95" s="229"/>
      <c r="Q95" s="230"/>
      <c r="R95" s="229"/>
      <c r="S95" s="231"/>
      <c r="T95" s="135" t="s">
        <v>759</v>
      </c>
      <c r="U95" s="125" t="s">
        <v>760</v>
      </c>
      <c r="V95" s="110" t="s">
        <v>682</v>
      </c>
      <c r="W95" s="110" t="s">
        <v>221</v>
      </c>
      <c r="X95" s="126" t="s">
        <v>212</v>
      </c>
      <c r="Y95" s="110" t="s">
        <v>222</v>
      </c>
      <c r="Z95" s="110" t="s">
        <v>214</v>
      </c>
      <c r="AA95" s="131" t="s">
        <v>761</v>
      </c>
      <c r="AB95" s="110" t="s">
        <v>224</v>
      </c>
      <c r="AC95" s="110" t="s">
        <v>217</v>
      </c>
      <c r="AD95" s="110" t="s">
        <v>218</v>
      </c>
      <c r="AE95" s="110" t="s">
        <v>762</v>
      </c>
      <c r="AF95" s="129">
        <f t="shared" si="9"/>
        <v>0</v>
      </c>
      <c r="AG95" s="130" t="s">
        <v>227</v>
      </c>
      <c r="AH95" s="131">
        <v>0.14399999999999999</v>
      </c>
      <c r="AI95" s="130" t="s">
        <v>209</v>
      </c>
      <c r="AJ95" s="131">
        <v>0.6</v>
      </c>
      <c r="AK95" s="132" t="s">
        <v>209</v>
      </c>
      <c r="AL95" s="127" t="s">
        <v>763</v>
      </c>
      <c r="AM95" s="176" t="s">
        <v>784</v>
      </c>
      <c r="AN95" s="178" t="s">
        <v>780</v>
      </c>
      <c r="AO95" s="192">
        <v>44896</v>
      </c>
      <c r="AP95" s="192">
        <v>44593</v>
      </c>
      <c r="AQ95" s="176"/>
      <c r="AR95" s="178" t="s">
        <v>220</v>
      </c>
      <c r="AS95" s="185"/>
      <c r="AT95" s="267"/>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row>
    <row r="96" spans="1:77" ht="18" customHeight="1" x14ac:dyDescent="0.25">
      <c r="A96" s="224"/>
      <c r="B96" s="225"/>
      <c r="C96" s="225"/>
      <c r="D96" s="225"/>
      <c r="E96" s="225"/>
      <c r="F96" s="223"/>
      <c r="G96" s="223"/>
      <c r="H96" s="223"/>
      <c r="I96" s="134" t="s">
        <v>785</v>
      </c>
      <c r="J96" s="134" t="s">
        <v>786</v>
      </c>
      <c r="K96" s="225"/>
      <c r="L96" s="235"/>
      <c r="M96" s="230"/>
      <c r="N96" s="229"/>
      <c r="O96" s="228"/>
      <c r="P96" s="229"/>
      <c r="Q96" s="230"/>
      <c r="R96" s="229"/>
      <c r="S96" s="231"/>
      <c r="T96" s="135" t="s">
        <v>764</v>
      </c>
      <c r="U96" s="125" t="s">
        <v>765</v>
      </c>
      <c r="V96" s="110" t="s">
        <v>682</v>
      </c>
      <c r="W96" s="110" t="s">
        <v>221</v>
      </c>
      <c r="X96" s="126" t="s">
        <v>212</v>
      </c>
      <c r="Y96" s="110" t="s">
        <v>222</v>
      </c>
      <c r="Z96" s="110" t="s">
        <v>214</v>
      </c>
      <c r="AA96" s="131" t="s">
        <v>761</v>
      </c>
      <c r="AB96" s="110" t="s">
        <v>224</v>
      </c>
      <c r="AC96" s="110" t="s">
        <v>217</v>
      </c>
      <c r="AD96" s="110" t="s">
        <v>218</v>
      </c>
      <c r="AE96" s="110" t="s">
        <v>766</v>
      </c>
      <c r="AF96" s="129">
        <f t="shared" si="9"/>
        <v>0</v>
      </c>
      <c r="AG96" s="130" t="s">
        <v>227</v>
      </c>
      <c r="AH96" s="131">
        <v>8.6399999999999991E-2</v>
      </c>
      <c r="AI96" s="130" t="s">
        <v>209</v>
      </c>
      <c r="AJ96" s="131">
        <v>0.6</v>
      </c>
      <c r="AK96" s="132" t="s">
        <v>209</v>
      </c>
      <c r="AL96" s="127" t="s">
        <v>763</v>
      </c>
      <c r="AM96" s="176"/>
      <c r="AN96" s="178"/>
      <c r="AO96" s="177"/>
      <c r="AP96" s="177"/>
      <c r="AQ96" s="176"/>
      <c r="AR96" s="178"/>
      <c r="AS96" s="185"/>
      <c r="AT96" s="267"/>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row>
    <row r="97" spans="1:76" ht="18" customHeight="1" x14ac:dyDescent="0.25">
      <c r="A97" s="224"/>
      <c r="B97" s="225"/>
      <c r="C97" s="225"/>
      <c r="D97" s="225"/>
      <c r="E97" s="225"/>
      <c r="F97" s="223"/>
      <c r="G97" s="223"/>
      <c r="H97" s="223"/>
      <c r="I97" s="134" t="s">
        <v>787</v>
      </c>
      <c r="J97" s="134"/>
      <c r="K97" s="225"/>
      <c r="L97" s="235"/>
      <c r="M97" s="230"/>
      <c r="N97" s="229"/>
      <c r="O97" s="228"/>
      <c r="P97" s="229"/>
      <c r="Q97" s="230"/>
      <c r="R97" s="229"/>
      <c r="S97" s="231"/>
      <c r="T97" s="135" t="s">
        <v>767</v>
      </c>
      <c r="U97" s="125" t="s">
        <v>768</v>
      </c>
      <c r="V97" s="110" t="s">
        <v>769</v>
      </c>
      <c r="W97" s="110" t="s">
        <v>221</v>
      </c>
      <c r="X97" s="126" t="s">
        <v>212</v>
      </c>
      <c r="Y97" s="110" t="s">
        <v>213</v>
      </c>
      <c r="Z97" s="110" t="s">
        <v>223</v>
      </c>
      <c r="AA97" s="131" t="s">
        <v>761</v>
      </c>
      <c r="AB97" s="110" t="s">
        <v>216</v>
      </c>
      <c r="AC97" s="110" t="s">
        <v>217</v>
      </c>
      <c r="AD97" s="110" t="s">
        <v>218</v>
      </c>
      <c r="AE97" s="110" t="s">
        <v>770</v>
      </c>
      <c r="AF97" s="129">
        <f t="shared" si="9"/>
        <v>0</v>
      </c>
      <c r="AG97" s="130" t="s">
        <v>227</v>
      </c>
      <c r="AH97" s="131">
        <v>5.183999999999999E-2</v>
      </c>
      <c r="AI97" s="130" t="s">
        <v>209</v>
      </c>
      <c r="AJ97" s="131">
        <v>0.6</v>
      </c>
      <c r="AK97" s="132" t="s">
        <v>209</v>
      </c>
      <c r="AL97" s="127" t="s">
        <v>763</v>
      </c>
      <c r="AM97" s="176"/>
      <c r="AN97" s="178"/>
      <c r="AO97" s="177"/>
      <c r="AP97" s="177"/>
      <c r="AQ97" s="176"/>
      <c r="AR97" s="178"/>
      <c r="AS97" s="185"/>
      <c r="AT97" s="267"/>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row>
    <row r="98" spans="1:76" ht="18" customHeight="1" x14ac:dyDescent="0.25">
      <c r="A98" s="224"/>
      <c r="B98" s="225"/>
      <c r="C98" s="225"/>
      <c r="D98" s="225"/>
      <c r="E98" s="225"/>
      <c r="F98" s="223"/>
      <c r="G98" s="223"/>
      <c r="H98" s="223"/>
      <c r="I98" s="134" t="s">
        <v>788</v>
      </c>
      <c r="J98" s="134"/>
      <c r="K98" s="225"/>
      <c r="L98" s="235"/>
      <c r="M98" s="230"/>
      <c r="N98" s="229"/>
      <c r="O98" s="228"/>
      <c r="P98" s="229"/>
      <c r="Q98" s="230"/>
      <c r="R98" s="229"/>
      <c r="S98" s="231"/>
      <c r="T98" s="135"/>
      <c r="U98" s="125"/>
      <c r="V98" s="110"/>
      <c r="W98" s="110"/>
      <c r="X98" s="126" t="s">
        <v>215</v>
      </c>
      <c r="Y98" s="110"/>
      <c r="Z98" s="110"/>
      <c r="AA98" s="122" t="s">
        <v>215</v>
      </c>
      <c r="AB98" s="110"/>
      <c r="AC98" s="110"/>
      <c r="AD98" s="110"/>
      <c r="AE98" s="110"/>
      <c r="AF98" s="129" t="str">
        <f t="shared" si="9"/>
        <v/>
      </c>
      <c r="AG98" s="174" t="s">
        <v>215</v>
      </c>
      <c r="AH98" s="131" t="s">
        <v>215</v>
      </c>
      <c r="AI98" s="174" t="s">
        <v>215</v>
      </c>
      <c r="AJ98" s="131" t="s">
        <v>215</v>
      </c>
      <c r="AK98" s="175" t="s">
        <v>215</v>
      </c>
      <c r="AL98" s="127"/>
      <c r="AM98" s="176"/>
      <c r="AN98" s="178"/>
      <c r="AO98" s="177"/>
      <c r="AP98" s="177"/>
      <c r="AQ98" s="176"/>
      <c r="AR98" s="178"/>
      <c r="AS98" s="185"/>
      <c r="AT98" s="267"/>
      <c r="AU98" s="101"/>
      <c r="AV98" s="101"/>
      <c r="AW98" s="101"/>
      <c r="AX98" s="101"/>
      <c r="AY98" s="101"/>
      <c r="AZ98" s="101"/>
      <c r="BA98" s="101"/>
      <c r="BB98" s="101"/>
      <c r="BC98" s="101"/>
      <c r="BD98" s="101"/>
      <c r="BE98" s="101"/>
      <c r="BF98" s="101"/>
      <c r="BG98" s="101"/>
      <c r="BH98" s="101"/>
      <c r="BI98" s="101"/>
      <c r="BJ98" s="101"/>
      <c r="BK98" s="101"/>
      <c r="BL98" s="101"/>
      <c r="BM98" s="101"/>
      <c r="BN98" s="101"/>
      <c r="BO98" s="101"/>
      <c r="BP98" s="101"/>
      <c r="BQ98" s="101"/>
      <c r="BR98" s="101"/>
      <c r="BS98" s="101"/>
      <c r="BT98" s="101"/>
      <c r="BU98" s="101"/>
      <c r="BV98" s="101"/>
      <c r="BW98" s="101"/>
      <c r="BX98" s="101"/>
    </row>
    <row r="99" spans="1:76" ht="18" customHeight="1" x14ac:dyDescent="0.25">
      <c r="A99" s="224"/>
      <c r="B99" s="225"/>
      <c r="C99" s="225"/>
      <c r="D99" s="225"/>
      <c r="E99" s="225"/>
      <c r="F99" s="223"/>
      <c r="G99" s="223"/>
      <c r="H99" s="223"/>
      <c r="I99" s="134" t="s">
        <v>789</v>
      </c>
      <c r="J99" s="134"/>
      <c r="K99" s="225"/>
      <c r="L99" s="235"/>
      <c r="M99" s="230"/>
      <c r="N99" s="229"/>
      <c r="O99" s="228"/>
      <c r="P99" s="229"/>
      <c r="Q99" s="230"/>
      <c r="R99" s="229"/>
      <c r="S99" s="231"/>
      <c r="T99" s="135"/>
      <c r="U99" s="125"/>
      <c r="V99" s="110"/>
      <c r="W99" s="110"/>
      <c r="X99" s="126" t="s">
        <v>215</v>
      </c>
      <c r="Y99" s="110"/>
      <c r="Z99" s="110"/>
      <c r="AA99" s="122" t="s">
        <v>215</v>
      </c>
      <c r="AB99" s="110"/>
      <c r="AC99" s="110"/>
      <c r="AD99" s="110"/>
      <c r="AE99" s="110"/>
      <c r="AF99" s="129" t="str">
        <f t="shared" si="9"/>
        <v/>
      </c>
      <c r="AG99" s="174" t="s">
        <v>215</v>
      </c>
      <c r="AH99" s="131" t="s">
        <v>215</v>
      </c>
      <c r="AI99" s="174" t="s">
        <v>215</v>
      </c>
      <c r="AJ99" s="131" t="s">
        <v>215</v>
      </c>
      <c r="AK99" s="175" t="s">
        <v>215</v>
      </c>
      <c r="AL99" s="127"/>
      <c r="AM99" s="176"/>
      <c r="AN99" s="178"/>
      <c r="AO99" s="177"/>
      <c r="AP99" s="177"/>
      <c r="AQ99" s="176"/>
      <c r="AR99" s="178"/>
      <c r="AS99" s="185"/>
      <c r="AT99" s="267"/>
      <c r="AU99" s="101"/>
      <c r="AV99" s="101"/>
      <c r="AW99" s="101"/>
      <c r="AX99" s="101"/>
      <c r="AY99" s="101"/>
      <c r="AZ99" s="101"/>
      <c r="BA99" s="101"/>
      <c r="BB99" s="101"/>
      <c r="BC99" s="101"/>
      <c r="BD99" s="101"/>
      <c r="BE99" s="101"/>
      <c r="BF99" s="101"/>
      <c r="BG99" s="101"/>
      <c r="BH99" s="101"/>
      <c r="BI99" s="101"/>
      <c r="BJ99" s="101"/>
      <c r="BK99" s="101"/>
      <c r="BL99" s="101"/>
      <c r="BM99" s="101"/>
      <c r="BN99" s="101"/>
      <c r="BO99" s="101"/>
      <c r="BP99" s="101"/>
      <c r="BQ99" s="101"/>
      <c r="BR99" s="101"/>
      <c r="BS99" s="101"/>
      <c r="BT99" s="101"/>
      <c r="BU99" s="101"/>
      <c r="BV99" s="101"/>
      <c r="BW99" s="101"/>
      <c r="BX99" s="101"/>
    </row>
  </sheetData>
  <mergeCells count="462">
    <mergeCell ref="AM48:AM51"/>
    <mergeCell ref="AM53:AM59"/>
    <mergeCell ref="AM60:AM63"/>
    <mergeCell ref="AM64:AM68"/>
    <mergeCell ref="AM69:AM72"/>
    <mergeCell ref="AM73:AM77"/>
    <mergeCell ref="AM24:AM26"/>
    <mergeCell ref="AM27:AM30"/>
    <mergeCell ref="AM31:AM36"/>
    <mergeCell ref="AM37:AM39"/>
    <mergeCell ref="AM40:AM43"/>
    <mergeCell ref="AM44:AM47"/>
    <mergeCell ref="AT24:AT26"/>
    <mergeCell ref="AT21:AT23"/>
    <mergeCell ref="AT17:AT20"/>
    <mergeCell ref="AT11:AT16"/>
    <mergeCell ref="AT7:AT10"/>
    <mergeCell ref="AM4:AM6"/>
    <mergeCell ref="AM7:AM10"/>
    <mergeCell ref="AM11:AM16"/>
    <mergeCell ref="AM17:AM20"/>
    <mergeCell ref="AM21:AM23"/>
    <mergeCell ref="AT48:AT52"/>
    <mergeCell ref="AT44:AT47"/>
    <mergeCell ref="AT40:AT43"/>
    <mergeCell ref="AT37:AT39"/>
    <mergeCell ref="AT31:AT36"/>
    <mergeCell ref="AT27:AT30"/>
    <mergeCell ref="AT78:AT81"/>
    <mergeCell ref="AT73:AT77"/>
    <mergeCell ref="AT69:AT72"/>
    <mergeCell ref="AT64:AT68"/>
    <mergeCell ref="AT60:AT63"/>
    <mergeCell ref="AT53:AT59"/>
    <mergeCell ref="A2:AM2"/>
    <mergeCell ref="AT4:AT6"/>
    <mergeCell ref="AT94:AT99"/>
    <mergeCell ref="AT89:AT93"/>
    <mergeCell ref="AT82:AT83"/>
    <mergeCell ref="AT84:AT88"/>
    <mergeCell ref="AM84:AM88"/>
    <mergeCell ref="AM89:AM93"/>
    <mergeCell ref="O94:O99"/>
    <mergeCell ref="P94:P99"/>
    <mergeCell ref="Q94:Q99"/>
    <mergeCell ref="R94:R99"/>
    <mergeCell ref="S94:S99"/>
    <mergeCell ref="G94:G99"/>
    <mergeCell ref="H94:H99"/>
    <mergeCell ref="K94:K99"/>
    <mergeCell ref="L94:L99"/>
    <mergeCell ref="M94:M99"/>
    <mergeCell ref="N94:N99"/>
    <mergeCell ref="A94:A99"/>
    <mergeCell ref="B94:B99"/>
    <mergeCell ref="C94:C99"/>
    <mergeCell ref="D94:D99"/>
    <mergeCell ref="E94:E99"/>
    <mergeCell ref="F94:F99"/>
    <mergeCell ref="R89:R93"/>
    <mergeCell ref="S89:S93"/>
    <mergeCell ref="AL89:AL93"/>
    <mergeCell ref="L89:L93"/>
    <mergeCell ref="M89:M93"/>
    <mergeCell ref="N89:N93"/>
    <mergeCell ref="O89:O93"/>
    <mergeCell ref="P89:P93"/>
    <mergeCell ref="Q89:Q93"/>
    <mergeCell ref="A89:A93"/>
    <mergeCell ref="B89:B93"/>
    <mergeCell ref="C89:C93"/>
    <mergeCell ref="D89:D93"/>
    <mergeCell ref="E89:E93"/>
    <mergeCell ref="F89:F93"/>
    <mergeCell ref="G89:G93"/>
    <mergeCell ref="H89:H93"/>
    <mergeCell ref="K89:K93"/>
    <mergeCell ref="AL84:AL88"/>
    <mergeCell ref="N84:N88"/>
    <mergeCell ref="O84:O88"/>
    <mergeCell ref="P84:P88"/>
    <mergeCell ref="Q84:Q88"/>
    <mergeCell ref="R84:R88"/>
    <mergeCell ref="S84:S88"/>
    <mergeCell ref="H84:H88"/>
    <mergeCell ref="I84:I88"/>
    <mergeCell ref="J84:J88"/>
    <mergeCell ref="K84:K88"/>
    <mergeCell ref="L84:L88"/>
    <mergeCell ref="M84:M88"/>
    <mergeCell ref="A84:A88"/>
    <mergeCell ref="B84:B88"/>
    <mergeCell ref="C84:C88"/>
    <mergeCell ref="D84:D88"/>
    <mergeCell ref="E84:E88"/>
    <mergeCell ref="F84:F88"/>
    <mergeCell ref="G84:G88"/>
    <mergeCell ref="P82:P83"/>
    <mergeCell ref="Q82:Q83"/>
    <mergeCell ref="A82:A83"/>
    <mergeCell ref="B82:B83"/>
    <mergeCell ref="C82:C83"/>
    <mergeCell ref="D82:D83"/>
    <mergeCell ref="E82:E83"/>
    <mergeCell ref="F82:F83"/>
    <mergeCell ref="G82:G83"/>
    <mergeCell ref="H82:H83"/>
    <mergeCell ref="I82:I83"/>
    <mergeCell ref="R82:R83"/>
    <mergeCell ref="S82:S83"/>
    <mergeCell ref="AL82:AL83"/>
    <mergeCell ref="J82:J83"/>
    <mergeCell ref="K82:K83"/>
    <mergeCell ref="L82:L83"/>
    <mergeCell ref="M82:M83"/>
    <mergeCell ref="N82:N83"/>
    <mergeCell ref="O82:O83"/>
    <mergeCell ref="AL78:AL81"/>
    <mergeCell ref="N78:N81"/>
    <mergeCell ref="O78:O81"/>
    <mergeCell ref="P78:P81"/>
    <mergeCell ref="Q78:Q81"/>
    <mergeCell ref="R78:R81"/>
    <mergeCell ref="S78:S81"/>
    <mergeCell ref="H78:H81"/>
    <mergeCell ref="I78:I81"/>
    <mergeCell ref="J78:J81"/>
    <mergeCell ref="K78:K81"/>
    <mergeCell ref="L78:L81"/>
    <mergeCell ref="M78:M81"/>
    <mergeCell ref="A78:A81"/>
    <mergeCell ref="B78:B81"/>
    <mergeCell ref="C78:C81"/>
    <mergeCell ref="D78:D81"/>
    <mergeCell ref="E78:E81"/>
    <mergeCell ref="F78:F81"/>
    <mergeCell ref="G78:G81"/>
    <mergeCell ref="O73:O77"/>
    <mergeCell ref="P73:P77"/>
    <mergeCell ref="A73:A77"/>
    <mergeCell ref="B73:B77"/>
    <mergeCell ref="C73:C77"/>
    <mergeCell ref="D73:D77"/>
    <mergeCell ref="E73:E77"/>
    <mergeCell ref="F73:F77"/>
    <mergeCell ref="Q73:Q77"/>
    <mergeCell ref="R73:R77"/>
    <mergeCell ref="S73:S77"/>
    <mergeCell ref="G73:G77"/>
    <mergeCell ref="H73:H77"/>
    <mergeCell ref="K73:K77"/>
    <mergeCell ref="L73:L77"/>
    <mergeCell ref="M73:M77"/>
    <mergeCell ref="N73:N77"/>
    <mergeCell ref="A69:A72"/>
    <mergeCell ref="B69:B72"/>
    <mergeCell ref="C69:C72"/>
    <mergeCell ref="D69:D72"/>
    <mergeCell ref="E69:E72"/>
    <mergeCell ref="AN64:AN66"/>
    <mergeCell ref="AO64:AO66"/>
    <mergeCell ref="AP64:AP66"/>
    <mergeCell ref="AQ64:AQ66"/>
    <mergeCell ref="N69:N72"/>
    <mergeCell ref="O69:O72"/>
    <mergeCell ref="P69:P72"/>
    <mergeCell ref="Q69:Q72"/>
    <mergeCell ref="R69:R72"/>
    <mergeCell ref="S69:S72"/>
    <mergeCell ref="F69:F72"/>
    <mergeCell ref="G69:G72"/>
    <mergeCell ref="H69:H72"/>
    <mergeCell ref="K69:K72"/>
    <mergeCell ref="L69:L72"/>
    <mergeCell ref="M69:M72"/>
    <mergeCell ref="AR64:AR66"/>
    <mergeCell ref="AS64:AS66"/>
    <mergeCell ref="P64:P68"/>
    <mergeCell ref="Q64:Q68"/>
    <mergeCell ref="R64:R68"/>
    <mergeCell ref="S64:S68"/>
    <mergeCell ref="AL64:AL68"/>
    <mergeCell ref="H64:H68"/>
    <mergeCell ref="K64:K68"/>
    <mergeCell ref="L64:L68"/>
    <mergeCell ref="M64:M68"/>
    <mergeCell ref="N64:N68"/>
    <mergeCell ref="O64:O68"/>
    <mergeCell ref="A64:A68"/>
    <mergeCell ref="B64:B68"/>
    <mergeCell ref="C64:C68"/>
    <mergeCell ref="D64:D68"/>
    <mergeCell ref="E64:E68"/>
    <mergeCell ref="F64:F68"/>
    <mergeCell ref="G64:G68"/>
    <mergeCell ref="L60:L63"/>
    <mergeCell ref="M60:M63"/>
    <mergeCell ref="A60:A63"/>
    <mergeCell ref="B60:B63"/>
    <mergeCell ref="C60:C63"/>
    <mergeCell ref="D60:D63"/>
    <mergeCell ref="E60:E63"/>
    <mergeCell ref="F60:F63"/>
    <mergeCell ref="G60:G63"/>
    <mergeCell ref="H60:H63"/>
    <mergeCell ref="K60:K63"/>
    <mergeCell ref="R53:R59"/>
    <mergeCell ref="S53:S59"/>
    <mergeCell ref="AL53:AL59"/>
    <mergeCell ref="L53:L59"/>
    <mergeCell ref="M53:M59"/>
    <mergeCell ref="N53:N59"/>
    <mergeCell ref="O53:O59"/>
    <mergeCell ref="P53:P59"/>
    <mergeCell ref="Q53:Q59"/>
    <mergeCell ref="R60:R63"/>
    <mergeCell ref="S60:S63"/>
    <mergeCell ref="AL60:AL63"/>
    <mergeCell ref="N60:N63"/>
    <mergeCell ref="O60:O63"/>
    <mergeCell ref="P60:P63"/>
    <mergeCell ref="Q60:Q63"/>
    <mergeCell ref="AL48:AL52"/>
    <mergeCell ref="A53:A59"/>
    <mergeCell ref="B53:B59"/>
    <mergeCell ref="C53:C59"/>
    <mergeCell ref="D53:D59"/>
    <mergeCell ref="E53:E59"/>
    <mergeCell ref="F53:F59"/>
    <mergeCell ref="G53:G59"/>
    <mergeCell ref="H53:H59"/>
    <mergeCell ref="K53:K59"/>
    <mergeCell ref="N48:N52"/>
    <mergeCell ref="O48:O52"/>
    <mergeCell ref="P48:P52"/>
    <mergeCell ref="Q48:Q52"/>
    <mergeCell ref="R48:R52"/>
    <mergeCell ref="S48:S52"/>
    <mergeCell ref="F48:F52"/>
    <mergeCell ref="G48:G52"/>
    <mergeCell ref="H48:H52"/>
    <mergeCell ref="K48:K52"/>
    <mergeCell ref="L48:L52"/>
    <mergeCell ref="M48:M52"/>
    <mergeCell ref="A48:A52"/>
    <mergeCell ref="B48:B52"/>
    <mergeCell ref="R44:R47"/>
    <mergeCell ref="S44:S47"/>
    <mergeCell ref="AL44:AL47"/>
    <mergeCell ref="L44:L47"/>
    <mergeCell ref="M44:M47"/>
    <mergeCell ref="N44:N47"/>
    <mergeCell ref="O44:O47"/>
    <mergeCell ref="P44:P47"/>
    <mergeCell ref="Q44:Q47"/>
    <mergeCell ref="H40:H43"/>
    <mergeCell ref="K40:K43"/>
    <mergeCell ref="L40:L43"/>
    <mergeCell ref="M40:M43"/>
    <mergeCell ref="A40:A43"/>
    <mergeCell ref="B40:B43"/>
    <mergeCell ref="C48:C52"/>
    <mergeCell ref="D48:D52"/>
    <mergeCell ref="E48:E52"/>
    <mergeCell ref="A44:A47"/>
    <mergeCell ref="B44:B47"/>
    <mergeCell ref="C44:C47"/>
    <mergeCell ref="D44:D47"/>
    <mergeCell ref="E44:E47"/>
    <mergeCell ref="F44:F47"/>
    <mergeCell ref="G44:G47"/>
    <mergeCell ref="H44:H47"/>
    <mergeCell ref="K44:K47"/>
    <mergeCell ref="C40:C43"/>
    <mergeCell ref="D40:D43"/>
    <mergeCell ref="E40:E43"/>
    <mergeCell ref="O37:O39"/>
    <mergeCell ref="P37:P39"/>
    <mergeCell ref="Q37:Q39"/>
    <mergeCell ref="R37:R39"/>
    <mergeCell ref="S37:S39"/>
    <mergeCell ref="AL37:AL39"/>
    <mergeCell ref="G37:G39"/>
    <mergeCell ref="H37:H39"/>
    <mergeCell ref="K37:K39"/>
    <mergeCell ref="L37:L39"/>
    <mergeCell ref="M37:M39"/>
    <mergeCell ref="N37:N39"/>
    <mergeCell ref="AL40:AL43"/>
    <mergeCell ref="N40:N43"/>
    <mergeCell ref="O40:O43"/>
    <mergeCell ref="P40:P43"/>
    <mergeCell ref="Q40:Q43"/>
    <mergeCell ref="R40:R43"/>
    <mergeCell ref="S40:S43"/>
    <mergeCell ref="F40:F43"/>
    <mergeCell ref="G40:G43"/>
    <mergeCell ref="A37:A39"/>
    <mergeCell ref="B37:B39"/>
    <mergeCell ref="C37:C39"/>
    <mergeCell ref="D37:D39"/>
    <mergeCell ref="E37:E39"/>
    <mergeCell ref="F37:F39"/>
    <mergeCell ref="AP31:AP34"/>
    <mergeCell ref="AQ31:AQ34"/>
    <mergeCell ref="AR31:AR34"/>
    <mergeCell ref="R31:R36"/>
    <mergeCell ref="S31:S36"/>
    <mergeCell ref="AL31:AL36"/>
    <mergeCell ref="AN31:AN34"/>
    <mergeCell ref="AO31:AO34"/>
    <mergeCell ref="L31:L36"/>
    <mergeCell ref="M31:M36"/>
    <mergeCell ref="N31:N36"/>
    <mergeCell ref="O31:O36"/>
    <mergeCell ref="P31:P36"/>
    <mergeCell ref="Q31:Q36"/>
    <mergeCell ref="A31:A36"/>
    <mergeCell ref="B31:B36"/>
    <mergeCell ref="C31:C36"/>
    <mergeCell ref="D31:D36"/>
    <mergeCell ref="E31:E36"/>
    <mergeCell ref="F31:F36"/>
    <mergeCell ref="G31:G36"/>
    <mergeCell ref="H31:H36"/>
    <mergeCell ref="K31:K36"/>
    <mergeCell ref="R27:R30"/>
    <mergeCell ref="S27:S30"/>
    <mergeCell ref="AL27:AL30"/>
    <mergeCell ref="L27:L30"/>
    <mergeCell ref="M27:M30"/>
    <mergeCell ref="N27:N30"/>
    <mergeCell ref="O27:O30"/>
    <mergeCell ref="P27:P30"/>
    <mergeCell ref="Q27:Q30"/>
    <mergeCell ref="F27:F30"/>
    <mergeCell ref="G27:G30"/>
    <mergeCell ref="H27:H30"/>
    <mergeCell ref="I27:I30"/>
    <mergeCell ref="J27:J30"/>
    <mergeCell ref="K27:K30"/>
    <mergeCell ref="P24:P26"/>
    <mergeCell ref="Q24:Q26"/>
    <mergeCell ref="R24:R26"/>
    <mergeCell ref="S24:S26"/>
    <mergeCell ref="AL24:AL26"/>
    <mergeCell ref="A27:A30"/>
    <mergeCell ref="B27:B30"/>
    <mergeCell ref="C27:C30"/>
    <mergeCell ref="D27:D30"/>
    <mergeCell ref="E27:E30"/>
    <mergeCell ref="J24:J26"/>
    <mergeCell ref="K24:K26"/>
    <mergeCell ref="L24:L26"/>
    <mergeCell ref="M24:M26"/>
    <mergeCell ref="N24:N26"/>
    <mergeCell ref="O24:O26"/>
    <mergeCell ref="AL21:AL23"/>
    <mergeCell ref="A24:A26"/>
    <mergeCell ref="B24:B26"/>
    <mergeCell ref="C24:C26"/>
    <mergeCell ref="D24:D26"/>
    <mergeCell ref="E24:E26"/>
    <mergeCell ref="F24:F26"/>
    <mergeCell ref="G24:G26"/>
    <mergeCell ref="H24:H26"/>
    <mergeCell ref="I24:I26"/>
    <mergeCell ref="N21:N23"/>
    <mergeCell ref="O21:O23"/>
    <mergeCell ref="P21:P23"/>
    <mergeCell ref="Q21:Q23"/>
    <mergeCell ref="R21:R23"/>
    <mergeCell ref="S21:S23"/>
    <mergeCell ref="H21:H23"/>
    <mergeCell ref="I21:I23"/>
    <mergeCell ref="J21:J23"/>
    <mergeCell ref="K21:K23"/>
    <mergeCell ref="L21:L23"/>
    <mergeCell ref="M21:M23"/>
    <mergeCell ref="A21:A23"/>
    <mergeCell ref="B21:B23"/>
    <mergeCell ref="C21:C23"/>
    <mergeCell ref="D21:D23"/>
    <mergeCell ref="E21:E23"/>
    <mergeCell ref="F21:F23"/>
    <mergeCell ref="G21:G23"/>
    <mergeCell ref="P17:P20"/>
    <mergeCell ref="Q17:Q20"/>
    <mergeCell ref="R17:R20"/>
    <mergeCell ref="S17:S20"/>
    <mergeCell ref="AL17:AL20"/>
    <mergeCell ref="J17:J20"/>
    <mergeCell ref="K17:K20"/>
    <mergeCell ref="L17:L20"/>
    <mergeCell ref="M17:M20"/>
    <mergeCell ref="N17:N20"/>
    <mergeCell ref="O17:O20"/>
    <mergeCell ref="A17:A20"/>
    <mergeCell ref="B17:B20"/>
    <mergeCell ref="C17:C20"/>
    <mergeCell ref="D17:D20"/>
    <mergeCell ref="E17:E20"/>
    <mergeCell ref="F17:F20"/>
    <mergeCell ref="G17:G20"/>
    <mergeCell ref="H17:H20"/>
    <mergeCell ref="I17:I20"/>
    <mergeCell ref="R11:R16"/>
    <mergeCell ref="S11:S16"/>
    <mergeCell ref="AL11:AL16"/>
    <mergeCell ref="L11:L16"/>
    <mergeCell ref="M11:M16"/>
    <mergeCell ref="N11:N16"/>
    <mergeCell ref="O11:O16"/>
    <mergeCell ref="P11:P16"/>
    <mergeCell ref="Q11:Q16"/>
    <mergeCell ref="A11:A16"/>
    <mergeCell ref="B11:B16"/>
    <mergeCell ref="C11:C16"/>
    <mergeCell ref="D11:D16"/>
    <mergeCell ref="E11:E16"/>
    <mergeCell ref="F11:F16"/>
    <mergeCell ref="G11:G16"/>
    <mergeCell ref="H11:H16"/>
    <mergeCell ref="K11:K16"/>
    <mergeCell ref="P7:P10"/>
    <mergeCell ref="Q7:Q10"/>
    <mergeCell ref="R7:R10"/>
    <mergeCell ref="S7:S10"/>
    <mergeCell ref="AL7:AL10"/>
    <mergeCell ref="H7:H10"/>
    <mergeCell ref="K7:K10"/>
    <mergeCell ref="L7:L10"/>
    <mergeCell ref="M7:M10"/>
    <mergeCell ref="N7:N10"/>
    <mergeCell ref="O7:O10"/>
    <mergeCell ref="AL4:AL6"/>
    <mergeCell ref="N4:N6"/>
    <mergeCell ref="O4:O6"/>
    <mergeCell ref="P4:P6"/>
    <mergeCell ref="Q4:Q6"/>
    <mergeCell ref="R4:R6"/>
    <mergeCell ref="S4:S6"/>
    <mergeCell ref="H4:H6"/>
    <mergeCell ref="I4:I6"/>
    <mergeCell ref="J4:J6"/>
    <mergeCell ref="K4:K6"/>
    <mergeCell ref="L4:L6"/>
    <mergeCell ref="M4:M6"/>
    <mergeCell ref="E4:E6"/>
    <mergeCell ref="F4:F6"/>
    <mergeCell ref="G4:G6"/>
    <mergeCell ref="A7:A10"/>
    <mergeCell ref="B7:B10"/>
    <mergeCell ref="C7:C10"/>
    <mergeCell ref="D7:D10"/>
    <mergeCell ref="E7:E10"/>
    <mergeCell ref="F7:F10"/>
    <mergeCell ref="G7:G10"/>
    <mergeCell ref="A4:A6"/>
    <mergeCell ref="B4:B6"/>
    <mergeCell ref="C4:C6"/>
    <mergeCell ref="D4:D6"/>
  </mergeCells>
  <conditionalFormatting sqref="Q7 Q4">
    <cfRule type="cellIs" dxfId="759" priority="3065" operator="equal">
      <formula>"Catastrófico"</formula>
    </cfRule>
    <cfRule type="cellIs" dxfId="758" priority="3066" operator="equal">
      <formula>"Mayor"</formula>
    </cfRule>
    <cfRule type="cellIs" dxfId="757" priority="3067" operator="equal">
      <formula>"Moderado"</formula>
    </cfRule>
    <cfRule type="cellIs" dxfId="756" priority="3068" operator="equal">
      <formula>"Menor"</formula>
    </cfRule>
    <cfRule type="cellIs" dxfId="755" priority="3069" operator="equal">
      <formula>"Leve"</formula>
    </cfRule>
  </conditionalFormatting>
  <conditionalFormatting sqref="M4">
    <cfRule type="cellIs" dxfId="754" priority="3038" operator="equal">
      <formula>"Muy Alta"</formula>
    </cfRule>
    <cfRule type="cellIs" dxfId="753" priority="3039" operator="equal">
      <formula>"Alta"</formula>
    </cfRule>
    <cfRule type="cellIs" dxfId="752" priority="3040" operator="equal">
      <formula>"Media"</formula>
    </cfRule>
    <cfRule type="cellIs" dxfId="751" priority="3041" operator="equal">
      <formula>"Baja"</formula>
    </cfRule>
    <cfRule type="cellIs" dxfId="750" priority="3042" operator="equal">
      <formula>"Muy Baja"</formula>
    </cfRule>
  </conditionalFormatting>
  <conditionalFormatting sqref="S4">
    <cfRule type="cellIs" dxfId="749" priority="3034" operator="equal">
      <formula>"Extremo"</formula>
    </cfRule>
    <cfRule type="cellIs" dxfId="748" priority="3035" operator="equal">
      <formula>"Alto"</formula>
    </cfRule>
    <cfRule type="cellIs" dxfId="747" priority="3036" operator="equal">
      <formula>"Moderado"</formula>
    </cfRule>
    <cfRule type="cellIs" dxfId="746" priority="3037" operator="equal">
      <formula>"Bajo"</formula>
    </cfRule>
  </conditionalFormatting>
  <conditionalFormatting sqref="M7">
    <cfRule type="cellIs" dxfId="745" priority="3020" operator="equal">
      <formula>"Muy Alta"</formula>
    </cfRule>
    <cfRule type="cellIs" dxfId="744" priority="3021" operator="equal">
      <formula>"Alta"</formula>
    </cfRule>
    <cfRule type="cellIs" dxfId="743" priority="3022" operator="equal">
      <formula>"Media"</formula>
    </cfRule>
    <cfRule type="cellIs" dxfId="742" priority="3023" operator="equal">
      <formula>"Baja"</formula>
    </cfRule>
    <cfRule type="cellIs" dxfId="741" priority="3024" operator="equal">
      <formula>"Muy Baja"</formula>
    </cfRule>
  </conditionalFormatting>
  <conditionalFormatting sqref="S7">
    <cfRule type="cellIs" dxfId="740" priority="3016" operator="equal">
      <formula>"Extremo"</formula>
    </cfRule>
    <cfRule type="cellIs" dxfId="739" priority="3017" operator="equal">
      <formula>"Alto"</formula>
    </cfRule>
    <cfRule type="cellIs" dxfId="738" priority="3018" operator="equal">
      <formula>"Moderado"</formula>
    </cfRule>
    <cfRule type="cellIs" dxfId="737" priority="3019" operator="equal">
      <formula>"Bajo"</formula>
    </cfRule>
  </conditionalFormatting>
  <conditionalFormatting sqref="P4 P48:P99 P7:P39">
    <cfRule type="containsText" dxfId="736" priority="3001" operator="containsText" text="❌">
      <formula>NOT(ISERROR(SEARCH("❌",P4)))</formula>
    </cfRule>
  </conditionalFormatting>
  <conditionalFormatting sqref="AG4:AG6">
    <cfRule type="cellIs" dxfId="735" priority="2954" operator="equal">
      <formula>"Muy Alta"</formula>
    </cfRule>
    <cfRule type="cellIs" dxfId="734" priority="2955" operator="equal">
      <formula>"Alta"</formula>
    </cfRule>
    <cfRule type="cellIs" dxfId="733" priority="2956" operator="equal">
      <formula>"Media"</formula>
    </cfRule>
    <cfRule type="cellIs" dxfId="732" priority="2957" operator="equal">
      <formula>"Baja"</formula>
    </cfRule>
    <cfRule type="cellIs" dxfId="731" priority="2958" operator="equal">
      <formula>"Muy Baja"</formula>
    </cfRule>
  </conditionalFormatting>
  <conditionalFormatting sqref="AI4:AI6">
    <cfRule type="cellIs" dxfId="730" priority="2949" operator="equal">
      <formula>"Catastrófico"</formula>
    </cfRule>
    <cfRule type="cellIs" dxfId="729" priority="2950" operator="equal">
      <formula>"Mayor"</formula>
    </cfRule>
    <cfRule type="cellIs" dxfId="728" priority="2951" operator="equal">
      <formula>"Moderado"</formula>
    </cfRule>
    <cfRule type="cellIs" dxfId="727" priority="2952" operator="equal">
      <formula>"Menor"</formula>
    </cfRule>
    <cfRule type="cellIs" dxfId="726" priority="2953" operator="equal">
      <formula>"Leve"</formula>
    </cfRule>
  </conditionalFormatting>
  <conditionalFormatting sqref="AK4:AK6">
    <cfRule type="cellIs" dxfId="725" priority="2945" operator="equal">
      <formula>"Extremo"</formula>
    </cfRule>
    <cfRule type="cellIs" dxfId="724" priority="2946" operator="equal">
      <formula>"Alto"</formula>
    </cfRule>
    <cfRule type="cellIs" dxfId="723" priority="2947" operator="equal">
      <formula>"Moderado"</formula>
    </cfRule>
    <cfRule type="cellIs" dxfId="722" priority="2948" operator="equal">
      <formula>"Bajo"</formula>
    </cfRule>
  </conditionalFormatting>
  <conditionalFormatting sqref="AG7:AG10">
    <cfRule type="cellIs" dxfId="721" priority="2940" operator="equal">
      <formula>"Muy Alta"</formula>
    </cfRule>
    <cfRule type="cellIs" dxfId="720" priority="2941" operator="equal">
      <formula>"Alta"</formula>
    </cfRule>
    <cfRule type="cellIs" dxfId="719" priority="2942" operator="equal">
      <formula>"Media"</formula>
    </cfRule>
    <cfRule type="cellIs" dxfId="718" priority="2943" operator="equal">
      <formula>"Baja"</formula>
    </cfRule>
    <cfRule type="cellIs" dxfId="717" priority="2944" operator="equal">
      <formula>"Muy Baja"</formula>
    </cfRule>
  </conditionalFormatting>
  <conditionalFormatting sqref="AI7:AI10">
    <cfRule type="cellIs" dxfId="716" priority="2935" operator="equal">
      <formula>"Catastrófico"</formula>
    </cfRule>
    <cfRule type="cellIs" dxfId="715" priority="2936" operator="equal">
      <formula>"Mayor"</formula>
    </cfRule>
    <cfRule type="cellIs" dxfId="714" priority="2937" operator="equal">
      <formula>"Moderado"</formula>
    </cfRule>
    <cfRule type="cellIs" dxfId="713" priority="2938" operator="equal">
      <formula>"Menor"</formula>
    </cfRule>
    <cfRule type="cellIs" dxfId="712" priority="2939" operator="equal">
      <formula>"Leve"</formula>
    </cfRule>
  </conditionalFormatting>
  <conditionalFormatting sqref="AK7:AK10">
    <cfRule type="cellIs" dxfId="711" priority="2931" operator="equal">
      <formula>"Extremo"</formula>
    </cfRule>
    <cfRule type="cellIs" dxfId="710" priority="2932" operator="equal">
      <formula>"Alto"</formula>
    </cfRule>
    <cfRule type="cellIs" dxfId="709" priority="2933" operator="equal">
      <formula>"Moderado"</formula>
    </cfRule>
    <cfRule type="cellIs" dxfId="708" priority="2934" operator="equal">
      <formula>"Bajo"</formula>
    </cfRule>
  </conditionalFormatting>
  <conditionalFormatting sqref="Q11">
    <cfRule type="cellIs" dxfId="707" priority="2907" operator="equal">
      <formula>"Catastrófico"</formula>
    </cfRule>
    <cfRule type="cellIs" dxfId="706" priority="2908" operator="equal">
      <formula>"Mayor"</formula>
    </cfRule>
    <cfRule type="cellIs" dxfId="705" priority="2909" operator="equal">
      <formula>"Moderado"</formula>
    </cfRule>
    <cfRule type="cellIs" dxfId="704" priority="2910" operator="equal">
      <formula>"Menor"</formula>
    </cfRule>
    <cfRule type="cellIs" dxfId="703" priority="2911" operator="equal">
      <formula>"Leve"</formula>
    </cfRule>
  </conditionalFormatting>
  <conditionalFormatting sqref="M11">
    <cfRule type="cellIs" dxfId="702" priority="2848" operator="equal">
      <formula>"Muy Alta"</formula>
    </cfRule>
    <cfRule type="cellIs" dxfId="701" priority="2849" operator="equal">
      <formula>"Alta"</formula>
    </cfRule>
    <cfRule type="cellIs" dxfId="700" priority="2850" operator="equal">
      <formula>"Media"</formula>
    </cfRule>
    <cfRule type="cellIs" dxfId="699" priority="2851" operator="equal">
      <formula>"Baja"</formula>
    </cfRule>
    <cfRule type="cellIs" dxfId="698" priority="2852" operator="equal">
      <formula>"Muy Baja"</formula>
    </cfRule>
  </conditionalFormatting>
  <conditionalFormatting sqref="S11">
    <cfRule type="cellIs" dxfId="697" priority="2844" operator="equal">
      <formula>"Extremo"</formula>
    </cfRule>
    <cfRule type="cellIs" dxfId="696" priority="2845" stopIfTrue="1" operator="equal">
      <formula>"Alto"</formula>
    </cfRule>
    <cfRule type="cellIs" dxfId="695" priority="2846" operator="equal">
      <formula>"Moderado"</formula>
    </cfRule>
    <cfRule type="cellIs" dxfId="694" priority="2847" operator="equal">
      <formula>"Bajo"</formula>
    </cfRule>
  </conditionalFormatting>
  <conditionalFormatting sqref="AG11:AG16">
    <cfRule type="cellIs" dxfId="693" priority="2791" operator="equal">
      <formula>"Muy Alta"</formula>
    </cfRule>
    <cfRule type="cellIs" dxfId="692" priority="2792" operator="equal">
      <formula>"Alta"</formula>
    </cfRule>
    <cfRule type="cellIs" dxfId="691" priority="2793" operator="equal">
      <formula>"Media"</formula>
    </cfRule>
    <cfRule type="cellIs" dxfId="690" priority="2794" operator="equal">
      <formula>"Baja"</formula>
    </cfRule>
    <cfRule type="cellIs" dxfId="689" priority="2795" operator="equal">
      <formula>"Muy Baja"</formula>
    </cfRule>
  </conditionalFormatting>
  <conditionalFormatting sqref="AI11:AI16">
    <cfRule type="cellIs" dxfId="688" priority="2786" operator="equal">
      <formula>"Catastrófico"</formula>
    </cfRule>
    <cfRule type="cellIs" dxfId="687" priority="2787" operator="equal">
      <formula>"Mayor"</formula>
    </cfRule>
    <cfRule type="cellIs" dxfId="686" priority="2788" operator="equal">
      <formula>"Moderado"</formula>
    </cfRule>
    <cfRule type="cellIs" dxfId="685" priority="2789" operator="equal">
      <formula>"Menor"</formula>
    </cfRule>
    <cfRule type="cellIs" dxfId="684" priority="2790" operator="equal">
      <formula>"Leve"</formula>
    </cfRule>
  </conditionalFormatting>
  <conditionalFormatting sqref="AK11:AK16">
    <cfRule type="cellIs" dxfId="683" priority="2782" operator="equal">
      <formula>"Extremo"</formula>
    </cfRule>
    <cfRule type="cellIs" dxfId="682" priority="2783" stopIfTrue="1" operator="equal">
      <formula>"Alto"</formula>
    </cfRule>
    <cfRule type="cellIs" dxfId="681" priority="2784" operator="equal">
      <formula>"Moderado"</formula>
    </cfRule>
    <cfRule type="cellIs" dxfId="680" priority="2785" operator="equal">
      <formula>"Bajo"</formula>
    </cfRule>
  </conditionalFormatting>
  <conditionalFormatting sqref="M17">
    <cfRule type="cellIs" dxfId="679" priority="2749" operator="equal">
      <formula>"Muy Alta"</formula>
    </cfRule>
    <cfRule type="cellIs" dxfId="678" priority="2750" operator="equal">
      <formula>"Alta"</formula>
    </cfRule>
    <cfRule type="cellIs" dxfId="677" priority="2751" operator="equal">
      <formula>"Media"</formula>
    </cfRule>
    <cfRule type="cellIs" dxfId="676" priority="2752" operator="equal">
      <formula>"Baja"</formula>
    </cfRule>
    <cfRule type="cellIs" dxfId="675" priority="2753" operator="equal">
      <formula>"Muy Baja"</formula>
    </cfRule>
  </conditionalFormatting>
  <conditionalFormatting sqref="Q17">
    <cfRule type="cellIs" dxfId="674" priority="2744" operator="equal">
      <formula>"Catastrófico"</formula>
    </cfRule>
    <cfRule type="cellIs" dxfId="673" priority="2745" operator="equal">
      <formula>"Mayor"</formula>
    </cfRule>
    <cfRule type="cellIs" dxfId="672" priority="2746" operator="equal">
      <formula>"Moderado"</formula>
    </cfRule>
    <cfRule type="cellIs" dxfId="671" priority="2747" operator="equal">
      <formula>"Menor"</formula>
    </cfRule>
    <cfRule type="cellIs" dxfId="670" priority="2748" operator="equal">
      <formula>"Leve"</formula>
    </cfRule>
  </conditionalFormatting>
  <conditionalFormatting sqref="S17">
    <cfRule type="cellIs" dxfId="669" priority="2735" operator="equal">
      <formula>"Extremo"</formula>
    </cfRule>
    <cfRule type="cellIs" dxfId="668" priority="2736" operator="equal">
      <formula>"Alto"</formula>
    </cfRule>
    <cfRule type="cellIs" dxfId="667" priority="2737" operator="equal">
      <formula>"Moderado"</formula>
    </cfRule>
    <cfRule type="cellIs" dxfId="666" priority="2738" operator="equal">
      <formula>"Bajo"</formula>
    </cfRule>
  </conditionalFormatting>
  <conditionalFormatting sqref="AG17:AG20">
    <cfRule type="cellIs" dxfId="665" priority="2716" operator="equal">
      <formula>"Muy Alta"</formula>
    </cfRule>
    <cfRule type="cellIs" dxfId="664" priority="2717" operator="equal">
      <formula>"Alta"</formula>
    </cfRule>
    <cfRule type="cellIs" dxfId="663" priority="2718" operator="equal">
      <formula>"Media"</formula>
    </cfRule>
    <cfRule type="cellIs" dxfId="662" priority="2719" operator="equal">
      <formula>"Baja"</formula>
    </cfRule>
    <cfRule type="cellIs" dxfId="661" priority="2720" operator="equal">
      <formula>"Muy Baja"</formula>
    </cfRule>
  </conditionalFormatting>
  <conditionalFormatting sqref="AI17">
    <cfRule type="cellIs" dxfId="660" priority="2711" operator="equal">
      <formula>"Catastrófico"</formula>
    </cfRule>
    <cfRule type="cellIs" dxfId="659" priority="2712" operator="equal">
      <formula>"Mayor"</formula>
    </cfRule>
    <cfRule type="cellIs" dxfId="658" priority="2713" operator="equal">
      <formula>"Moderado"</formula>
    </cfRule>
    <cfRule type="cellIs" dxfId="657" priority="2714" operator="equal">
      <formula>"Menor"</formula>
    </cfRule>
    <cfRule type="cellIs" dxfId="656" priority="2715" operator="equal">
      <formula>"Leve"</formula>
    </cfRule>
  </conditionalFormatting>
  <conditionalFormatting sqref="AK17:AK20">
    <cfRule type="cellIs" dxfId="655" priority="2707" operator="equal">
      <formula>"Extremo"</formula>
    </cfRule>
    <cfRule type="cellIs" dxfId="654" priority="2708" operator="equal">
      <formula>"Alto"</formula>
    </cfRule>
    <cfRule type="cellIs" dxfId="653" priority="2709" operator="equal">
      <formula>"Moderado"</formula>
    </cfRule>
    <cfRule type="cellIs" dxfId="652" priority="2710" operator="equal">
      <formula>"Bajo"</formula>
    </cfRule>
  </conditionalFormatting>
  <conditionalFormatting sqref="AI18:AI20">
    <cfRule type="cellIs" dxfId="651" priority="2702" operator="equal">
      <formula>"Catastrófico"</formula>
    </cfRule>
    <cfRule type="cellIs" dxfId="650" priority="2703" operator="equal">
      <formula>"Mayor"</formula>
    </cfRule>
    <cfRule type="cellIs" dxfId="649" priority="2704" operator="equal">
      <formula>"Moderado"</formula>
    </cfRule>
    <cfRule type="cellIs" dxfId="648" priority="2705" operator="equal">
      <formula>"Menor"</formula>
    </cfRule>
    <cfRule type="cellIs" dxfId="647" priority="2706" operator="equal">
      <formula>"Leve"</formula>
    </cfRule>
  </conditionalFormatting>
  <conditionalFormatting sqref="M21">
    <cfRule type="cellIs" dxfId="646" priority="2666" operator="equal">
      <formula>"Muy Alta"</formula>
    </cfRule>
    <cfRule type="cellIs" dxfId="645" priority="2667" operator="equal">
      <formula>"Alta"</formula>
    </cfRule>
    <cfRule type="cellIs" dxfId="644" priority="2668" operator="equal">
      <formula>"Media"</formula>
    </cfRule>
    <cfRule type="cellIs" dxfId="643" priority="2669" operator="equal">
      <formula>"Baja"</formula>
    </cfRule>
    <cfRule type="cellIs" dxfId="642" priority="2670" operator="equal">
      <formula>"Muy Baja"</formula>
    </cfRule>
  </conditionalFormatting>
  <conditionalFormatting sqref="Q21 Q24 Q27">
    <cfRule type="cellIs" dxfId="641" priority="2661" operator="equal">
      <formula>"Catastrófico"</formula>
    </cfRule>
    <cfRule type="cellIs" dxfId="640" priority="2662" operator="equal">
      <formula>"Mayor"</formula>
    </cfRule>
    <cfRule type="cellIs" dxfId="639" priority="2663" operator="equal">
      <formula>"Moderado"</formula>
    </cfRule>
    <cfRule type="cellIs" dxfId="638" priority="2664" operator="equal">
      <formula>"Menor"</formula>
    </cfRule>
    <cfRule type="cellIs" dxfId="637" priority="2665" operator="equal">
      <formula>"Leve"</formula>
    </cfRule>
  </conditionalFormatting>
  <conditionalFormatting sqref="S21">
    <cfRule type="cellIs" dxfId="636" priority="2657" operator="equal">
      <formula>"Extremo"</formula>
    </cfRule>
    <cfRule type="cellIs" dxfId="635" priority="2658" operator="equal">
      <formula>"Alto"</formula>
    </cfRule>
    <cfRule type="cellIs" dxfId="634" priority="2659" operator="equal">
      <formula>"Moderado"</formula>
    </cfRule>
    <cfRule type="cellIs" dxfId="633" priority="2660" operator="equal">
      <formula>"Bajo"</formula>
    </cfRule>
  </conditionalFormatting>
  <conditionalFormatting sqref="S24">
    <cfRule type="cellIs" dxfId="632" priority="2653" operator="equal">
      <formula>"Extremo"</formula>
    </cfRule>
    <cfRule type="cellIs" dxfId="631" priority="2654" operator="equal">
      <formula>"Alto"</formula>
    </cfRule>
    <cfRule type="cellIs" dxfId="630" priority="2655" operator="equal">
      <formula>"Moderado"</formula>
    </cfRule>
    <cfRule type="cellIs" dxfId="629" priority="2656" operator="equal">
      <formula>"Bajo"</formula>
    </cfRule>
  </conditionalFormatting>
  <conditionalFormatting sqref="M27">
    <cfRule type="cellIs" dxfId="628" priority="2648" operator="equal">
      <formula>"Muy Alta"</formula>
    </cfRule>
    <cfRule type="cellIs" dxfId="627" priority="2649" operator="equal">
      <formula>"Alta"</formula>
    </cfRule>
    <cfRule type="cellIs" dxfId="626" priority="2650" operator="equal">
      <formula>"Media"</formula>
    </cfRule>
    <cfRule type="cellIs" dxfId="625" priority="2651" operator="equal">
      <formula>"Baja"</formula>
    </cfRule>
    <cfRule type="cellIs" dxfId="624" priority="2652" operator="equal">
      <formula>"Muy Baja"</formula>
    </cfRule>
  </conditionalFormatting>
  <conditionalFormatting sqref="S27">
    <cfRule type="cellIs" dxfId="623" priority="2644" operator="equal">
      <formula>"Extremo"</formula>
    </cfRule>
    <cfRule type="cellIs" dxfId="622" priority="2645" operator="equal">
      <formula>"Alto"</formula>
    </cfRule>
    <cfRule type="cellIs" dxfId="621" priority="2646" operator="equal">
      <formula>"Moderado"</formula>
    </cfRule>
    <cfRule type="cellIs" dxfId="620" priority="2647" operator="equal">
      <formula>"Bajo"</formula>
    </cfRule>
  </conditionalFormatting>
  <conditionalFormatting sqref="E21">
    <cfRule type="cellIs" dxfId="619" priority="2606" operator="equal">
      <formula>0</formula>
    </cfRule>
  </conditionalFormatting>
  <conditionalFormatting sqref="E21">
    <cfRule type="containsErrors" dxfId="618" priority="2671">
      <formula>ISERROR(E21)</formula>
    </cfRule>
  </conditionalFormatting>
  <conditionalFormatting sqref="AG21:AG23">
    <cfRule type="cellIs" dxfId="617" priority="2601" operator="equal">
      <formula>"Muy Alta"</formula>
    </cfRule>
    <cfRule type="cellIs" dxfId="616" priority="2602" operator="equal">
      <formula>"Alta"</formula>
    </cfRule>
    <cfRule type="cellIs" dxfId="615" priority="2603" operator="equal">
      <formula>"Media"</formula>
    </cfRule>
    <cfRule type="cellIs" dxfId="614" priority="2604" operator="equal">
      <formula>"Baja"</formula>
    </cfRule>
    <cfRule type="cellIs" dxfId="613" priority="2605" operator="equal">
      <formula>"Muy Baja"</formula>
    </cfRule>
  </conditionalFormatting>
  <conditionalFormatting sqref="AI21:AI23">
    <cfRule type="cellIs" dxfId="612" priority="2596" operator="equal">
      <formula>"Catastrófico"</formula>
    </cfRule>
    <cfRule type="cellIs" dxfId="611" priority="2597" operator="equal">
      <formula>"Mayor"</formula>
    </cfRule>
    <cfRule type="cellIs" dxfId="610" priority="2598" operator="equal">
      <formula>"Moderado"</formula>
    </cfRule>
    <cfRule type="cellIs" dxfId="609" priority="2599" operator="equal">
      <formula>"Menor"</formula>
    </cfRule>
    <cfRule type="cellIs" dxfId="608" priority="2600" operator="equal">
      <formula>"Leve"</formula>
    </cfRule>
  </conditionalFormatting>
  <conditionalFormatting sqref="AK21:AK23">
    <cfRule type="cellIs" dxfId="607" priority="2592" operator="equal">
      <formula>"Extremo"</formula>
    </cfRule>
    <cfRule type="cellIs" dxfId="606" priority="2593" operator="equal">
      <formula>"Alto"</formula>
    </cfRule>
    <cfRule type="cellIs" dxfId="605" priority="2594" operator="equal">
      <formula>"Moderado"</formula>
    </cfRule>
    <cfRule type="cellIs" dxfId="604" priority="2595" operator="equal">
      <formula>"Bajo"</formula>
    </cfRule>
  </conditionalFormatting>
  <conditionalFormatting sqref="AG24:AG26">
    <cfRule type="cellIs" dxfId="603" priority="2587" operator="equal">
      <formula>"Muy Alta"</formula>
    </cfRule>
    <cfRule type="cellIs" dxfId="602" priority="2588" operator="equal">
      <formula>"Alta"</formula>
    </cfRule>
    <cfRule type="cellIs" dxfId="601" priority="2589" operator="equal">
      <formula>"Media"</formula>
    </cfRule>
    <cfRule type="cellIs" dxfId="600" priority="2590" operator="equal">
      <formula>"Baja"</formula>
    </cfRule>
    <cfRule type="cellIs" dxfId="599" priority="2591" operator="equal">
      <formula>"Muy Baja"</formula>
    </cfRule>
  </conditionalFormatting>
  <conditionalFormatting sqref="AI24:AI26">
    <cfRule type="cellIs" dxfId="598" priority="2582" operator="equal">
      <formula>"Catastrófico"</formula>
    </cfRule>
    <cfRule type="cellIs" dxfId="597" priority="2583" operator="equal">
      <formula>"Mayor"</formula>
    </cfRule>
    <cfRule type="cellIs" dxfId="596" priority="2584" operator="equal">
      <formula>"Moderado"</formula>
    </cfRule>
    <cfRule type="cellIs" dxfId="595" priority="2585" operator="equal">
      <formula>"Menor"</formula>
    </cfRule>
    <cfRule type="cellIs" dxfId="594" priority="2586" operator="equal">
      <formula>"Leve"</formula>
    </cfRule>
  </conditionalFormatting>
  <conditionalFormatting sqref="AK24:AK26">
    <cfRule type="cellIs" dxfId="593" priority="2578" operator="equal">
      <formula>"Extremo"</formula>
    </cfRule>
    <cfRule type="cellIs" dxfId="592" priority="2579" operator="equal">
      <formula>"Alto"</formula>
    </cfRule>
    <cfRule type="cellIs" dxfId="591" priority="2580" operator="equal">
      <formula>"Moderado"</formula>
    </cfRule>
    <cfRule type="cellIs" dxfId="590" priority="2581" operator="equal">
      <formula>"Bajo"</formula>
    </cfRule>
  </conditionalFormatting>
  <conditionalFormatting sqref="AG27:AG30">
    <cfRule type="cellIs" dxfId="589" priority="2573" operator="equal">
      <formula>"Muy Alta"</formula>
    </cfRule>
    <cfRule type="cellIs" dxfId="588" priority="2574" operator="equal">
      <formula>"Alta"</formula>
    </cfRule>
    <cfRule type="cellIs" dxfId="587" priority="2575" operator="equal">
      <formula>"Media"</formula>
    </cfRule>
    <cfRule type="cellIs" dxfId="586" priority="2576" operator="equal">
      <formula>"Baja"</formula>
    </cfRule>
    <cfRule type="cellIs" dxfId="585" priority="2577" operator="equal">
      <formula>"Muy Baja"</formula>
    </cfRule>
  </conditionalFormatting>
  <conditionalFormatting sqref="AI27:AI30">
    <cfRule type="cellIs" dxfId="584" priority="2568" operator="equal">
      <formula>"Catastrófico"</formula>
    </cfRule>
    <cfRule type="cellIs" dxfId="583" priority="2569" operator="equal">
      <formula>"Mayor"</formula>
    </cfRule>
    <cfRule type="cellIs" dxfId="582" priority="2570" operator="equal">
      <formula>"Moderado"</formula>
    </cfRule>
    <cfRule type="cellIs" dxfId="581" priority="2571" operator="equal">
      <formula>"Menor"</formula>
    </cfRule>
    <cfRule type="cellIs" dxfId="580" priority="2572" operator="equal">
      <formula>"Leve"</formula>
    </cfRule>
  </conditionalFormatting>
  <conditionalFormatting sqref="AK27:AK30">
    <cfRule type="cellIs" dxfId="579" priority="2564" operator="equal">
      <formula>"Extremo"</formula>
    </cfRule>
    <cfRule type="cellIs" dxfId="578" priority="2565" operator="equal">
      <formula>"Alto"</formula>
    </cfRule>
    <cfRule type="cellIs" dxfId="577" priority="2566" operator="equal">
      <formula>"Moderado"</formula>
    </cfRule>
    <cfRule type="cellIs" dxfId="576" priority="2567" operator="equal">
      <formula>"Bajo"</formula>
    </cfRule>
  </conditionalFormatting>
  <conditionalFormatting sqref="M24">
    <cfRule type="cellIs" dxfId="575" priority="2503" operator="equal">
      <formula>"Muy Alta"</formula>
    </cfRule>
    <cfRule type="cellIs" dxfId="574" priority="2504" operator="equal">
      <formula>"Alta"</formula>
    </cfRule>
    <cfRule type="cellIs" dxfId="573" priority="2505" operator="equal">
      <formula>"Media"</formula>
    </cfRule>
    <cfRule type="cellIs" dxfId="572" priority="2506" operator="equal">
      <formula>"Baja"</formula>
    </cfRule>
    <cfRule type="cellIs" dxfId="571" priority="2507" operator="equal">
      <formula>"Muy Baja"</formula>
    </cfRule>
  </conditionalFormatting>
  <conditionalFormatting sqref="Q31">
    <cfRule type="cellIs" dxfId="570" priority="2456" operator="equal">
      <formula>"Catastrófico"</formula>
    </cfRule>
    <cfRule type="cellIs" dxfId="569" priority="2457" operator="equal">
      <formula>"Mayor"</formula>
    </cfRule>
    <cfRule type="cellIs" dxfId="568" priority="2458" operator="equal">
      <formula>"Moderado"</formula>
    </cfRule>
    <cfRule type="cellIs" dxfId="567" priority="2459" operator="equal">
      <formula>"Menor"</formula>
    </cfRule>
    <cfRule type="cellIs" dxfId="566" priority="2460" operator="equal">
      <formula>"Leve"</formula>
    </cfRule>
  </conditionalFormatting>
  <conditionalFormatting sqref="M31">
    <cfRule type="cellIs" dxfId="565" priority="2415" operator="equal">
      <formula>"Muy Alta"</formula>
    </cfRule>
    <cfRule type="cellIs" dxfId="564" priority="2416" operator="equal">
      <formula>"Alta"</formula>
    </cfRule>
    <cfRule type="cellIs" dxfId="563" priority="2417" operator="equal">
      <formula>"Media"</formula>
    </cfRule>
    <cfRule type="cellIs" dxfId="562" priority="2418" operator="equal">
      <formula>"Baja"</formula>
    </cfRule>
    <cfRule type="cellIs" dxfId="561" priority="2419" operator="equal">
      <formula>"Muy Baja"</formula>
    </cfRule>
  </conditionalFormatting>
  <conditionalFormatting sqref="S31">
    <cfRule type="cellIs" dxfId="560" priority="2411" operator="equal">
      <formula>"Extremo"</formula>
    </cfRule>
    <cfRule type="cellIs" dxfId="559" priority="2412" operator="equal">
      <formula>"Alto"</formula>
    </cfRule>
    <cfRule type="cellIs" dxfId="558" priority="2413" operator="equal">
      <formula>"Moderado"</formula>
    </cfRule>
    <cfRule type="cellIs" dxfId="557" priority="2414" operator="equal">
      <formula>"Bajo"</formula>
    </cfRule>
  </conditionalFormatting>
  <conditionalFormatting sqref="AG35:AG36">
    <cfRule type="cellIs" dxfId="556" priority="2406" operator="equal">
      <formula>"Muy Alta"</formula>
    </cfRule>
    <cfRule type="cellIs" dxfId="555" priority="2407" operator="equal">
      <formula>"Alta"</formula>
    </cfRule>
    <cfRule type="cellIs" dxfId="554" priority="2408" operator="equal">
      <formula>"Media"</formula>
    </cfRule>
    <cfRule type="cellIs" dxfId="553" priority="2409" operator="equal">
      <formula>"Baja"</formula>
    </cfRule>
    <cfRule type="cellIs" dxfId="552" priority="2410" operator="equal">
      <formula>"Muy Baja"</formula>
    </cfRule>
  </conditionalFormatting>
  <conditionalFormatting sqref="AI35:AI36">
    <cfRule type="cellIs" dxfId="551" priority="2401" operator="equal">
      <formula>"Catastrófico"</formula>
    </cfRule>
    <cfRule type="cellIs" dxfId="550" priority="2402" operator="equal">
      <formula>"Mayor"</formula>
    </cfRule>
    <cfRule type="cellIs" dxfId="549" priority="2403" operator="equal">
      <formula>"Moderado"</formula>
    </cfRule>
    <cfRule type="cellIs" dxfId="548" priority="2404" operator="equal">
      <formula>"Menor"</formula>
    </cfRule>
    <cfRule type="cellIs" dxfId="547" priority="2405" operator="equal">
      <formula>"Leve"</formula>
    </cfRule>
  </conditionalFormatting>
  <conditionalFormatting sqref="AK35:AK36">
    <cfRule type="cellIs" dxfId="546" priority="2397" operator="equal">
      <formula>"Extremo"</formula>
    </cfRule>
    <cfRule type="cellIs" dxfId="545" priority="2398" operator="equal">
      <formula>"Alto"</formula>
    </cfRule>
    <cfRule type="cellIs" dxfId="544" priority="2399" operator="equal">
      <formula>"Moderado"</formula>
    </cfRule>
    <cfRule type="cellIs" dxfId="543" priority="2400" operator="equal">
      <formula>"Bajo"</formula>
    </cfRule>
  </conditionalFormatting>
  <conditionalFormatting sqref="AG31:AG34">
    <cfRule type="cellIs" dxfId="542" priority="2358" operator="equal">
      <formula>"Muy Alta"</formula>
    </cfRule>
    <cfRule type="cellIs" dxfId="541" priority="2359" operator="equal">
      <formula>"Alta"</formula>
    </cfRule>
    <cfRule type="cellIs" dxfId="540" priority="2360" operator="equal">
      <formula>"Media"</formula>
    </cfRule>
    <cfRule type="cellIs" dxfId="539" priority="2361" operator="equal">
      <formula>"Baja"</formula>
    </cfRule>
    <cfRule type="cellIs" dxfId="538" priority="2362" operator="equal">
      <formula>"Muy Baja"</formula>
    </cfRule>
  </conditionalFormatting>
  <conditionalFormatting sqref="AI31">
    <cfRule type="cellIs" dxfId="537" priority="2353" operator="equal">
      <formula>"Catastrófico"</formula>
    </cfRule>
    <cfRule type="cellIs" dxfId="536" priority="2354" operator="equal">
      <formula>"Mayor"</formula>
    </cfRule>
    <cfRule type="cellIs" dxfId="535" priority="2355" operator="equal">
      <formula>"Moderado"</formula>
    </cfRule>
    <cfRule type="cellIs" dxfId="534" priority="2356" operator="equal">
      <formula>"Menor"</formula>
    </cfRule>
    <cfRule type="cellIs" dxfId="533" priority="2357" operator="equal">
      <formula>"Leve"</formula>
    </cfRule>
  </conditionalFormatting>
  <conditionalFormatting sqref="AK31:AK34">
    <cfRule type="cellIs" dxfId="532" priority="2349" operator="equal">
      <formula>"Extremo"</formula>
    </cfRule>
    <cfRule type="cellIs" dxfId="531" priority="2350" operator="equal">
      <formula>"Alto"</formula>
    </cfRule>
    <cfRule type="cellIs" dxfId="530" priority="2351" operator="equal">
      <formula>"Moderado"</formula>
    </cfRule>
    <cfRule type="cellIs" dxfId="529" priority="2352" operator="equal">
      <formula>"Bajo"</formula>
    </cfRule>
  </conditionalFormatting>
  <conditionalFormatting sqref="AI32:AI34">
    <cfRule type="cellIs" dxfId="528" priority="2344" operator="equal">
      <formula>"Catastrófico"</formula>
    </cfRule>
    <cfRule type="cellIs" dxfId="527" priority="2345" operator="equal">
      <formula>"Mayor"</formula>
    </cfRule>
    <cfRule type="cellIs" dxfId="526" priority="2346" operator="equal">
      <formula>"Moderado"</formula>
    </cfRule>
    <cfRule type="cellIs" dxfId="525" priority="2347" operator="equal">
      <formula>"Menor"</formula>
    </cfRule>
    <cfRule type="cellIs" dxfId="524" priority="2348" operator="equal">
      <formula>"Leve"</formula>
    </cfRule>
  </conditionalFormatting>
  <conditionalFormatting sqref="M37">
    <cfRule type="cellIs" dxfId="523" priority="2232" operator="equal">
      <formula>"Muy Alta"</formula>
    </cfRule>
    <cfRule type="cellIs" dxfId="522" priority="2233" operator="equal">
      <formula>"Alta"</formula>
    </cfRule>
    <cfRule type="cellIs" dxfId="521" priority="2234" operator="equal">
      <formula>"Media"</formula>
    </cfRule>
    <cfRule type="cellIs" dxfId="520" priority="2235" operator="equal">
      <formula>"Baja"</formula>
    </cfRule>
    <cfRule type="cellIs" dxfId="519" priority="2236" operator="equal">
      <formula>"Muy Baja"</formula>
    </cfRule>
  </conditionalFormatting>
  <conditionalFormatting sqref="N37">
    <cfRule type="cellIs" dxfId="518" priority="2198" operator="equal">
      <formula>"Muy Alta"</formula>
    </cfRule>
    <cfRule type="cellIs" dxfId="517" priority="2199" operator="equal">
      <formula>"Alta"</formula>
    </cfRule>
    <cfRule type="cellIs" dxfId="516" priority="2200" operator="equal">
      <formula>"Media"</formula>
    </cfRule>
    <cfRule type="cellIs" dxfId="515" priority="2201" operator="equal">
      <formula>"Baja"</formula>
    </cfRule>
    <cfRule type="cellIs" dxfId="514" priority="2202" operator="equal">
      <formula>"Muy Baja"</formula>
    </cfRule>
  </conditionalFormatting>
  <conditionalFormatting sqref="R37">
    <cfRule type="cellIs" dxfId="513" priority="2193" operator="equal">
      <formula>"Muy Alta"</formula>
    </cfRule>
    <cfRule type="cellIs" dxfId="512" priority="2194" operator="equal">
      <formula>"Alta"</formula>
    </cfRule>
    <cfRule type="cellIs" dxfId="511" priority="2195" operator="equal">
      <formula>"Media"</formula>
    </cfRule>
    <cfRule type="cellIs" dxfId="510" priority="2196" operator="equal">
      <formula>"Baja"</formula>
    </cfRule>
    <cfRule type="cellIs" dxfId="509" priority="2197" operator="equal">
      <formula>"Muy Baja"</formula>
    </cfRule>
  </conditionalFormatting>
  <conditionalFormatting sqref="Q37">
    <cfRule type="cellIs" dxfId="508" priority="2158" operator="equal">
      <formula>"Catastrófico"</formula>
    </cfRule>
    <cfRule type="cellIs" dxfId="507" priority="2159" operator="equal">
      <formula>"Mayor"</formula>
    </cfRule>
    <cfRule type="cellIs" dxfId="506" priority="2160" operator="equal">
      <formula>"Moderado"</formula>
    </cfRule>
    <cfRule type="cellIs" dxfId="505" priority="2161" operator="equal">
      <formula>"Menor"</formula>
    </cfRule>
    <cfRule type="cellIs" dxfId="504" priority="2162" operator="equal">
      <formula>"Leve"</formula>
    </cfRule>
  </conditionalFormatting>
  <conditionalFormatting sqref="S37">
    <cfRule type="cellIs" dxfId="503" priority="2109" operator="equal">
      <formula>"Extremo"</formula>
    </cfRule>
    <cfRule type="cellIs" dxfId="502" priority="2110" stopIfTrue="1" operator="equal">
      <formula>"Alto"</formula>
    </cfRule>
    <cfRule type="cellIs" dxfId="501" priority="2111" operator="equal">
      <formula>"Moderado"</formula>
    </cfRule>
    <cfRule type="cellIs" dxfId="500" priority="2112" operator="equal">
      <formula>"Bajo"</formula>
    </cfRule>
  </conditionalFormatting>
  <conditionalFormatting sqref="AG37:AG39">
    <cfRule type="cellIs" dxfId="499" priority="2010" operator="equal">
      <formula>"Muy Alta"</formula>
    </cfRule>
    <cfRule type="cellIs" dxfId="498" priority="2011" operator="equal">
      <formula>"Alta"</formula>
    </cfRule>
    <cfRule type="cellIs" dxfId="497" priority="2012" operator="equal">
      <formula>"Media"</formula>
    </cfRule>
    <cfRule type="cellIs" dxfId="496" priority="2013" operator="equal">
      <formula>"Baja"</formula>
    </cfRule>
    <cfRule type="cellIs" dxfId="495" priority="2014" operator="equal">
      <formula>"Muy Baja"</formula>
    </cfRule>
  </conditionalFormatting>
  <conditionalFormatting sqref="AI37:AI39">
    <cfRule type="cellIs" dxfId="494" priority="2005" operator="equal">
      <formula>"Catastrófico"</formula>
    </cfRule>
    <cfRule type="cellIs" dxfId="493" priority="2006" operator="equal">
      <formula>"Mayor"</formula>
    </cfRule>
    <cfRule type="cellIs" dxfId="492" priority="2007" operator="equal">
      <formula>"Moderado"</formula>
    </cfRule>
    <cfRule type="cellIs" dxfId="491" priority="2008" operator="equal">
      <formula>"Menor"</formula>
    </cfRule>
    <cfRule type="cellIs" dxfId="490" priority="2009" operator="equal">
      <formula>"Leve"</formula>
    </cfRule>
  </conditionalFormatting>
  <conditionalFormatting sqref="AK37:AK39">
    <cfRule type="cellIs" dxfId="489" priority="2001" operator="equal">
      <formula>"Extremo"</formula>
    </cfRule>
    <cfRule type="cellIs" dxfId="488" priority="2002" operator="equal">
      <formula>"Alto"</formula>
    </cfRule>
    <cfRule type="cellIs" dxfId="487" priority="2003" operator="equal">
      <formula>"Moderado"</formula>
    </cfRule>
    <cfRule type="cellIs" dxfId="486" priority="2004" operator="equal">
      <formula>"Bajo"</formula>
    </cfRule>
  </conditionalFormatting>
  <conditionalFormatting sqref="Q40">
    <cfRule type="cellIs" dxfId="485" priority="1859" operator="equal">
      <formula>"Catastrófico"</formula>
    </cfRule>
    <cfRule type="cellIs" dxfId="484" priority="1860" operator="equal">
      <formula>"Mayor"</formula>
    </cfRule>
    <cfRule type="cellIs" dxfId="483" priority="1861" operator="equal">
      <formula>"Moderado"</formula>
    </cfRule>
    <cfRule type="cellIs" dxfId="482" priority="1862" operator="equal">
      <formula>"Menor"</formula>
    </cfRule>
    <cfRule type="cellIs" dxfId="481" priority="1863" operator="equal">
      <formula>"Leve"</formula>
    </cfRule>
  </conditionalFormatting>
  <conditionalFormatting sqref="M40">
    <cfRule type="cellIs" dxfId="480" priority="1854" operator="equal">
      <formula>"Muy Alta"</formula>
    </cfRule>
    <cfRule type="cellIs" dxfId="479" priority="1855" operator="equal">
      <formula>"Alta"</formula>
    </cfRule>
    <cfRule type="cellIs" dxfId="478" priority="1856" operator="equal">
      <formula>"Media"</formula>
    </cfRule>
    <cfRule type="cellIs" dxfId="477" priority="1857" operator="equal">
      <formula>"Baja"</formula>
    </cfRule>
    <cfRule type="cellIs" dxfId="476" priority="1858" operator="equal">
      <formula>"Muy Baja"</formula>
    </cfRule>
  </conditionalFormatting>
  <conditionalFormatting sqref="S40">
    <cfRule type="cellIs" dxfId="475" priority="1850" operator="equal">
      <formula>"Extremo"</formula>
    </cfRule>
    <cfRule type="cellIs" dxfId="474" priority="1851" operator="equal">
      <formula>"Alto"</formula>
    </cfRule>
    <cfRule type="cellIs" dxfId="473" priority="1852" operator="equal">
      <formula>"Moderado"</formula>
    </cfRule>
    <cfRule type="cellIs" dxfId="472" priority="1853" operator="equal">
      <formula>"Bajo"</formula>
    </cfRule>
  </conditionalFormatting>
  <conditionalFormatting sqref="AG40:AG42">
    <cfRule type="cellIs" dxfId="471" priority="1845" operator="equal">
      <formula>"Muy Alta"</formula>
    </cfRule>
    <cfRule type="cellIs" dxfId="470" priority="1846" operator="equal">
      <formula>"Alta"</formula>
    </cfRule>
    <cfRule type="cellIs" dxfId="469" priority="1847" operator="equal">
      <formula>"Media"</formula>
    </cfRule>
    <cfRule type="cellIs" dxfId="468" priority="1848" operator="equal">
      <formula>"Baja"</formula>
    </cfRule>
    <cfRule type="cellIs" dxfId="467" priority="1849" operator="equal">
      <formula>"Muy Baja"</formula>
    </cfRule>
  </conditionalFormatting>
  <conditionalFormatting sqref="AK40:AK43">
    <cfRule type="cellIs" dxfId="466" priority="1841" operator="equal">
      <formula>"Extremo"</formula>
    </cfRule>
    <cfRule type="cellIs" dxfId="465" priority="1842" operator="equal">
      <formula>"Alto"</formula>
    </cfRule>
    <cfRule type="cellIs" dxfId="464" priority="1843" operator="equal">
      <formula>"Moderado"</formula>
    </cfRule>
    <cfRule type="cellIs" dxfId="463" priority="1844" operator="equal">
      <formula>"Bajo"</formula>
    </cfRule>
  </conditionalFormatting>
  <conditionalFormatting sqref="P40:P43">
    <cfRule type="containsText" dxfId="462" priority="1840" operator="containsText" text="❌">
      <formula>NOT(ISERROR(SEARCH("❌",P40)))</formula>
    </cfRule>
  </conditionalFormatting>
  <conditionalFormatting sqref="Q44">
    <cfRule type="cellIs" dxfId="461" priority="1835" operator="equal">
      <formula>"Catastrófico"</formula>
    </cfRule>
    <cfRule type="cellIs" dxfId="460" priority="1836" operator="equal">
      <formula>"Mayor"</formula>
    </cfRule>
    <cfRule type="cellIs" dxfId="459" priority="1837" operator="equal">
      <formula>"Moderado"</formula>
    </cfRule>
    <cfRule type="cellIs" dxfId="458" priority="1838" operator="equal">
      <formula>"Menor"</formula>
    </cfRule>
    <cfRule type="cellIs" dxfId="457" priority="1839" operator="equal">
      <formula>"Leve"</formula>
    </cfRule>
  </conditionalFormatting>
  <conditionalFormatting sqref="M44">
    <cfRule type="cellIs" dxfId="456" priority="1830" operator="equal">
      <formula>"Muy Alta"</formula>
    </cfRule>
    <cfRule type="cellIs" dxfId="455" priority="1831" operator="equal">
      <formula>"Alta"</formula>
    </cfRule>
    <cfRule type="cellIs" dxfId="454" priority="1832" operator="equal">
      <formula>"Media"</formula>
    </cfRule>
    <cfRule type="cellIs" dxfId="453" priority="1833" operator="equal">
      <formula>"Baja"</formula>
    </cfRule>
    <cfRule type="cellIs" dxfId="452" priority="1834" operator="equal">
      <formula>"Muy Baja"</formula>
    </cfRule>
  </conditionalFormatting>
  <conditionalFormatting sqref="S44">
    <cfRule type="cellIs" dxfId="451" priority="1826" operator="equal">
      <formula>"Extremo"</formula>
    </cfRule>
    <cfRule type="cellIs" dxfId="450" priority="1827" operator="equal">
      <formula>"Alto"</formula>
    </cfRule>
    <cfRule type="cellIs" dxfId="449" priority="1828" operator="equal">
      <formula>"Moderado"</formula>
    </cfRule>
    <cfRule type="cellIs" dxfId="448" priority="1829" operator="equal">
      <formula>"Bajo"</formula>
    </cfRule>
  </conditionalFormatting>
  <conditionalFormatting sqref="P44:P47">
    <cfRule type="containsText" dxfId="447" priority="1825" operator="containsText" text="❌">
      <formula>NOT(ISERROR(SEARCH("❌",P44)))</formula>
    </cfRule>
  </conditionalFormatting>
  <conditionalFormatting sqref="AI40:AI42">
    <cfRule type="cellIs" dxfId="446" priority="1636" operator="equal">
      <formula>"Catastrófico"</formula>
    </cfRule>
    <cfRule type="cellIs" dxfId="445" priority="1637" operator="equal">
      <formula>"Mayor"</formula>
    </cfRule>
    <cfRule type="cellIs" dxfId="444" priority="1638" operator="equal">
      <formula>"Moderado"</formula>
    </cfRule>
    <cfRule type="cellIs" dxfId="443" priority="1639" operator="equal">
      <formula>"Menor"</formula>
    </cfRule>
    <cfRule type="cellIs" dxfId="442" priority="1640" operator="equal">
      <formula>"Leve"</formula>
    </cfRule>
  </conditionalFormatting>
  <conditionalFormatting sqref="AI43">
    <cfRule type="cellIs" dxfId="441" priority="1631" operator="equal">
      <formula>"Catastrófico"</formula>
    </cfRule>
    <cfRule type="cellIs" dxfId="440" priority="1632" operator="equal">
      <formula>"Mayor"</formula>
    </cfRule>
    <cfRule type="cellIs" dxfId="439" priority="1633" operator="equal">
      <formula>"Moderado"</formula>
    </cfRule>
    <cfRule type="cellIs" dxfId="438" priority="1634" operator="equal">
      <formula>"Menor"</formula>
    </cfRule>
    <cfRule type="cellIs" dxfId="437" priority="1635" operator="equal">
      <formula>"Leve"</formula>
    </cfRule>
  </conditionalFormatting>
  <conditionalFormatting sqref="AG43">
    <cfRule type="cellIs" dxfId="436" priority="1626" operator="equal">
      <formula>"Muy Alta"</formula>
    </cfRule>
    <cfRule type="cellIs" dxfId="435" priority="1627" operator="equal">
      <formula>"Alta"</formula>
    </cfRule>
    <cfRule type="cellIs" dxfId="434" priority="1628" operator="equal">
      <formula>"Media"</formula>
    </cfRule>
    <cfRule type="cellIs" dxfId="433" priority="1629" operator="equal">
      <formula>"Baja"</formula>
    </cfRule>
    <cfRule type="cellIs" dxfId="432" priority="1630" operator="equal">
      <formula>"Muy Baja"</formula>
    </cfRule>
  </conditionalFormatting>
  <conditionalFormatting sqref="AK44:AK47">
    <cfRule type="cellIs" dxfId="431" priority="1622" operator="equal">
      <formula>"Extremo"</formula>
    </cfRule>
    <cfRule type="cellIs" dxfId="430" priority="1623" operator="equal">
      <formula>"Alto"</formula>
    </cfRule>
    <cfRule type="cellIs" dxfId="429" priority="1624" operator="equal">
      <formula>"Moderado"</formula>
    </cfRule>
    <cfRule type="cellIs" dxfId="428" priority="1625" operator="equal">
      <formula>"Bajo"</formula>
    </cfRule>
  </conditionalFormatting>
  <conditionalFormatting sqref="AI44:AI46">
    <cfRule type="cellIs" dxfId="427" priority="1617" operator="equal">
      <formula>"Catastrófico"</formula>
    </cfRule>
    <cfRule type="cellIs" dxfId="426" priority="1618" operator="equal">
      <formula>"Mayor"</formula>
    </cfRule>
    <cfRule type="cellIs" dxfId="425" priority="1619" operator="equal">
      <formula>"Moderado"</formula>
    </cfRule>
    <cfRule type="cellIs" dxfId="424" priority="1620" operator="equal">
      <formula>"Menor"</formula>
    </cfRule>
    <cfRule type="cellIs" dxfId="423" priority="1621" operator="equal">
      <formula>"Leve"</formula>
    </cfRule>
  </conditionalFormatting>
  <conditionalFormatting sqref="AI47">
    <cfRule type="cellIs" dxfId="422" priority="1612" operator="equal">
      <formula>"Catastrófico"</formula>
    </cfRule>
    <cfRule type="cellIs" dxfId="421" priority="1613" operator="equal">
      <formula>"Mayor"</formula>
    </cfRule>
    <cfRule type="cellIs" dxfId="420" priority="1614" operator="equal">
      <formula>"Moderado"</formula>
    </cfRule>
    <cfRule type="cellIs" dxfId="419" priority="1615" operator="equal">
      <formula>"Menor"</formula>
    </cfRule>
    <cfRule type="cellIs" dxfId="418" priority="1616" operator="equal">
      <formula>"Leve"</formula>
    </cfRule>
  </conditionalFormatting>
  <conditionalFormatting sqref="AG44">
    <cfRule type="cellIs" dxfId="417" priority="1607" operator="equal">
      <formula>"Muy Alta"</formula>
    </cfRule>
    <cfRule type="cellIs" dxfId="416" priority="1608" operator="equal">
      <formula>"Alta"</formula>
    </cfRule>
    <cfRule type="cellIs" dxfId="415" priority="1609" operator="equal">
      <formula>"Media"</formula>
    </cfRule>
    <cfRule type="cellIs" dxfId="414" priority="1610" operator="equal">
      <formula>"Baja"</formula>
    </cfRule>
    <cfRule type="cellIs" dxfId="413" priority="1611" operator="equal">
      <formula>"Muy Baja"</formula>
    </cfRule>
  </conditionalFormatting>
  <conditionalFormatting sqref="AG45">
    <cfRule type="cellIs" dxfId="412" priority="1602" operator="equal">
      <formula>"Muy Alta"</formula>
    </cfRule>
    <cfRule type="cellIs" dxfId="411" priority="1603" operator="equal">
      <formula>"Alta"</formula>
    </cfRule>
    <cfRule type="cellIs" dxfId="410" priority="1604" operator="equal">
      <formula>"Media"</formula>
    </cfRule>
    <cfRule type="cellIs" dxfId="409" priority="1605" operator="equal">
      <formula>"Baja"</formula>
    </cfRule>
    <cfRule type="cellIs" dxfId="408" priority="1606" operator="equal">
      <formula>"Muy Baja"</formula>
    </cfRule>
  </conditionalFormatting>
  <conditionalFormatting sqref="AG46">
    <cfRule type="cellIs" dxfId="407" priority="1597" operator="equal">
      <formula>"Muy Alta"</formula>
    </cfRule>
    <cfRule type="cellIs" dxfId="406" priority="1598" operator="equal">
      <formula>"Alta"</formula>
    </cfRule>
    <cfRule type="cellIs" dxfId="405" priority="1599" operator="equal">
      <formula>"Media"</formula>
    </cfRule>
    <cfRule type="cellIs" dxfId="404" priority="1600" operator="equal">
      <formula>"Baja"</formula>
    </cfRule>
    <cfRule type="cellIs" dxfId="403" priority="1601" operator="equal">
      <formula>"Muy Baja"</formula>
    </cfRule>
  </conditionalFormatting>
  <conditionalFormatting sqref="AG47">
    <cfRule type="cellIs" dxfId="402" priority="1592" operator="equal">
      <formula>"Muy Alta"</formula>
    </cfRule>
    <cfRule type="cellIs" dxfId="401" priority="1593" operator="equal">
      <formula>"Alta"</formula>
    </cfRule>
    <cfRule type="cellIs" dxfId="400" priority="1594" operator="equal">
      <formula>"Media"</formula>
    </cfRule>
    <cfRule type="cellIs" dxfId="399" priority="1595" operator="equal">
      <formula>"Baja"</formula>
    </cfRule>
    <cfRule type="cellIs" dxfId="398" priority="1596" operator="equal">
      <formula>"Muy Baja"</formula>
    </cfRule>
  </conditionalFormatting>
  <conditionalFormatting sqref="Q48 Q53">
    <cfRule type="cellIs" dxfId="397" priority="1558" operator="equal">
      <formula>"Catastrófico"</formula>
    </cfRule>
    <cfRule type="cellIs" dxfId="396" priority="1559" operator="equal">
      <formula>"Mayor"</formula>
    </cfRule>
    <cfRule type="cellIs" dxfId="395" priority="1560" operator="equal">
      <formula>"Moderado"</formula>
    </cfRule>
    <cfRule type="cellIs" dxfId="394" priority="1561" operator="equal">
      <formula>"Menor"</formula>
    </cfRule>
    <cfRule type="cellIs" dxfId="393" priority="1562" operator="equal">
      <formula>"Leve"</formula>
    </cfRule>
  </conditionalFormatting>
  <conditionalFormatting sqref="M48">
    <cfRule type="cellIs" dxfId="392" priority="1508" operator="equal">
      <formula>"Muy Alta"</formula>
    </cfRule>
    <cfRule type="cellIs" dxfId="391" priority="1509" operator="equal">
      <formula>"Alta"</formula>
    </cfRule>
    <cfRule type="cellIs" dxfId="390" priority="1510" operator="equal">
      <formula>"Media"</formula>
    </cfRule>
    <cfRule type="cellIs" dxfId="389" priority="1511" operator="equal">
      <formula>"Baja"</formula>
    </cfRule>
    <cfRule type="cellIs" dxfId="388" priority="1512" operator="equal">
      <formula>"Muy Baja"</formula>
    </cfRule>
  </conditionalFormatting>
  <conditionalFormatting sqref="S48">
    <cfRule type="cellIs" dxfId="387" priority="1504" operator="equal">
      <formula>"Extremo"</formula>
    </cfRule>
    <cfRule type="cellIs" dxfId="386" priority="1505" operator="equal">
      <formula>"Alto"</formula>
    </cfRule>
    <cfRule type="cellIs" dxfId="385" priority="1506" operator="equal">
      <formula>"Moderado"</formula>
    </cfRule>
    <cfRule type="cellIs" dxfId="384" priority="1507" operator="equal">
      <formula>"Bajo"</formula>
    </cfRule>
  </conditionalFormatting>
  <conditionalFormatting sqref="M53">
    <cfRule type="cellIs" dxfId="383" priority="1499" operator="equal">
      <formula>"Muy Alta"</formula>
    </cfRule>
    <cfRule type="cellIs" dxfId="382" priority="1500" operator="equal">
      <formula>"Alta"</formula>
    </cfRule>
    <cfRule type="cellIs" dxfId="381" priority="1501" operator="equal">
      <formula>"Media"</formula>
    </cfRule>
    <cfRule type="cellIs" dxfId="380" priority="1502" operator="equal">
      <formula>"Baja"</formula>
    </cfRule>
    <cfRule type="cellIs" dxfId="379" priority="1503" operator="equal">
      <formula>"Muy Baja"</formula>
    </cfRule>
  </conditionalFormatting>
  <conditionalFormatting sqref="S53">
    <cfRule type="cellIs" dxfId="378" priority="1495" operator="equal">
      <formula>"Extremo"</formula>
    </cfRule>
    <cfRule type="cellIs" dxfId="377" priority="1496" operator="equal">
      <formula>"Alto"</formula>
    </cfRule>
    <cfRule type="cellIs" dxfId="376" priority="1497" operator="equal">
      <formula>"Moderado"</formula>
    </cfRule>
    <cfRule type="cellIs" dxfId="375" priority="1498" operator="equal">
      <formula>"Bajo"</formula>
    </cfRule>
  </conditionalFormatting>
  <conditionalFormatting sqref="AG48:AG52">
    <cfRule type="cellIs" dxfId="374" priority="1438" operator="equal">
      <formula>"Muy Alta"</formula>
    </cfRule>
    <cfRule type="cellIs" dxfId="373" priority="1439" operator="equal">
      <formula>"Alta"</formula>
    </cfRule>
    <cfRule type="cellIs" dxfId="372" priority="1440" operator="equal">
      <formula>"Media"</formula>
    </cfRule>
    <cfRule type="cellIs" dxfId="371" priority="1441" operator="equal">
      <formula>"Baja"</formula>
    </cfRule>
    <cfRule type="cellIs" dxfId="370" priority="1442" operator="equal">
      <formula>"Muy Baja"</formula>
    </cfRule>
  </conditionalFormatting>
  <conditionalFormatting sqref="AI48:AI52">
    <cfRule type="cellIs" dxfId="369" priority="1433" operator="equal">
      <formula>"Catastrófico"</formula>
    </cfRule>
    <cfRule type="cellIs" dxfId="368" priority="1434" operator="equal">
      <formula>"Mayor"</formula>
    </cfRule>
    <cfRule type="cellIs" dxfId="367" priority="1435" operator="equal">
      <formula>"Moderado"</formula>
    </cfRule>
    <cfRule type="cellIs" dxfId="366" priority="1436" operator="equal">
      <formula>"Menor"</formula>
    </cfRule>
    <cfRule type="cellIs" dxfId="365" priority="1437" operator="equal">
      <formula>"Leve"</formula>
    </cfRule>
  </conditionalFormatting>
  <conditionalFormatting sqref="AK48:AK52">
    <cfRule type="cellIs" dxfId="364" priority="1429" operator="equal">
      <formula>"Extremo"</formula>
    </cfRule>
    <cfRule type="cellIs" dxfId="363" priority="1430" operator="equal">
      <formula>"Alto"</formula>
    </cfRule>
    <cfRule type="cellIs" dxfId="362" priority="1431" operator="equal">
      <formula>"Moderado"</formula>
    </cfRule>
    <cfRule type="cellIs" dxfId="361" priority="1432" operator="equal">
      <formula>"Bajo"</formula>
    </cfRule>
  </conditionalFormatting>
  <conditionalFormatting sqref="AG53:AG58">
    <cfRule type="cellIs" dxfId="360" priority="1424" operator="equal">
      <formula>"Muy Alta"</formula>
    </cfRule>
    <cfRule type="cellIs" dxfId="359" priority="1425" operator="equal">
      <formula>"Alta"</formula>
    </cfRule>
    <cfRule type="cellIs" dxfId="358" priority="1426" operator="equal">
      <formula>"Media"</formula>
    </cfRule>
    <cfRule type="cellIs" dxfId="357" priority="1427" operator="equal">
      <formula>"Baja"</formula>
    </cfRule>
    <cfRule type="cellIs" dxfId="356" priority="1428" operator="equal">
      <formula>"Muy Baja"</formula>
    </cfRule>
  </conditionalFormatting>
  <conditionalFormatting sqref="AI53:AI58">
    <cfRule type="cellIs" dxfId="355" priority="1419" operator="equal">
      <formula>"Catastrófico"</formula>
    </cfRule>
    <cfRule type="cellIs" dxfId="354" priority="1420" operator="equal">
      <formula>"Mayor"</formula>
    </cfRule>
    <cfRule type="cellIs" dxfId="353" priority="1421" operator="equal">
      <formula>"Moderado"</formula>
    </cfRule>
    <cfRule type="cellIs" dxfId="352" priority="1422" operator="equal">
      <formula>"Menor"</formula>
    </cfRule>
    <cfRule type="cellIs" dxfId="351" priority="1423" operator="equal">
      <formula>"Leve"</formula>
    </cfRule>
  </conditionalFormatting>
  <conditionalFormatting sqref="AK53:AK58">
    <cfRule type="cellIs" dxfId="350" priority="1415" operator="equal">
      <formula>"Extremo"</formula>
    </cfRule>
    <cfRule type="cellIs" dxfId="349" priority="1416" operator="equal">
      <formula>"Alto"</formula>
    </cfRule>
    <cfRule type="cellIs" dxfId="348" priority="1417" operator="equal">
      <formula>"Moderado"</formula>
    </cfRule>
    <cfRule type="cellIs" dxfId="347" priority="1418" operator="equal">
      <formula>"Bajo"</formula>
    </cfRule>
  </conditionalFormatting>
  <conditionalFormatting sqref="AG59">
    <cfRule type="cellIs" dxfId="346" priority="1410" operator="equal">
      <formula>"Muy Alta"</formula>
    </cfRule>
    <cfRule type="cellIs" dxfId="345" priority="1411" operator="equal">
      <formula>"Alta"</formula>
    </cfRule>
    <cfRule type="cellIs" dxfId="344" priority="1412" operator="equal">
      <formula>"Media"</formula>
    </cfRule>
    <cfRule type="cellIs" dxfId="343" priority="1413" operator="equal">
      <formula>"Baja"</formula>
    </cfRule>
    <cfRule type="cellIs" dxfId="342" priority="1414" operator="equal">
      <formula>"Muy Baja"</formula>
    </cfRule>
  </conditionalFormatting>
  <conditionalFormatting sqref="AI59">
    <cfRule type="cellIs" dxfId="341" priority="1405" operator="equal">
      <formula>"Catastrófico"</formula>
    </cfRule>
    <cfRule type="cellIs" dxfId="340" priority="1406" operator="equal">
      <formula>"Mayor"</formula>
    </cfRule>
    <cfRule type="cellIs" dxfId="339" priority="1407" operator="equal">
      <formula>"Moderado"</formula>
    </cfRule>
    <cfRule type="cellIs" dxfId="338" priority="1408" operator="equal">
      <formula>"Menor"</formula>
    </cfRule>
    <cfRule type="cellIs" dxfId="337" priority="1409" operator="equal">
      <formula>"Leve"</formula>
    </cfRule>
  </conditionalFormatting>
  <conditionalFormatting sqref="AK59">
    <cfRule type="cellIs" dxfId="336" priority="1401" operator="equal">
      <formula>"Extremo"</formula>
    </cfRule>
    <cfRule type="cellIs" dxfId="335" priority="1402" operator="equal">
      <formula>"Alto"</formula>
    </cfRule>
    <cfRule type="cellIs" dxfId="334" priority="1403" operator="equal">
      <formula>"Moderado"</formula>
    </cfRule>
    <cfRule type="cellIs" dxfId="333" priority="1404" operator="equal">
      <formula>"Bajo"</formula>
    </cfRule>
  </conditionalFormatting>
  <conditionalFormatting sqref="Q60 Q64">
    <cfRule type="cellIs" dxfId="332" priority="1364" operator="equal">
      <formula>"Catastrófico"</formula>
    </cfRule>
    <cfRule type="cellIs" dxfId="331" priority="1365" operator="equal">
      <formula>"Mayor"</formula>
    </cfRule>
    <cfRule type="cellIs" dxfId="330" priority="1366" operator="equal">
      <formula>"Moderado"</formula>
    </cfRule>
    <cfRule type="cellIs" dxfId="329" priority="1367" operator="equal">
      <formula>"Menor"</formula>
    </cfRule>
    <cfRule type="cellIs" dxfId="328" priority="1368" operator="equal">
      <formula>"Leve"</formula>
    </cfRule>
  </conditionalFormatting>
  <conditionalFormatting sqref="M60">
    <cfRule type="cellIs" dxfId="327" priority="1291" operator="equal">
      <formula>"Muy Alta"</formula>
    </cfRule>
    <cfRule type="cellIs" dxfId="326" priority="1292" operator="equal">
      <formula>"Alta"</formula>
    </cfRule>
    <cfRule type="cellIs" dxfId="325" priority="1293" operator="equal">
      <formula>"Media"</formula>
    </cfRule>
    <cfRule type="cellIs" dxfId="324" priority="1294" operator="equal">
      <formula>"Baja"</formula>
    </cfRule>
    <cfRule type="cellIs" dxfId="323" priority="1295" operator="equal">
      <formula>"Muy Baja"</formula>
    </cfRule>
  </conditionalFormatting>
  <conditionalFormatting sqref="AG63">
    <cfRule type="cellIs" dxfId="322" priority="1286" operator="equal">
      <formula>"Muy Alta"</formula>
    </cfRule>
    <cfRule type="cellIs" dxfId="321" priority="1287" operator="equal">
      <formula>"Alta"</formula>
    </cfRule>
    <cfRule type="cellIs" dxfId="320" priority="1288" operator="equal">
      <formula>"Media"</formula>
    </cfRule>
    <cfRule type="cellIs" dxfId="319" priority="1289" operator="equal">
      <formula>"Baja"</formula>
    </cfRule>
    <cfRule type="cellIs" dxfId="318" priority="1290" operator="equal">
      <formula>"Muy Baja"</formula>
    </cfRule>
  </conditionalFormatting>
  <conditionalFormatting sqref="AI63">
    <cfRule type="cellIs" dxfId="317" priority="1281" operator="equal">
      <formula>"Catastrófico"</formula>
    </cfRule>
    <cfRule type="cellIs" dxfId="316" priority="1282" operator="equal">
      <formula>"Mayor"</formula>
    </cfRule>
    <cfRule type="cellIs" dxfId="315" priority="1283" operator="equal">
      <formula>"Moderado"</formula>
    </cfRule>
    <cfRule type="cellIs" dxfId="314" priority="1284" operator="equal">
      <formula>"Menor"</formula>
    </cfRule>
    <cfRule type="cellIs" dxfId="313" priority="1285" operator="equal">
      <formula>"Leve"</formula>
    </cfRule>
  </conditionalFormatting>
  <conditionalFormatting sqref="AK63">
    <cfRule type="cellIs" dxfId="312" priority="1277" operator="equal">
      <formula>"Extremo"</formula>
    </cfRule>
    <cfRule type="cellIs" dxfId="311" priority="1278" operator="equal">
      <formula>"Alto"</formula>
    </cfRule>
    <cfRule type="cellIs" dxfId="310" priority="1279" operator="equal">
      <formula>"Moderado"</formula>
    </cfRule>
    <cfRule type="cellIs" dxfId="309" priority="1280" operator="equal">
      <formula>"Bajo"</formula>
    </cfRule>
  </conditionalFormatting>
  <conditionalFormatting sqref="M64">
    <cfRule type="cellIs" dxfId="308" priority="1272" operator="equal">
      <formula>"Muy Alta"</formula>
    </cfRule>
    <cfRule type="cellIs" dxfId="307" priority="1273" operator="equal">
      <formula>"Alta"</formula>
    </cfRule>
    <cfRule type="cellIs" dxfId="306" priority="1274" operator="equal">
      <formula>"Media"</formula>
    </cfRule>
    <cfRule type="cellIs" dxfId="305" priority="1275" operator="equal">
      <formula>"Baja"</formula>
    </cfRule>
    <cfRule type="cellIs" dxfId="304" priority="1276" operator="equal">
      <formula>"Muy Baja"</formula>
    </cfRule>
  </conditionalFormatting>
  <conditionalFormatting sqref="S64">
    <cfRule type="cellIs" dxfId="303" priority="1268" operator="equal">
      <formula>"Extremo"</formula>
    </cfRule>
    <cfRule type="cellIs" dxfId="302" priority="1269" operator="equal">
      <formula>"Alto"</formula>
    </cfRule>
    <cfRule type="cellIs" dxfId="301" priority="1270" operator="equal">
      <formula>"Moderado"</formula>
    </cfRule>
    <cfRule type="cellIs" dxfId="300" priority="1271" operator="equal">
      <formula>"Bajo"</formula>
    </cfRule>
  </conditionalFormatting>
  <conditionalFormatting sqref="AG67:AG68">
    <cfRule type="cellIs" dxfId="299" priority="1263" operator="equal">
      <formula>"Muy Alta"</formula>
    </cfRule>
    <cfRule type="cellIs" dxfId="298" priority="1264" operator="equal">
      <formula>"Alta"</formula>
    </cfRule>
    <cfRule type="cellIs" dxfId="297" priority="1265" operator="equal">
      <formula>"Media"</formula>
    </cfRule>
    <cfRule type="cellIs" dxfId="296" priority="1266" operator="equal">
      <formula>"Baja"</formula>
    </cfRule>
    <cfRule type="cellIs" dxfId="295" priority="1267" operator="equal">
      <formula>"Muy Baja"</formula>
    </cfRule>
  </conditionalFormatting>
  <conditionalFormatting sqref="AI67:AI68">
    <cfRule type="cellIs" dxfId="294" priority="1258" operator="equal">
      <formula>"Catastrófico"</formula>
    </cfRule>
    <cfRule type="cellIs" dxfId="293" priority="1259" operator="equal">
      <formula>"Mayor"</formula>
    </cfRule>
    <cfRule type="cellIs" dxfId="292" priority="1260" operator="equal">
      <formula>"Moderado"</formula>
    </cfRule>
    <cfRule type="cellIs" dxfId="291" priority="1261" operator="equal">
      <formula>"Menor"</formula>
    </cfRule>
    <cfRule type="cellIs" dxfId="290" priority="1262" operator="equal">
      <formula>"Leve"</formula>
    </cfRule>
  </conditionalFormatting>
  <conditionalFormatting sqref="AK67:AK68">
    <cfRule type="cellIs" dxfId="289" priority="1254" operator="equal">
      <formula>"Extremo"</formula>
    </cfRule>
    <cfRule type="cellIs" dxfId="288" priority="1255" operator="equal">
      <formula>"Alto"</formula>
    </cfRule>
    <cfRule type="cellIs" dxfId="287" priority="1256" operator="equal">
      <formula>"Moderado"</formula>
    </cfRule>
    <cfRule type="cellIs" dxfId="286" priority="1257" operator="equal">
      <formula>"Bajo"</formula>
    </cfRule>
  </conditionalFormatting>
  <conditionalFormatting sqref="S60">
    <cfRule type="cellIs" dxfId="285" priority="1123" operator="equal">
      <formula>"Extremo"</formula>
    </cfRule>
    <cfRule type="cellIs" dxfId="284" priority="1124" operator="equal">
      <formula>"Alto"</formula>
    </cfRule>
    <cfRule type="cellIs" dxfId="283" priority="1125" operator="equal">
      <formula>"Moderado"</formula>
    </cfRule>
    <cfRule type="cellIs" dxfId="282" priority="1126" operator="equal">
      <formula>"Bajo"</formula>
    </cfRule>
  </conditionalFormatting>
  <conditionalFormatting sqref="AG60:AG62">
    <cfRule type="cellIs" dxfId="281" priority="1118" operator="equal">
      <formula>"Muy Alta"</formula>
    </cfRule>
    <cfRule type="cellIs" dxfId="280" priority="1119" operator="equal">
      <formula>"Alta"</formula>
    </cfRule>
    <cfRule type="cellIs" dxfId="279" priority="1120" operator="equal">
      <formula>"Media"</formula>
    </cfRule>
    <cfRule type="cellIs" dxfId="278" priority="1121" operator="equal">
      <formula>"Baja"</formula>
    </cfRule>
    <cfRule type="cellIs" dxfId="277" priority="1122" operator="equal">
      <formula>"Muy Baja"</formula>
    </cfRule>
  </conditionalFormatting>
  <conditionalFormatting sqref="AI60">
    <cfRule type="cellIs" dxfId="276" priority="1113" operator="equal">
      <formula>"Catastrófico"</formula>
    </cfRule>
    <cfRule type="cellIs" dxfId="275" priority="1114" operator="equal">
      <formula>"Mayor"</formula>
    </cfRule>
    <cfRule type="cellIs" dxfId="274" priority="1115" operator="equal">
      <formula>"Moderado"</formula>
    </cfRule>
    <cfRule type="cellIs" dxfId="273" priority="1116" operator="equal">
      <formula>"Menor"</formula>
    </cfRule>
    <cfRule type="cellIs" dxfId="272" priority="1117" operator="equal">
      <formula>"Leve"</formula>
    </cfRule>
  </conditionalFormatting>
  <conditionalFormatting sqref="AK60:AK62">
    <cfRule type="cellIs" dxfId="271" priority="1109" operator="equal">
      <formula>"Extremo"</formula>
    </cfRule>
    <cfRule type="cellIs" dxfId="270" priority="1110" operator="equal">
      <formula>"Alto"</formula>
    </cfRule>
    <cfRule type="cellIs" dxfId="269" priority="1111" operator="equal">
      <formula>"Moderado"</formula>
    </cfRule>
    <cfRule type="cellIs" dxfId="268" priority="1112" operator="equal">
      <formula>"Bajo"</formula>
    </cfRule>
  </conditionalFormatting>
  <conditionalFormatting sqref="AI61:AI62">
    <cfRule type="cellIs" dxfId="267" priority="1104" operator="equal">
      <formula>"Catastrófico"</formula>
    </cfRule>
    <cfRule type="cellIs" dxfId="266" priority="1105" operator="equal">
      <formula>"Mayor"</formula>
    </cfRule>
    <cfRule type="cellIs" dxfId="265" priority="1106" operator="equal">
      <formula>"Moderado"</formula>
    </cfRule>
    <cfRule type="cellIs" dxfId="264" priority="1107" operator="equal">
      <formula>"Menor"</formula>
    </cfRule>
    <cfRule type="cellIs" dxfId="263" priority="1108" operator="equal">
      <formula>"Leve"</formula>
    </cfRule>
  </conditionalFormatting>
  <conditionalFormatting sqref="AG64:AG66">
    <cfRule type="cellIs" dxfId="262" priority="1099" operator="equal">
      <formula>"Muy Alta"</formula>
    </cfRule>
    <cfRule type="cellIs" dxfId="261" priority="1100" operator="equal">
      <formula>"Alta"</formula>
    </cfRule>
    <cfRule type="cellIs" dxfId="260" priority="1101" operator="equal">
      <formula>"Media"</formula>
    </cfRule>
    <cfRule type="cellIs" dxfId="259" priority="1102" operator="equal">
      <formula>"Baja"</formula>
    </cfRule>
    <cfRule type="cellIs" dxfId="258" priority="1103" operator="equal">
      <formula>"Muy Baja"</formula>
    </cfRule>
  </conditionalFormatting>
  <conditionalFormatting sqref="AI64:AI66">
    <cfRule type="cellIs" dxfId="257" priority="1094" operator="equal">
      <formula>"Catastrófico"</formula>
    </cfRule>
    <cfRule type="cellIs" dxfId="256" priority="1095" operator="equal">
      <formula>"Mayor"</formula>
    </cfRule>
    <cfRule type="cellIs" dxfId="255" priority="1096" operator="equal">
      <formula>"Moderado"</formula>
    </cfRule>
    <cfRule type="cellIs" dxfId="254" priority="1097" operator="equal">
      <formula>"Menor"</formula>
    </cfRule>
    <cfRule type="cellIs" dxfId="253" priority="1098" operator="equal">
      <formula>"Leve"</formula>
    </cfRule>
  </conditionalFormatting>
  <conditionalFormatting sqref="AK64:AK66">
    <cfRule type="cellIs" dxfId="252" priority="1090" operator="equal">
      <formula>"Extremo"</formula>
    </cfRule>
    <cfRule type="cellIs" dxfId="251" priority="1091" operator="equal">
      <formula>"Alto"</formula>
    </cfRule>
    <cfRule type="cellIs" dxfId="250" priority="1092" operator="equal">
      <formula>"Moderado"</formula>
    </cfRule>
    <cfRule type="cellIs" dxfId="249" priority="1093" operator="equal">
      <formula>"Bajo"</formula>
    </cfRule>
  </conditionalFormatting>
  <conditionalFormatting sqref="AG76:AG77">
    <cfRule type="cellIs" dxfId="248" priority="1005" operator="equal">
      <formula>"Muy Alta"</formula>
    </cfRule>
    <cfRule type="cellIs" dxfId="247" priority="1006" operator="equal">
      <formula>"Alta"</formula>
    </cfRule>
    <cfRule type="cellIs" dxfId="246" priority="1007" operator="equal">
      <formula>"Media"</formula>
    </cfRule>
    <cfRule type="cellIs" dxfId="245" priority="1008" operator="equal">
      <formula>"Baja"</formula>
    </cfRule>
    <cfRule type="cellIs" dxfId="244" priority="1009" operator="equal">
      <formula>"Muy Baja"</formula>
    </cfRule>
  </conditionalFormatting>
  <conditionalFormatting sqref="Q69 Q73 AI76:AI77">
    <cfRule type="cellIs" dxfId="243" priority="1000" operator="equal">
      <formula>"Catastrófico"</formula>
    </cfRule>
    <cfRule type="cellIs" dxfId="242" priority="1001" operator="equal">
      <formula>"Mayor"</formula>
    </cfRule>
    <cfRule type="cellIs" dxfId="241" priority="1002" operator="equal">
      <formula>"Moderado"</formula>
    </cfRule>
    <cfRule type="cellIs" dxfId="240" priority="1003" operator="equal">
      <formula>"Menor"</formula>
    </cfRule>
    <cfRule type="cellIs" dxfId="239" priority="1004" operator="equal">
      <formula>"Leve"</formula>
    </cfRule>
  </conditionalFormatting>
  <conditionalFormatting sqref="AK76:AK77">
    <cfRule type="cellIs" dxfId="238" priority="996" operator="equal">
      <formula>"Extremo"</formula>
    </cfRule>
    <cfRule type="cellIs" dxfId="237" priority="997" operator="equal">
      <formula>"Alto"</formula>
    </cfRule>
    <cfRule type="cellIs" dxfId="236" priority="998" operator="equal">
      <formula>"Moderado"</formula>
    </cfRule>
    <cfRule type="cellIs" dxfId="235" priority="999" operator="equal">
      <formula>"Bajo"</formula>
    </cfRule>
  </conditionalFormatting>
  <conditionalFormatting sqref="M69">
    <cfRule type="cellIs" dxfId="234" priority="955" operator="equal">
      <formula>"Muy Alta"</formula>
    </cfRule>
    <cfRule type="cellIs" dxfId="233" priority="956" operator="equal">
      <formula>"Alta"</formula>
    </cfRule>
    <cfRule type="cellIs" dxfId="232" priority="957" operator="equal">
      <formula>"Media"</formula>
    </cfRule>
    <cfRule type="cellIs" dxfId="231" priority="958" operator="equal">
      <formula>"Baja"</formula>
    </cfRule>
    <cfRule type="cellIs" dxfId="230" priority="959" operator="equal">
      <formula>"Muy Baja"</formula>
    </cfRule>
  </conditionalFormatting>
  <conditionalFormatting sqref="M73">
    <cfRule type="cellIs" dxfId="229" priority="950" operator="equal">
      <formula>"Muy Alta"</formula>
    </cfRule>
    <cfRule type="cellIs" dxfId="228" priority="951" operator="equal">
      <formula>"Alta"</formula>
    </cfRule>
    <cfRule type="cellIs" dxfId="227" priority="952" operator="equal">
      <formula>"Media"</formula>
    </cfRule>
    <cfRule type="cellIs" dxfId="226" priority="953" operator="equal">
      <formula>"Baja"</formula>
    </cfRule>
    <cfRule type="cellIs" dxfId="225" priority="954" operator="equal">
      <formula>"Muy Baja"</formula>
    </cfRule>
  </conditionalFormatting>
  <conditionalFormatting sqref="S73">
    <cfRule type="cellIs" dxfId="224" priority="939" operator="equal">
      <formula>"Muy Alta"</formula>
    </cfRule>
    <cfRule type="cellIs" dxfId="223" priority="940" operator="equal">
      <formula>"Alta"</formula>
    </cfRule>
    <cfRule type="cellIs" dxfId="222" priority="941" operator="equal">
      <formula>"Media"</formula>
    </cfRule>
    <cfRule type="cellIs" dxfId="221" priority="942" operator="equal">
      <formula>"Baja"</formula>
    </cfRule>
    <cfRule type="cellIs" dxfId="220" priority="943" operator="equal">
      <formula>"Muy Baja"</formula>
    </cfRule>
  </conditionalFormatting>
  <conditionalFormatting sqref="S69">
    <cfRule type="cellIs" dxfId="219" priority="915" operator="equal">
      <formula>"Extremo"</formula>
    </cfRule>
    <cfRule type="cellIs" dxfId="218" priority="916" operator="equal">
      <formula>"Alto"</formula>
    </cfRule>
    <cfRule type="cellIs" dxfId="217" priority="917" operator="equal">
      <formula>"Moderado"</formula>
    </cfRule>
    <cfRule type="cellIs" dxfId="216" priority="918" operator="equal">
      <formula>"Bajo"</formula>
    </cfRule>
  </conditionalFormatting>
  <conditionalFormatting sqref="AG69:AG72">
    <cfRule type="cellIs" dxfId="215" priority="824" operator="equal">
      <formula>"Muy Alta"</formula>
    </cfRule>
    <cfRule type="cellIs" dxfId="214" priority="825" operator="equal">
      <formula>"Alta"</formula>
    </cfRule>
    <cfRule type="cellIs" dxfId="213" priority="826" operator="equal">
      <formula>"Media"</formula>
    </cfRule>
    <cfRule type="cellIs" dxfId="212" priority="827" operator="equal">
      <formula>"Baja"</formula>
    </cfRule>
    <cfRule type="cellIs" dxfId="211" priority="828" operator="equal">
      <formula>"Muy Baja"</formula>
    </cfRule>
  </conditionalFormatting>
  <conditionalFormatting sqref="AI69">
    <cfRule type="cellIs" dxfId="210" priority="819" operator="equal">
      <formula>"Catastrófico"</formula>
    </cfRule>
    <cfRule type="cellIs" dxfId="209" priority="820" operator="equal">
      <formula>"Mayor"</formula>
    </cfRule>
    <cfRule type="cellIs" dxfId="208" priority="821" operator="equal">
      <formula>"Moderado"</formula>
    </cfRule>
    <cfRule type="cellIs" dxfId="207" priority="822" operator="equal">
      <formula>"Menor"</formula>
    </cfRule>
    <cfRule type="cellIs" dxfId="206" priority="823" operator="equal">
      <formula>"Leve"</formula>
    </cfRule>
  </conditionalFormatting>
  <conditionalFormatting sqref="AK69:AK72">
    <cfRule type="cellIs" dxfId="205" priority="815" operator="equal">
      <formula>"Extremo"</formula>
    </cfRule>
    <cfRule type="cellIs" dxfId="204" priority="816" operator="equal">
      <formula>"Alto"</formula>
    </cfRule>
    <cfRule type="cellIs" dxfId="203" priority="817" operator="equal">
      <formula>"Moderado"</formula>
    </cfRule>
    <cfRule type="cellIs" dxfId="202" priority="818" operator="equal">
      <formula>"Bajo"</formula>
    </cfRule>
  </conditionalFormatting>
  <conditionalFormatting sqref="AI70:AI72">
    <cfRule type="cellIs" dxfId="201" priority="810" operator="equal">
      <formula>"Catastrófico"</formula>
    </cfRule>
    <cfRule type="cellIs" dxfId="200" priority="811" operator="equal">
      <formula>"Mayor"</formula>
    </cfRule>
    <cfRule type="cellIs" dxfId="199" priority="812" operator="equal">
      <formula>"Moderado"</formula>
    </cfRule>
    <cfRule type="cellIs" dxfId="198" priority="813" operator="equal">
      <formula>"Menor"</formula>
    </cfRule>
    <cfRule type="cellIs" dxfId="197" priority="814" operator="equal">
      <formula>"Leve"</formula>
    </cfRule>
  </conditionalFormatting>
  <conditionalFormatting sqref="AG73:AG75">
    <cfRule type="cellIs" dxfId="196" priority="805" operator="equal">
      <formula>"Muy Alta"</formula>
    </cfRule>
    <cfRule type="cellIs" dxfId="195" priority="806" operator="equal">
      <formula>"Alta"</formula>
    </cfRule>
    <cfRule type="cellIs" dxfId="194" priority="807" operator="equal">
      <formula>"Media"</formula>
    </cfRule>
    <cfRule type="cellIs" dxfId="193" priority="808" operator="equal">
      <formula>"Baja"</formula>
    </cfRule>
    <cfRule type="cellIs" dxfId="192" priority="809" operator="equal">
      <formula>"Muy Baja"</formula>
    </cfRule>
  </conditionalFormatting>
  <conditionalFormatting sqref="AI73:AI75">
    <cfRule type="cellIs" dxfId="191" priority="800" operator="equal">
      <formula>"Catastrófico"</formula>
    </cfRule>
    <cfRule type="cellIs" dxfId="190" priority="801" operator="equal">
      <formula>"Mayor"</formula>
    </cfRule>
    <cfRule type="cellIs" dxfId="189" priority="802" operator="equal">
      <formula>"Moderado"</formula>
    </cfRule>
    <cfRule type="cellIs" dxfId="188" priority="803" operator="equal">
      <formula>"Menor"</formula>
    </cfRule>
    <cfRule type="cellIs" dxfId="187" priority="804" operator="equal">
      <formula>"Leve"</formula>
    </cfRule>
  </conditionalFormatting>
  <conditionalFormatting sqref="AK73:AK75">
    <cfRule type="cellIs" dxfId="186" priority="796" operator="equal">
      <formula>"Extremo"</formula>
    </cfRule>
    <cfRule type="cellIs" dxfId="185" priority="797" operator="equal">
      <formula>"Alto"</formula>
    </cfRule>
    <cfRule type="cellIs" dxfId="184" priority="798" operator="equal">
      <formula>"Moderado"</formula>
    </cfRule>
    <cfRule type="cellIs" dxfId="183" priority="799" operator="equal">
      <formula>"Bajo"</formula>
    </cfRule>
  </conditionalFormatting>
  <conditionalFormatting sqref="Q78">
    <cfRule type="cellIs" dxfId="182" priority="740" operator="equal">
      <formula>"Catastrófico"</formula>
    </cfRule>
    <cfRule type="cellIs" dxfId="181" priority="741" operator="equal">
      <formula>"Mayor"</formula>
    </cfRule>
    <cfRule type="cellIs" dxfId="180" priority="742" operator="equal">
      <formula>"Moderado"</formula>
    </cfRule>
    <cfRule type="cellIs" dxfId="179" priority="743" operator="equal">
      <formula>"Menor"</formula>
    </cfRule>
    <cfRule type="cellIs" dxfId="178" priority="744" operator="equal">
      <formula>"Leve"</formula>
    </cfRule>
  </conditionalFormatting>
  <conditionalFormatting sqref="M78">
    <cfRule type="cellIs" dxfId="177" priority="700" operator="equal">
      <formula>"Muy Alta"</formula>
    </cfRule>
    <cfRule type="cellIs" dxfId="176" priority="701" operator="equal">
      <formula>"Alta"</formula>
    </cfRule>
    <cfRule type="cellIs" dxfId="175" priority="702" operator="equal">
      <formula>"Media"</formula>
    </cfRule>
    <cfRule type="cellIs" dxfId="174" priority="703" operator="equal">
      <formula>"Baja"</formula>
    </cfRule>
    <cfRule type="cellIs" dxfId="173" priority="704" operator="equal">
      <formula>"Muy Baja"</formula>
    </cfRule>
  </conditionalFormatting>
  <conditionalFormatting sqref="S78">
    <cfRule type="cellIs" dxfId="172" priority="696" operator="equal">
      <formula>"Extremo"</formula>
    </cfRule>
    <cfRule type="cellIs" dxfId="171" priority="697" operator="equal">
      <formula>"Alto"</formula>
    </cfRule>
    <cfRule type="cellIs" dxfId="170" priority="698" operator="equal">
      <formula>"Moderado"</formula>
    </cfRule>
    <cfRule type="cellIs" dxfId="169" priority="699" operator="equal">
      <formula>"Bajo"</formula>
    </cfRule>
  </conditionalFormatting>
  <conditionalFormatting sqref="AG78:AG81">
    <cfRule type="cellIs" dxfId="168" priority="591" operator="equal">
      <formula>"Muy Alta"</formula>
    </cfRule>
    <cfRule type="cellIs" dxfId="167" priority="592" operator="equal">
      <formula>"Alta"</formula>
    </cfRule>
    <cfRule type="cellIs" dxfId="166" priority="593" operator="equal">
      <formula>"Media"</formula>
    </cfRule>
    <cfRule type="cellIs" dxfId="165" priority="594" operator="equal">
      <formula>"Baja"</formula>
    </cfRule>
    <cfRule type="cellIs" dxfId="164" priority="595" operator="equal">
      <formula>"Muy Baja"</formula>
    </cfRule>
  </conditionalFormatting>
  <conditionalFormatting sqref="AI78 AI81">
    <cfRule type="cellIs" dxfId="163" priority="586" operator="equal">
      <formula>"Catastrófico"</formula>
    </cfRule>
    <cfRule type="cellIs" dxfId="162" priority="587" operator="equal">
      <formula>"Mayor"</formula>
    </cfRule>
    <cfRule type="cellIs" dxfId="161" priority="588" operator="equal">
      <formula>"Moderado"</formula>
    </cfRule>
    <cfRule type="cellIs" dxfId="160" priority="589" operator="equal">
      <formula>"Menor"</formula>
    </cfRule>
    <cfRule type="cellIs" dxfId="159" priority="590" operator="equal">
      <formula>"Leve"</formula>
    </cfRule>
  </conditionalFormatting>
  <conditionalFormatting sqref="AK78:AK81">
    <cfRule type="cellIs" dxfId="158" priority="582" operator="equal">
      <formula>"Extremo"</formula>
    </cfRule>
    <cfRule type="cellIs" dxfId="157" priority="583" operator="equal">
      <formula>"Alto"</formula>
    </cfRule>
    <cfRule type="cellIs" dxfId="156" priority="584" operator="equal">
      <formula>"Moderado"</formula>
    </cfRule>
    <cfRule type="cellIs" dxfId="155" priority="585" operator="equal">
      <formula>"Bajo"</formula>
    </cfRule>
  </conditionalFormatting>
  <conditionalFormatting sqref="AI79">
    <cfRule type="cellIs" dxfId="154" priority="577" operator="equal">
      <formula>"Catastrófico"</formula>
    </cfRule>
    <cfRule type="cellIs" dxfId="153" priority="578" operator="equal">
      <formula>"Mayor"</formula>
    </cfRule>
    <cfRule type="cellIs" dxfId="152" priority="579" operator="equal">
      <formula>"Moderado"</formula>
    </cfRule>
    <cfRule type="cellIs" dxfId="151" priority="580" operator="equal">
      <formula>"Menor"</formula>
    </cfRule>
    <cfRule type="cellIs" dxfId="150" priority="581" operator="equal">
      <formula>"Leve"</formula>
    </cfRule>
  </conditionalFormatting>
  <conditionalFormatting sqref="AI80">
    <cfRule type="cellIs" dxfId="149" priority="572" operator="equal">
      <formula>"Catastrófico"</formula>
    </cfRule>
    <cfRule type="cellIs" dxfId="148" priority="573" operator="equal">
      <formula>"Mayor"</formula>
    </cfRule>
    <cfRule type="cellIs" dxfId="147" priority="574" operator="equal">
      <formula>"Moderado"</formula>
    </cfRule>
    <cfRule type="cellIs" dxfId="146" priority="575" operator="equal">
      <formula>"Menor"</formula>
    </cfRule>
    <cfRule type="cellIs" dxfId="145" priority="576" operator="equal">
      <formula>"Leve"</formula>
    </cfRule>
  </conditionalFormatting>
  <conditionalFormatting sqref="Q82">
    <cfRule type="cellIs" dxfId="144" priority="562" operator="equal">
      <formula>"Catastrófico"</formula>
    </cfRule>
    <cfRule type="cellIs" dxfId="143" priority="563" operator="equal">
      <formula>"Mayor"</formula>
    </cfRule>
    <cfRule type="cellIs" dxfId="142" priority="564" operator="equal">
      <formula>"Moderado"</formula>
    </cfRule>
    <cfRule type="cellIs" dxfId="141" priority="565" operator="equal">
      <formula>"Menor"</formula>
    </cfRule>
    <cfRule type="cellIs" dxfId="140" priority="566" operator="equal">
      <formula>"Leve"</formula>
    </cfRule>
  </conditionalFormatting>
  <conditionalFormatting sqref="M82">
    <cfRule type="cellIs" dxfId="139" priority="544" operator="equal">
      <formula>"Muy Alta"</formula>
    </cfRule>
    <cfRule type="cellIs" dxfId="138" priority="545" operator="equal">
      <formula>"Alta"</formula>
    </cfRule>
    <cfRule type="cellIs" dxfId="137" priority="546" operator="equal">
      <formula>"Media"</formula>
    </cfRule>
    <cfRule type="cellIs" dxfId="136" priority="547" operator="equal">
      <formula>"Baja"</formula>
    </cfRule>
    <cfRule type="cellIs" dxfId="135" priority="548" operator="equal">
      <formula>"Muy Baja"</formula>
    </cfRule>
  </conditionalFormatting>
  <conditionalFormatting sqref="S82">
    <cfRule type="cellIs" dxfId="134" priority="540" operator="equal">
      <formula>"Extremo"</formula>
    </cfRule>
    <cfRule type="cellIs" dxfId="133" priority="541" operator="equal">
      <formula>"Alto"</formula>
    </cfRule>
    <cfRule type="cellIs" dxfId="132" priority="542" operator="equal">
      <formula>"Moderado"</formula>
    </cfRule>
    <cfRule type="cellIs" dxfId="131" priority="543" operator="equal">
      <formula>"Bajo"</formula>
    </cfRule>
  </conditionalFormatting>
  <conditionalFormatting sqref="AG82:AG83">
    <cfRule type="cellIs" dxfId="130" priority="452" operator="equal">
      <formula>"Muy Alta"</formula>
    </cfRule>
    <cfRule type="cellIs" dxfId="129" priority="453" operator="equal">
      <formula>"Alta"</formula>
    </cfRule>
    <cfRule type="cellIs" dxfId="128" priority="454" operator="equal">
      <formula>"Media"</formula>
    </cfRule>
    <cfRule type="cellIs" dxfId="127" priority="455" operator="equal">
      <formula>"Baja"</formula>
    </cfRule>
    <cfRule type="cellIs" dxfId="126" priority="456" operator="equal">
      <formula>"Muy Baja"</formula>
    </cfRule>
  </conditionalFormatting>
  <conditionalFormatting sqref="AI82:AI83">
    <cfRule type="cellIs" dxfId="125" priority="447" operator="equal">
      <formula>"Catastrófico"</formula>
    </cfRule>
    <cfRule type="cellIs" dxfId="124" priority="448" operator="equal">
      <formula>"Mayor"</formula>
    </cfRule>
    <cfRule type="cellIs" dxfId="123" priority="449" operator="equal">
      <formula>"Moderado"</formula>
    </cfRule>
    <cfRule type="cellIs" dxfId="122" priority="450" operator="equal">
      <formula>"Menor"</formula>
    </cfRule>
    <cfRule type="cellIs" dxfId="121" priority="451" operator="equal">
      <formula>"Leve"</formula>
    </cfRule>
  </conditionalFormatting>
  <conditionalFormatting sqref="AK82:AK83">
    <cfRule type="cellIs" dxfId="120" priority="443" operator="equal">
      <formula>"Extremo"</formula>
    </cfRule>
    <cfRule type="cellIs" dxfId="119" priority="444" operator="equal">
      <formula>"Alto"</formula>
    </cfRule>
    <cfRule type="cellIs" dxfId="118" priority="445" operator="equal">
      <formula>"Moderado"</formula>
    </cfRule>
    <cfRule type="cellIs" dxfId="117" priority="446" operator="equal">
      <formula>"Bajo"</formula>
    </cfRule>
  </conditionalFormatting>
  <conditionalFormatting sqref="Q84">
    <cfRule type="cellIs" dxfId="116" priority="341" operator="equal">
      <formula>"Catastrófico"</formula>
    </cfRule>
    <cfRule type="cellIs" dxfId="115" priority="342" operator="equal">
      <formula>"Mayor"</formula>
    </cfRule>
    <cfRule type="cellIs" dxfId="114" priority="343" operator="equal">
      <formula>"Moderado"</formula>
    </cfRule>
    <cfRule type="cellIs" dxfId="113" priority="344" operator="equal">
      <formula>"Menor"</formula>
    </cfRule>
    <cfRule type="cellIs" dxfId="112" priority="345" operator="equal">
      <formula>"Leve"</formula>
    </cfRule>
  </conditionalFormatting>
  <conditionalFormatting sqref="M84">
    <cfRule type="cellIs" dxfId="111" priority="324" operator="equal">
      <formula>"Muy Alta"</formula>
    </cfRule>
    <cfRule type="cellIs" dxfId="110" priority="325" operator="equal">
      <formula>"Alta"</formula>
    </cfRule>
    <cfRule type="cellIs" dxfId="109" priority="326" operator="equal">
      <formula>"Media"</formula>
    </cfRule>
    <cfRule type="cellIs" dxfId="108" priority="327" operator="equal">
      <formula>"Baja"</formula>
    </cfRule>
    <cfRule type="cellIs" dxfId="107" priority="328" operator="equal">
      <formula>"Muy Baja"</formula>
    </cfRule>
  </conditionalFormatting>
  <conditionalFormatting sqref="S84">
    <cfRule type="cellIs" dxfId="106" priority="320" operator="equal">
      <formula>"Extremo"</formula>
    </cfRule>
    <cfRule type="cellIs" dxfId="105" priority="321" operator="equal">
      <formula>"Alto"</formula>
    </cfRule>
    <cfRule type="cellIs" dxfId="104" priority="322" operator="equal">
      <formula>"Moderado"</formula>
    </cfRule>
    <cfRule type="cellIs" dxfId="103" priority="323" operator="equal">
      <formula>"Bajo"</formula>
    </cfRule>
  </conditionalFormatting>
  <conditionalFormatting sqref="AG84:AG88">
    <cfRule type="cellIs" dxfId="102" priority="267" operator="equal">
      <formula>"Muy Alta"</formula>
    </cfRule>
    <cfRule type="cellIs" dxfId="101" priority="268" operator="equal">
      <formula>"Alta"</formula>
    </cfRule>
    <cfRule type="cellIs" dxfId="100" priority="269" operator="equal">
      <formula>"Media"</formula>
    </cfRule>
    <cfRule type="cellIs" dxfId="99" priority="270" operator="equal">
      <formula>"Baja"</formula>
    </cfRule>
    <cfRule type="cellIs" dxfId="98" priority="271" operator="equal">
      <formula>"Muy Baja"</formula>
    </cfRule>
  </conditionalFormatting>
  <conditionalFormatting sqref="AI84:AI88">
    <cfRule type="cellIs" dxfId="97" priority="262" operator="equal">
      <formula>"Catastrófico"</formula>
    </cfRule>
    <cfRule type="cellIs" dxfId="96" priority="263" operator="equal">
      <formula>"Mayor"</formula>
    </cfRule>
    <cfRule type="cellIs" dxfId="95" priority="264" operator="equal">
      <formula>"Moderado"</formula>
    </cfRule>
    <cfRule type="cellIs" dxfId="94" priority="265" operator="equal">
      <formula>"Menor"</formula>
    </cfRule>
    <cfRule type="cellIs" dxfId="93" priority="266" operator="equal">
      <formula>"Leve"</formula>
    </cfRule>
  </conditionalFormatting>
  <conditionalFormatting sqref="AK84:AK88">
    <cfRule type="cellIs" dxfId="92" priority="258" operator="equal">
      <formula>"Extremo"</formula>
    </cfRule>
    <cfRule type="cellIs" dxfId="91" priority="259" operator="equal">
      <formula>"Alto"</formula>
    </cfRule>
    <cfRule type="cellIs" dxfId="90" priority="260" operator="equal">
      <formula>"Moderado"</formula>
    </cfRule>
    <cfRule type="cellIs" dxfId="89" priority="261" operator="equal">
      <formula>"Bajo"</formula>
    </cfRule>
  </conditionalFormatting>
  <conditionalFormatting sqref="Q89">
    <cfRule type="cellIs" dxfId="88" priority="248" operator="equal">
      <formula>"Catastrófico"</formula>
    </cfRule>
    <cfRule type="cellIs" dxfId="87" priority="249" operator="equal">
      <formula>"Mayor"</formula>
    </cfRule>
    <cfRule type="cellIs" dxfId="86" priority="250" operator="equal">
      <formula>"Moderado"</formula>
    </cfRule>
    <cfRule type="cellIs" dxfId="85" priority="251" operator="equal">
      <formula>"Menor"</formula>
    </cfRule>
    <cfRule type="cellIs" dxfId="84" priority="252" operator="equal">
      <formula>"Leve"</formula>
    </cfRule>
  </conditionalFormatting>
  <conditionalFormatting sqref="M89">
    <cfRule type="cellIs" dxfId="83" priority="207" operator="equal">
      <formula>"Muy Alta"</formula>
    </cfRule>
    <cfRule type="cellIs" dxfId="82" priority="208" operator="equal">
      <formula>"Alta"</formula>
    </cfRule>
    <cfRule type="cellIs" dxfId="81" priority="209" operator="equal">
      <formula>"Media"</formula>
    </cfRule>
    <cfRule type="cellIs" dxfId="80" priority="210" operator="equal">
      <formula>"Baja"</formula>
    </cfRule>
    <cfRule type="cellIs" dxfId="79" priority="211" operator="equal">
      <formula>"Muy Baja"</formula>
    </cfRule>
  </conditionalFormatting>
  <conditionalFormatting sqref="S89">
    <cfRule type="cellIs" dxfId="78" priority="203" operator="equal">
      <formula>"Extremo"</formula>
    </cfRule>
    <cfRule type="cellIs" dxfId="77" priority="204" operator="equal">
      <formula>"Alto"</formula>
    </cfRule>
    <cfRule type="cellIs" dxfId="76" priority="205" operator="equal">
      <formula>"Moderado"</formula>
    </cfRule>
    <cfRule type="cellIs" dxfId="75" priority="206" operator="equal">
      <formula>"Bajo"</formula>
    </cfRule>
  </conditionalFormatting>
  <conditionalFormatting sqref="AG89:AG93">
    <cfRule type="cellIs" dxfId="74" priority="155" operator="equal">
      <formula>"Muy Alta"</formula>
    </cfRule>
    <cfRule type="cellIs" dxfId="73" priority="156" operator="equal">
      <formula>"Alta"</formula>
    </cfRule>
    <cfRule type="cellIs" dxfId="72" priority="157" operator="equal">
      <formula>"Media"</formula>
    </cfRule>
    <cfRule type="cellIs" dxfId="71" priority="158" operator="equal">
      <formula>"Baja"</formula>
    </cfRule>
    <cfRule type="cellIs" dxfId="70" priority="159" operator="equal">
      <formula>"Muy Baja"</formula>
    </cfRule>
  </conditionalFormatting>
  <conditionalFormatting sqref="AI89">
    <cfRule type="cellIs" dxfId="69" priority="150" operator="equal">
      <formula>"Catastrófico"</formula>
    </cfRule>
    <cfRule type="cellIs" dxfId="68" priority="151" operator="equal">
      <formula>"Mayor"</formula>
    </cfRule>
    <cfRule type="cellIs" dxfId="67" priority="152" operator="equal">
      <formula>"Moderado"</formula>
    </cfRule>
    <cfRule type="cellIs" dxfId="66" priority="153" operator="equal">
      <formula>"Menor"</formula>
    </cfRule>
    <cfRule type="cellIs" dxfId="65" priority="154" operator="equal">
      <formula>"Leve"</formula>
    </cfRule>
  </conditionalFormatting>
  <conditionalFormatting sqref="AK89:AK93">
    <cfRule type="cellIs" dxfId="64" priority="146" operator="equal">
      <formula>"Extremo"</formula>
    </cfRule>
    <cfRule type="cellIs" dxfId="63" priority="147" operator="equal">
      <formula>"Alto"</formula>
    </cfRule>
    <cfRule type="cellIs" dxfId="62" priority="148" operator="equal">
      <formula>"Moderado"</formula>
    </cfRule>
    <cfRule type="cellIs" dxfId="61" priority="149" operator="equal">
      <formula>"Bajo"</formula>
    </cfRule>
  </conditionalFormatting>
  <conditionalFormatting sqref="AI90:AI93">
    <cfRule type="cellIs" dxfId="60" priority="132" operator="equal">
      <formula>"Catastrófico"</formula>
    </cfRule>
    <cfRule type="cellIs" dxfId="59" priority="133" operator="equal">
      <formula>"Mayor"</formula>
    </cfRule>
    <cfRule type="cellIs" dxfId="58" priority="134" operator="equal">
      <formula>"Moderado"</formula>
    </cfRule>
    <cfRule type="cellIs" dxfId="57" priority="135" operator="equal">
      <formula>"Menor"</formula>
    </cfRule>
    <cfRule type="cellIs" dxfId="56" priority="136" operator="equal">
      <formula>"Leve"</formula>
    </cfRule>
  </conditionalFormatting>
  <conditionalFormatting sqref="AG98:AG99">
    <cfRule type="cellIs" dxfId="55" priority="99" operator="equal">
      <formula>"Muy Alta"</formula>
    </cfRule>
    <cfRule type="cellIs" dxfId="54" priority="100" operator="equal">
      <formula>"Alta"</formula>
    </cfRule>
    <cfRule type="cellIs" dxfId="53" priority="101" operator="equal">
      <formula>"Media"</formula>
    </cfRule>
    <cfRule type="cellIs" dxfId="52" priority="102" operator="equal">
      <formula>"Baja"</formula>
    </cfRule>
    <cfRule type="cellIs" dxfId="51" priority="103" operator="equal">
      <formula>"Muy Baja"</formula>
    </cfRule>
  </conditionalFormatting>
  <conditionalFormatting sqref="AI98:AI99">
    <cfRule type="cellIs" dxfId="50" priority="94" operator="equal">
      <formula>"Catastrófico"</formula>
    </cfRule>
    <cfRule type="cellIs" dxfId="49" priority="95" operator="equal">
      <formula>"Mayor"</formula>
    </cfRule>
    <cfRule type="cellIs" dxfId="48" priority="96" operator="equal">
      <formula>"Moderado"</formula>
    </cfRule>
    <cfRule type="cellIs" dxfId="47" priority="97" operator="equal">
      <formula>"Menor"</formula>
    </cfRule>
    <cfRule type="cellIs" dxfId="46" priority="98" operator="equal">
      <formula>"Leve"</formula>
    </cfRule>
  </conditionalFormatting>
  <conditionalFormatting sqref="AK98:AK99">
    <cfRule type="cellIs" dxfId="45" priority="90" operator="equal">
      <formula>"Extremo"</formula>
    </cfRule>
    <cfRule type="cellIs" dxfId="44" priority="91" operator="equal">
      <formula>"Alto"</formula>
    </cfRule>
    <cfRule type="cellIs" dxfId="43" priority="92" operator="equal">
      <formula>"Moderado"</formula>
    </cfRule>
    <cfRule type="cellIs" dxfId="42" priority="93" operator="equal">
      <formula>"Bajo"</formula>
    </cfRule>
  </conditionalFormatting>
  <conditionalFormatting sqref="AG98:AG99">
    <cfRule type="cellIs" dxfId="41" priority="85" operator="equal">
      <formula>"Muy Alta"</formula>
    </cfRule>
    <cfRule type="cellIs" dxfId="40" priority="86" operator="equal">
      <formula>"Alta"</formula>
    </cfRule>
    <cfRule type="cellIs" dxfId="39" priority="87" operator="equal">
      <formula>"Media"</formula>
    </cfRule>
    <cfRule type="cellIs" dxfId="38" priority="88" operator="equal">
      <formula>"Baja"</formula>
    </cfRule>
    <cfRule type="cellIs" dxfId="37" priority="89" operator="equal">
      <formula>"Muy Baja"</formula>
    </cfRule>
  </conditionalFormatting>
  <conditionalFormatting sqref="AI98:AI99">
    <cfRule type="cellIs" dxfId="36" priority="80" operator="equal">
      <formula>"Catastrófico"</formula>
    </cfRule>
    <cfRule type="cellIs" dxfId="35" priority="81" operator="equal">
      <formula>"Mayor"</formula>
    </cfRule>
    <cfRule type="cellIs" dxfId="34" priority="82" operator="equal">
      <formula>"Moderado"</formula>
    </cfRule>
    <cfRule type="cellIs" dxfId="33" priority="83" operator="equal">
      <formula>"Menor"</formula>
    </cfRule>
    <cfRule type="cellIs" dxfId="32" priority="84" operator="equal">
      <formula>"Leve"</formula>
    </cfRule>
  </conditionalFormatting>
  <conditionalFormatting sqref="AK98:AK99">
    <cfRule type="cellIs" dxfId="31" priority="76" operator="equal">
      <formula>"Extremo"</formula>
    </cfRule>
    <cfRule type="cellIs" dxfId="30" priority="77" operator="equal">
      <formula>"Alto"</formula>
    </cfRule>
    <cfRule type="cellIs" dxfId="29" priority="78" operator="equal">
      <formula>"Moderado"</formula>
    </cfRule>
    <cfRule type="cellIs" dxfId="28" priority="79" operator="equal">
      <formula>"Bajo"</formula>
    </cfRule>
  </conditionalFormatting>
  <conditionalFormatting sqref="Q94">
    <cfRule type="cellIs" dxfId="27" priority="66" operator="equal">
      <formula>"Catastrófico"</formula>
    </cfRule>
    <cfRule type="cellIs" dxfId="26" priority="67" operator="equal">
      <formula>"Mayor"</formula>
    </cfRule>
    <cfRule type="cellIs" dxfId="25" priority="68" operator="equal">
      <formula>"Moderado"</formula>
    </cfRule>
    <cfRule type="cellIs" dxfId="24" priority="69" operator="equal">
      <formula>"Menor"</formula>
    </cfRule>
    <cfRule type="cellIs" dxfId="23" priority="70" operator="equal">
      <formula>"Leve"</formula>
    </cfRule>
  </conditionalFormatting>
  <conditionalFormatting sqref="M94">
    <cfRule type="cellIs" dxfId="22" priority="61" operator="equal">
      <formula>"Muy Alta"</formula>
    </cfRule>
    <cfRule type="cellIs" dxfId="21" priority="62" operator="equal">
      <formula>"Alta"</formula>
    </cfRule>
    <cfRule type="cellIs" dxfId="20" priority="63" operator="equal">
      <formula>"Media"</formula>
    </cfRule>
    <cfRule type="cellIs" dxfId="19" priority="64" operator="equal">
      <formula>"Baja"</formula>
    </cfRule>
    <cfRule type="cellIs" dxfId="18" priority="65" operator="equal">
      <formula>"Muy Baja"</formula>
    </cfRule>
  </conditionalFormatting>
  <conditionalFormatting sqref="S94">
    <cfRule type="cellIs" dxfId="17" priority="57" operator="equal">
      <formula>"Extremo"</formula>
    </cfRule>
    <cfRule type="cellIs" dxfId="16" priority="58" operator="equal">
      <formula>"Alto"</formula>
    </cfRule>
    <cfRule type="cellIs" dxfId="15" priority="59" operator="equal">
      <formula>"Moderado"</formula>
    </cfRule>
    <cfRule type="cellIs" dxfId="14" priority="60" operator="equal">
      <formula>"Bajo"</formula>
    </cfRule>
  </conditionalFormatting>
  <conditionalFormatting sqref="AG94:AG97">
    <cfRule type="cellIs" dxfId="13" priority="38" operator="equal">
      <formula>"Muy Alta"</formula>
    </cfRule>
    <cfRule type="cellIs" dxfId="12" priority="39" operator="equal">
      <formula>"Alta"</formula>
    </cfRule>
    <cfRule type="cellIs" dxfId="11" priority="40" operator="equal">
      <formula>"Media"</formula>
    </cfRule>
    <cfRule type="cellIs" dxfId="10" priority="41" operator="equal">
      <formula>"Baja"</formula>
    </cfRule>
    <cfRule type="cellIs" dxfId="9" priority="42" operator="equal">
      <formula>"Muy Baja"</formula>
    </cfRule>
  </conditionalFormatting>
  <conditionalFormatting sqref="AI94:AI97">
    <cfRule type="cellIs" dxfId="8" priority="33" operator="equal">
      <formula>"Catastrófico"</formula>
    </cfRule>
    <cfRule type="cellIs" dxfId="7" priority="34" operator="equal">
      <formula>"Mayor"</formula>
    </cfRule>
    <cfRule type="cellIs" dxfId="6" priority="35" operator="equal">
      <formula>"Moderado"</formula>
    </cfRule>
    <cfRule type="cellIs" dxfId="5" priority="36" operator="equal">
      <formula>"Menor"</formula>
    </cfRule>
    <cfRule type="cellIs" dxfId="4" priority="37" operator="equal">
      <formula>"Leve"</formula>
    </cfRule>
  </conditionalFormatting>
  <conditionalFormatting sqref="AK94:AK97">
    <cfRule type="cellIs" dxfId="3" priority="29" operator="equal">
      <formula>"Extremo"</formula>
    </cfRule>
    <cfRule type="cellIs" dxfId="2" priority="30" operator="equal">
      <formula>"Alto"</formula>
    </cfRule>
    <cfRule type="cellIs" dxfId="1" priority="31" operator="equal">
      <formula>"Moderado"</formula>
    </cfRule>
    <cfRule type="cellIs" dxfId="0" priority="32" operator="equal">
      <formula>"Bajo"</formula>
    </cfRule>
  </conditionalFormatting>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PAAC Q2</vt:lpstr>
      <vt:lpstr>2. Matriz de Riesgo</vt:lpstr>
      <vt:lpstr>'PAAC Q2'!Área_de_impresión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Esperanza Gómez Zambrano</dc:creator>
  <cp:lastModifiedBy>Judith Esperanza Gómez Zambrano</cp:lastModifiedBy>
  <dcterms:created xsi:type="dcterms:W3CDTF">2022-09-09T19:54:06Z</dcterms:created>
  <dcterms:modified xsi:type="dcterms:W3CDTF">2022-09-13T19:58:18Z</dcterms:modified>
</cp:coreProperties>
</file>