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2/9. EJECUCION PRESUPUESTAL/10. OCTUBRE/"/>
    </mc:Choice>
  </mc:AlternateContent>
  <xr:revisionPtr revIDLastSave="85" documentId="14_{96676FF2-5C4E-4BBC-AC89-E1993AE92EAF}" xr6:coauthVersionLast="47" xr6:coauthVersionMax="47" xr10:uidLastSave="{0CB43607-CC68-4C1D-AECE-53299C497051}"/>
  <bookViews>
    <workbookView xWindow="-120" yWindow="-120" windowWidth="24240" windowHeight="13140" xr2:uid="{00000000-000D-0000-FFFF-FFFF00000000}"/>
  </bookViews>
  <sheets>
    <sheet name="CCE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L15" i="1"/>
  <c r="L40" i="1"/>
  <c r="Q41" i="1"/>
  <c r="O41" i="1"/>
  <c r="M41" i="1"/>
  <c r="I41" i="1"/>
  <c r="H41" i="1"/>
  <c r="E41" i="1"/>
  <c r="R40" i="1"/>
  <c r="P40" i="1"/>
  <c r="N40" i="1"/>
  <c r="J40" i="1"/>
  <c r="Q33" i="1"/>
  <c r="O33" i="1"/>
  <c r="M33" i="1"/>
  <c r="K33" i="1"/>
  <c r="I33" i="1"/>
  <c r="H33" i="1"/>
  <c r="G33" i="1"/>
  <c r="F33" i="1"/>
  <c r="E33" i="1"/>
  <c r="R31" i="1"/>
  <c r="P31" i="1"/>
  <c r="N31" i="1"/>
  <c r="L31" i="1"/>
  <c r="J31" i="1"/>
  <c r="Q16" i="1"/>
  <c r="O16" i="1"/>
  <c r="M16" i="1"/>
  <c r="K16" i="1"/>
  <c r="I16" i="1"/>
  <c r="H16" i="1"/>
  <c r="G16" i="1"/>
  <c r="F16" i="1"/>
  <c r="E16" i="1"/>
  <c r="K41" i="1" l="1"/>
  <c r="L33" i="1"/>
  <c r="N33" i="1"/>
  <c r="P33" i="1"/>
  <c r="J33" i="1"/>
  <c r="R33" i="1"/>
  <c r="G41" i="1"/>
  <c r="F41" i="1"/>
  <c r="J24" i="1"/>
  <c r="G11" i="1"/>
  <c r="G26" i="1" s="1"/>
  <c r="F11" i="1"/>
  <c r="F26" i="1" s="1"/>
  <c r="E11" i="1"/>
  <c r="E26" i="1" s="1"/>
  <c r="E43" i="1" s="1"/>
  <c r="Q11" i="1"/>
  <c r="Q26" i="1" s="1"/>
  <c r="Q43" i="1" s="1"/>
  <c r="O11" i="1"/>
  <c r="O26" i="1" s="1"/>
  <c r="O43" i="1" s="1"/>
  <c r="M11" i="1"/>
  <c r="M26" i="1" s="1"/>
  <c r="M43" i="1" s="1"/>
  <c r="K11" i="1"/>
  <c r="K26" i="1" s="1"/>
  <c r="I11" i="1"/>
  <c r="I26" i="1" s="1"/>
  <c r="I43" i="1" s="1"/>
  <c r="H11" i="1"/>
  <c r="H26" i="1" s="1"/>
  <c r="H43" i="1" s="1"/>
  <c r="R15" i="1"/>
  <c r="R16" i="1" s="1"/>
  <c r="P15" i="1"/>
  <c r="P16" i="1" s="1"/>
  <c r="N15" i="1"/>
  <c r="N16" i="1" s="1"/>
  <c r="L16" i="1"/>
  <c r="J15" i="1"/>
  <c r="J16" i="1" s="1"/>
  <c r="K43" i="1" l="1"/>
  <c r="F43" i="1"/>
  <c r="G43" i="1"/>
  <c r="R24" i="1"/>
  <c r="P24" i="1"/>
  <c r="N24" i="1"/>
  <c r="L24" i="1"/>
  <c r="J20" i="1"/>
  <c r="L20" i="1"/>
  <c r="N20" i="1"/>
  <c r="P20" i="1"/>
  <c r="R20" i="1"/>
  <c r="R10" i="1"/>
  <c r="R9" i="1"/>
  <c r="R8" i="1"/>
  <c r="P10" i="1"/>
  <c r="P9" i="1"/>
  <c r="P8" i="1"/>
  <c r="N10" i="1"/>
  <c r="N9" i="1"/>
  <c r="N8" i="1"/>
  <c r="L10" i="1"/>
  <c r="L9" i="1"/>
  <c r="L8" i="1"/>
  <c r="J10" i="1"/>
  <c r="J9" i="1"/>
  <c r="J8" i="1"/>
  <c r="R39" i="1"/>
  <c r="P39" i="1"/>
  <c r="N39" i="1"/>
  <c r="L39" i="1"/>
  <c r="J39" i="1"/>
  <c r="R11" i="1" l="1"/>
  <c r="P11" i="1"/>
  <c r="N11" i="1"/>
  <c r="L11" i="1"/>
  <c r="J11" i="1"/>
  <c r="R41" i="1" l="1"/>
  <c r="J41" i="1"/>
  <c r="P41" i="1"/>
  <c r="N41" i="1"/>
  <c r="L41" i="1"/>
  <c r="P26" i="1" l="1"/>
  <c r="L26" i="1"/>
  <c r="L43" i="1"/>
  <c r="N26" i="1"/>
  <c r="N43" i="1"/>
  <c r="J26" i="1"/>
  <c r="J43" i="1"/>
  <c r="R26" i="1"/>
  <c r="R43" i="1"/>
  <c r="P43" i="1" l="1"/>
</calcChain>
</file>

<file path=xl/sharedStrings.xml><?xml version="1.0" encoding="utf-8"?>
<sst xmlns="http://schemas.openxmlformats.org/spreadsheetml/2006/main" count="152" uniqueCount="51">
  <si>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</si>
  <si>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</si>
  <si>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</si>
  <si>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</si>
  <si>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</si>
  <si>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</si>
  <si>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</si>
  <si>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</si>
  <si>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</si>
  <si>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</si>
  <si>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</si>
  <si>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</si>
  <si>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</si>
  <si>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</si>
  <si>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</si>
  <si>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</si>
  <si>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</si>
  <si>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</si>
  <si>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</si>
  <si>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</si>
  <si>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</si>
  <si>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</si>
  <si>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</si>
  <si>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</si>
  <si>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</si>
  <si>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</si>
  <si>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</si>
  <si>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</si>
  <si>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</si>
  <si>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</si>
  <si>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</si>
  <si>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</si>
  <si>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</si>
  <si>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</si>
  <si>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INCAPACIDADES Y LICENCIAS DE MATERNIDAD (NO DE PENSIONES)</t>
  </si>
  <si>
    <t>A-03-04-02-012</t>
  </si>
  <si>
    <t>A-08-04-01</t>
  </si>
  <si>
    <t>11</t>
  </si>
  <si>
    <t>CUOTA DE FISCALIZACIÓN Y AUDITAJE</t>
  </si>
  <si>
    <t>Apr. Incial</t>
  </si>
  <si>
    <t>Adicionada</t>
  </si>
  <si>
    <t>Reducida</t>
  </si>
  <si>
    <t>A-02</t>
  </si>
  <si>
    <t>ADQUISICIÓN DE BIENES  Y SERVICIOS</t>
  </si>
  <si>
    <t>APORTES AL FONDO DE CONTINGENCIAS</t>
  </si>
  <si>
    <t>B-10-04-01</t>
  </si>
  <si>
    <t>Total Servicio de la Deuda Publica</t>
  </si>
  <si>
    <t>Servicio de la Deuda Publica</t>
  </si>
  <si>
    <t>Propios</t>
  </si>
  <si>
    <t>Fecha de elaboracion: 01-11-2022
Informacion suministrada por SIIF NACION</t>
  </si>
  <si>
    <t>Agencia Nacional de Contratacion Publica
- Colombia Compra Eficiente -
Ejecución Presupuestal a 31/10/2022
Ejecucion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</si>
</sst>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240A]&quot;$&quot;\ #,##0.00;\(&quot;$&quot;\ #,##0.00\)"/>
    <numFmt numFmtId="165" formatCode="_-* #,##0_-;\-* #,##0_-;_-* &quot;-&quot;??_-;_-@_-"/>
    <numFmt numFmtId="166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2" applyFont="1"/>
    <xf numFmtId="0" fontId="2" fillId="0" borderId="0" xfId="2" applyFont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 readingOrder="1"/>
    </xf>
    <xf numFmtId="0" fontId="5" fillId="0" borderId="1" xfId="2" applyFont="1" applyBorder="1" applyAlignment="1">
      <alignment vertical="center" wrapText="1" readingOrder="1"/>
    </xf>
    <xf numFmtId="0" fontId="5" fillId="0" borderId="1" xfId="2" applyFont="1" applyBorder="1" applyAlignment="1">
      <alignment horizontal="center" vertical="center" wrapText="1" readingOrder="1"/>
    </xf>
    <xf numFmtId="0" fontId="5" fillId="0" borderId="1" xfId="2" applyFont="1" applyBorder="1" applyAlignment="1">
      <alignment horizontal="left" vertical="center" wrapText="1" readingOrder="1"/>
    </xf>
    <xf numFmtId="164" fontId="5" fillId="0" borderId="1" xfId="2" applyNumberFormat="1" applyFont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Font="1" applyBorder="1" applyAlignment="1">
      <alignment vertical="center" wrapText="1" readingOrder="1"/>
    </xf>
    <xf numFmtId="0" fontId="5" fillId="0" borderId="2" xfId="2" applyFont="1" applyBorder="1" applyAlignment="1">
      <alignment horizontal="center" vertical="center" wrapText="1" readingOrder="1"/>
    </xf>
    <xf numFmtId="0" fontId="5" fillId="0" borderId="2" xfId="2" applyFont="1" applyBorder="1" applyAlignment="1">
      <alignment horizontal="left" vertical="center" wrapText="1" readingOrder="1"/>
    </xf>
    <xf numFmtId="164" fontId="5" fillId="0" borderId="2" xfId="2" applyNumberFormat="1" applyFont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Font="1" applyBorder="1" applyAlignment="1">
      <alignment horizontal="left" vertical="center" wrapText="1" readingOrder="1"/>
    </xf>
    <xf numFmtId="164" fontId="5" fillId="0" borderId="3" xfId="2" applyNumberFormat="1" applyFont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Font="1" applyBorder="1" applyAlignment="1">
      <alignment horizontal="center" vertical="center" wrapText="1" readingOrder="1"/>
    </xf>
    <xf numFmtId="0" fontId="5" fillId="0" borderId="3" xfId="2" applyFont="1" applyBorder="1" applyAlignment="1">
      <alignment vertical="center" wrapText="1" readingOrder="1"/>
    </xf>
    <xf numFmtId="0" fontId="5" fillId="0" borderId="4" xfId="2" applyFont="1" applyBorder="1" applyAlignment="1">
      <alignment vertical="center" wrapText="1" readingOrder="1"/>
    </xf>
    <xf numFmtId="0" fontId="5" fillId="0" borderId="4" xfId="2" applyFont="1" applyBorder="1" applyAlignment="1">
      <alignment horizontal="center" vertical="center" wrapText="1" readingOrder="1"/>
    </xf>
    <xf numFmtId="0" fontId="5" fillId="0" borderId="4" xfId="2" applyFont="1" applyBorder="1" applyAlignment="1">
      <alignment horizontal="left" vertical="center" wrapText="1" readingOrder="1"/>
    </xf>
    <xf numFmtId="164" fontId="5" fillId="0" borderId="4" xfId="2" applyNumberFormat="1" applyFont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Font="1" applyBorder="1" applyAlignment="1">
      <alignment horizontal="left" vertical="center" wrapText="1" readingOrder="1"/>
    </xf>
    <xf numFmtId="0" fontId="2" fillId="0" borderId="3" xfId="2" applyFont="1" applyBorder="1" applyAlignment="1">
      <alignment vertical="center" wrapText="1" readingOrder="1"/>
    </xf>
    <xf numFmtId="0" fontId="4" fillId="0" borderId="3" xfId="2" applyFont="1" applyBorder="1" applyAlignment="1">
      <alignment horizontal="left" vertical="center" wrapText="1" readingOrder="1"/>
    </xf>
    <xf numFmtId="0" fontId="3" fillId="0" borderId="0" xfId="2" applyFont="1" applyAlignment="1">
      <alignment horizontal="center"/>
    </xf>
    <xf numFmtId="4" fontId="3" fillId="0" borderId="0" xfId="2" applyNumberFormat="1" applyFont="1"/>
    <xf numFmtId="0" fontId="5" fillId="0" borderId="0" xfId="2" applyFont="1" applyAlignment="1">
      <alignment vertical="center" wrapText="1" readingOrder="1"/>
    </xf>
    <xf numFmtId="0" fontId="5" fillId="0" borderId="0" xfId="2" applyFont="1" applyAlignment="1">
      <alignment horizontal="center" vertical="center" wrapText="1" readingOrder="1"/>
    </xf>
    <xf numFmtId="0" fontId="5" fillId="0" borderId="0" xfId="2" applyFont="1" applyAlignment="1">
      <alignment horizontal="left" vertical="center" wrapText="1" readingOrder="1"/>
    </xf>
    <xf numFmtId="164" fontId="5" fillId="0" borderId="0" xfId="2" applyNumberFormat="1" applyFont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5" fontId="3" fillId="0" borderId="0" xfId="3" applyNumberFormat="1" applyFont="1" applyFill="1" applyBorder="1"/>
    <xf numFmtId="166" fontId="3" fillId="0" borderId="0" xfId="2" applyNumberFormat="1" applyFont="1" applyAlignment="1">
      <alignment horizontal="center"/>
    </xf>
    <xf numFmtId="166" fontId="3" fillId="0" borderId="0" xfId="2" applyNumberFormat="1" applyFont="1"/>
    <xf numFmtId="0" fontId="4" fillId="0" borderId="0" xfId="2" applyFont="1" applyAlignment="1">
      <alignment horizontal="left" vertical="center" wrapText="1" readingOrder="1"/>
    </xf>
    <xf numFmtId="10" fontId="3" fillId="0" borderId="0" xfId="1" applyNumberFormat="1" applyFont="1" applyFill="1" applyBorder="1"/>
    <xf numFmtId="164" fontId="4" fillId="2" borderId="1" xfId="2" applyNumberFormat="1" applyFont="1" applyFill="1" applyBorder="1" applyAlignment="1">
      <alignment vertical="center" wrapText="1" readingOrder="1"/>
    </xf>
    <xf numFmtId="0" fontId="3" fillId="0" borderId="0" xfId="2" applyFont="1" applyAlignment="1">
      <alignment vertical="center" wrapText="1"/>
    </xf>
    <xf numFmtId="0" fontId="2" fillId="0" borderId="3" xfId="2" applyFont="1" applyBorder="1" applyAlignment="1">
      <alignment horizontal="left" vertical="center" wrapText="1" readingOrder="1"/>
    </xf>
    <xf numFmtId="0" fontId="2" fillId="0" borderId="1" xfId="2" applyFont="1" applyBorder="1" applyAlignment="1">
      <alignment horizontal="center" vertical="center" wrapText="1" readingOrder="1"/>
    </xf>
    <xf numFmtId="0" fontId="2" fillId="0" borderId="0" xfId="2" applyFont="1" applyAlignment="1">
      <alignment horizontal="left" vertical="center" wrapText="1" readingOrder="1"/>
    </xf>
    <xf numFmtId="0" fontId="4" fillId="2" borderId="1" xfId="2" applyFont="1" applyFill="1" applyBorder="1" applyAlignment="1">
      <alignment horizontal="left" vertical="center" wrapText="1" readingOrder="1"/>
    </xf>
    <xf numFmtId="0" fontId="7" fillId="0" borderId="0" xfId="2" applyFont="1" applyAlignment="1">
      <alignment horizontal="left" vertical="center" wrapText="1" readingOrder="1"/>
    </xf>
  </cellXfs>
  <cellStyles count="4">
    <cellStyle name="Millares" xfId="3" builtinId="3"/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514350</xdr:colOff>
      <xdr:row>0</xdr:row>
      <xdr:rowOff>19050</xdr:rowOff>
    </xdr:from>
    <xdr:to>
      <xdr:col>17</xdr:col>
      <xdr:colOff>495300</xdr:colOff>
      <xdr:row>2</xdr:row>
      <xdr:rowOff>294715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19050"/>
          <a:ext cx="1666875" cy="5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8"/>
  <sheetViews>
    <sheetView showGridLines="0" tabSelected="1" zoomScale="90" zoomScaleNormal="90" zoomScaleSheetLayoutView="85" workbookViewId="0">
      <selection activeCell="A4" sqref="A4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7" width="16.28515625" style="1" bestFit="1" customWidth="1"/>
    <col min="8" max="8" width="17.28515625" style="1" bestFit="1" customWidth="1"/>
    <col min="9" max="9" width="19.28515625" style="1" customWidth="1"/>
    <col min="10" max="10" width="14.7109375" style="34" bestFit="1" customWidth="1"/>
    <col min="11" max="11" width="17.28515625" style="1" bestFit="1" customWidth="1"/>
    <col min="12" max="12" width="10.42578125" style="34" bestFit="1" customWidth="1"/>
    <col min="13" max="13" width="17.28515625" style="1" bestFit="1" customWidth="1"/>
    <col min="14" max="14" width="9.7109375" style="34" customWidth="1"/>
    <col min="15" max="15" width="17.28515625" style="1" bestFit="1" customWidth="1"/>
    <col min="16" max="16" width="8" style="34" bestFit="1" customWidth="1"/>
    <col min="17" max="17" width="17.28515625" style="1" bestFit="1" customWidth="1"/>
    <col min="18" max="18" width="8" style="1" bestFit="1" customWidth="1"/>
    <col min="19" max="19" width="13.42578125" style="1" customWidth="1"/>
    <col min="20" max="16384" width="11.42578125" style="1"/>
  </cols>
  <sheetData>
    <row r="1" spans="1:18" ht="12" customHeight="1" x14ac:dyDescent="0.2">
      <c r="A1" s="50" t="s">
        <v>50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ht="24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x14ac:dyDescent="0.2">
      <c r="A5" s="51" t="s">
        <v>0</v>
      </c>
      <c r="B5" s="5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18" x14ac:dyDescent="0.2">
      <c r="A6" s="51" t="s">
        <v>1</v>
      </c>
      <c r="B6" s="51"/>
      <c r="C6" s="5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 spans="1:18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39</v>
      </c>
      <c r="F7" s="4" t="s">
        <v>40</v>
      </c>
      <c r="G7" s="4" t="s">
        <v>41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16</v>
      </c>
    </row>
    <row r="8" spans="1:18" x14ac:dyDescent="0.2">
      <c r="A8" s="7" t="s">
        <v>28</v>
      </c>
      <c r="B8" s="6" t="s">
        <v>17</v>
      </c>
      <c r="C8" s="6">
        <v>10</v>
      </c>
      <c r="D8" s="7" t="s">
        <v>31</v>
      </c>
      <c r="E8" s="8">
        <v>11594000000</v>
      </c>
      <c r="F8" s="8">
        <v>0</v>
      </c>
      <c r="G8" s="8">
        <v>0</v>
      </c>
      <c r="H8" s="8">
        <v>11594000000</v>
      </c>
      <c r="I8" s="8">
        <v>11594000000</v>
      </c>
      <c r="J8" s="9">
        <f>+I8/H8</f>
        <v>1</v>
      </c>
      <c r="K8" s="8">
        <v>0</v>
      </c>
      <c r="L8" s="9">
        <f>+K8/$H8</f>
        <v>0</v>
      </c>
      <c r="M8" s="8">
        <v>7648967002</v>
      </c>
      <c r="N8" s="9">
        <f>+M8/$H8</f>
        <v>0.65973494928411247</v>
      </c>
      <c r="O8" s="8">
        <v>7648967002</v>
      </c>
      <c r="P8" s="9">
        <f>+O8/$H8</f>
        <v>0.65973494928411247</v>
      </c>
      <c r="Q8" s="8">
        <v>7648967002</v>
      </c>
      <c r="R8" s="9">
        <f>+Q8/$H8</f>
        <v>0.65973494928411247</v>
      </c>
    </row>
    <row r="9" spans="1:18" ht="24" x14ac:dyDescent="0.2">
      <c r="A9" s="7" t="s">
        <v>29</v>
      </c>
      <c r="B9" s="6" t="s">
        <v>17</v>
      </c>
      <c r="C9" s="6">
        <v>10</v>
      </c>
      <c r="D9" s="7" t="s">
        <v>32</v>
      </c>
      <c r="E9" s="8">
        <v>3707900000</v>
      </c>
      <c r="F9" s="8">
        <v>0</v>
      </c>
      <c r="G9" s="8">
        <v>0</v>
      </c>
      <c r="H9" s="8">
        <v>3707900000</v>
      </c>
      <c r="I9" s="8">
        <v>3707900000</v>
      </c>
      <c r="J9" s="9">
        <f>+I9/H9</f>
        <v>1</v>
      </c>
      <c r="K9" s="8">
        <v>0</v>
      </c>
      <c r="L9" s="9">
        <f>+K9/$H9</f>
        <v>0</v>
      </c>
      <c r="M9" s="8">
        <v>2830835856</v>
      </c>
      <c r="N9" s="9">
        <f>+M9/$H9</f>
        <v>0.76346068016936808</v>
      </c>
      <c r="O9" s="8">
        <v>2766555839</v>
      </c>
      <c r="P9" s="9">
        <f>+O9/$H9</f>
        <v>0.74612471722538365</v>
      </c>
      <c r="Q9" s="8">
        <v>2766555839</v>
      </c>
      <c r="R9" s="9">
        <f>+Q9/$H9</f>
        <v>0.74612471722538365</v>
      </c>
    </row>
    <row r="10" spans="1:18" ht="36" x14ac:dyDescent="0.2">
      <c r="A10" s="7" t="s">
        <v>30</v>
      </c>
      <c r="B10" s="6" t="s">
        <v>17</v>
      </c>
      <c r="C10" s="6">
        <v>10</v>
      </c>
      <c r="D10" s="7" t="s">
        <v>33</v>
      </c>
      <c r="E10" s="8">
        <v>1119800000</v>
      </c>
      <c r="F10" s="8">
        <v>0</v>
      </c>
      <c r="G10" s="8">
        <v>0</v>
      </c>
      <c r="H10" s="8">
        <v>1119800000</v>
      </c>
      <c r="I10" s="8">
        <v>1119800000</v>
      </c>
      <c r="J10" s="9">
        <f>+I10/H10</f>
        <v>1</v>
      </c>
      <c r="K10" s="8">
        <v>0</v>
      </c>
      <c r="L10" s="9">
        <f>+K10/$H10</f>
        <v>0</v>
      </c>
      <c r="M10" s="8">
        <v>1016440181</v>
      </c>
      <c r="N10" s="9">
        <f>+M10/$H10</f>
        <v>0.90769796481514553</v>
      </c>
      <c r="O10" s="8">
        <v>1016440181</v>
      </c>
      <c r="P10" s="9">
        <f>+O10/$H10</f>
        <v>0.90769796481514553</v>
      </c>
      <c r="Q10" s="8">
        <v>1016440181</v>
      </c>
      <c r="R10" s="9">
        <f>+Q10/$H10</f>
        <v>0.90769796481514553</v>
      </c>
    </row>
    <row r="11" spans="1:18" x14ac:dyDescent="0.2">
      <c r="A11" s="52" t="s">
        <v>18</v>
      </c>
      <c r="B11" s="52"/>
      <c r="C11" s="52"/>
      <c r="D11" s="52"/>
      <c r="E11" s="10">
        <f t="shared" ref="E11:G11" si="0">SUM(E8:E10)</f>
        <v>16421700000</v>
      </c>
      <c r="F11" s="10">
        <f t="shared" si="0"/>
        <v>0</v>
      </c>
      <c r="G11" s="10">
        <f t="shared" si="0"/>
        <v>0</v>
      </c>
      <c r="H11" s="10">
        <f>SUM(H8:H10)</f>
        <v>16421700000</v>
      </c>
      <c r="I11" s="10">
        <f>SUM(I8:I10)</f>
        <v>16421700000</v>
      </c>
      <c r="J11" s="11">
        <f t="shared" ref="J11" si="1">+I11/$H11</f>
        <v>1</v>
      </c>
      <c r="K11" s="10">
        <f>SUM(K8:K10)</f>
        <v>0</v>
      </c>
      <c r="L11" s="11">
        <f t="shared" ref="L11" si="2">+K11/$H11</f>
        <v>0</v>
      </c>
      <c r="M11" s="10">
        <f>SUM(M8:M10)</f>
        <v>11496243039</v>
      </c>
      <c r="N11" s="11">
        <f t="shared" ref="N11" si="3">+M11/$H11</f>
        <v>0.7000641248470012</v>
      </c>
      <c r="O11" s="10">
        <f>SUM(O8:O10)</f>
        <v>11431963022</v>
      </c>
      <c r="P11" s="11">
        <f t="shared" ref="P11" si="4">+O11/$H11</f>
        <v>0.69614979094734408</v>
      </c>
      <c r="Q11" s="10">
        <f>SUM(Q8:Q10)</f>
        <v>11431963022</v>
      </c>
      <c r="R11" s="12">
        <f t="shared" ref="R11" si="5">+Q11/$H11</f>
        <v>0.69614979094734408</v>
      </c>
    </row>
    <row r="12" spans="1:18" ht="7.5" customHeight="1" x14ac:dyDescent="0.2">
      <c r="A12" s="13"/>
      <c r="B12" s="13"/>
      <c r="C12" s="14"/>
      <c r="D12" s="15"/>
      <c r="E12" s="15"/>
      <c r="F12" s="15"/>
      <c r="G12" s="15"/>
      <c r="H12" s="16"/>
      <c r="I12" s="16"/>
      <c r="J12" s="17"/>
      <c r="K12" s="16"/>
      <c r="L12" s="17"/>
      <c r="M12" s="16"/>
      <c r="N12" s="17"/>
      <c r="O12" s="16"/>
      <c r="P12" s="17"/>
      <c r="Q12" s="16"/>
      <c r="R12" s="18"/>
    </row>
    <row r="13" spans="1:18" x14ac:dyDescent="0.2">
      <c r="A13" s="49" t="s">
        <v>19</v>
      </c>
      <c r="B13" s="49"/>
      <c r="C13" s="49"/>
      <c r="D13" s="19"/>
      <c r="E13" s="19"/>
      <c r="F13" s="19"/>
      <c r="G13" s="19"/>
      <c r="H13" s="20"/>
      <c r="I13" s="20"/>
      <c r="J13" s="21"/>
      <c r="K13" s="20"/>
      <c r="L13" s="21"/>
      <c r="M13" s="20"/>
      <c r="N13" s="21"/>
      <c r="O13" s="20"/>
      <c r="P13" s="21"/>
      <c r="Q13" s="20"/>
      <c r="R13" s="22"/>
    </row>
    <row r="14" spans="1:18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39</v>
      </c>
      <c r="F14" s="4" t="s">
        <v>40</v>
      </c>
      <c r="G14" s="4" t="s">
        <v>41</v>
      </c>
      <c r="H14" s="4" t="s">
        <v>6</v>
      </c>
      <c r="I14" s="4" t="s">
        <v>7</v>
      </c>
      <c r="J14" s="4" t="s">
        <v>8</v>
      </c>
      <c r="K14" s="4" t="s">
        <v>9</v>
      </c>
      <c r="L14" s="4" t="s">
        <v>10</v>
      </c>
      <c r="M14" s="4" t="s">
        <v>11</v>
      </c>
      <c r="N14" s="4" t="s">
        <v>12</v>
      </c>
      <c r="O14" s="4" t="s">
        <v>13</v>
      </c>
      <c r="P14" s="4" t="s">
        <v>14</v>
      </c>
      <c r="Q14" s="4" t="s">
        <v>15</v>
      </c>
      <c r="R14" s="4" t="s">
        <v>16</v>
      </c>
    </row>
    <row r="15" spans="1:18" ht="24" x14ac:dyDescent="0.2">
      <c r="A15" s="5" t="s">
        <v>42</v>
      </c>
      <c r="B15" s="6" t="s">
        <v>17</v>
      </c>
      <c r="C15" s="6">
        <v>10</v>
      </c>
      <c r="D15" s="7" t="s">
        <v>43</v>
      </c>
      <c r="E15" s="8">
        <v>3724000000</v>
      </c>
      <c r="F15" s="8">
        <v>0</v>
      </c>
      <c r="G15" s="8">
        <v>0</v>
      </c>
      <c r="H15" s="8">
        <v>3724000000</v>
      </c>
      <c r="I15" s="8">
        <v>3555620520.5599999</v>
      </c>
      <c r="J15" s="9">
        <f>+I15/$H15</f>
        <v>0.95478531701396352</v>
      </c>
      <c r="K15" s="8">
        <v>168379479.44</v>
      </c>
      <c r="L15" s="9">
        <f>+K15/$H15</f>
        <v>4.5214682986036522E-2</v>
      </c>
      <c r="M15" s="8">
        <v>3162323700.4099998</v>
      </c>
      <c r="N15" s="9">
        <f>+M15/$H15</f>
        <v>0.84917392599624053</v>
      </c>
      <c r="O15" s="8">
        <v>2401564182.7399998</v>
      </c>
      <c r="P15" s="9">
        <f>+O15/$H15</f>
        <v>0.64488834122986027</v>
      </c>
      <c r="Q15" s="8">
        <v>2400986647.7399998</v>
      </c>
      <c r="R15" s="9">
        <f>+Q15/$H15</f>
        <v>0.64473325664339409</v>
      </c>
    </row>
    <row r="16" spans="1:18" x14ac:dyDescent="0.2">
      <c r="A16" s="52" t="s">
        <v>20</v>
      </c>
      <c r="B16" s="52"/>
      <c r="C16" s="52"/>
      <c r="D16" s="52"/>
      <c r="E16" s="10">
        <f>+E15</f>
        <v>3724000000</v>
      </c>
      <c r="F16" s="10">
        <f>+F15</f>
        <v>0</v>
      </c>
      <c r="G16" s="10">
        <f>+G15</f>
        <v>0</v>
      </c>
      <c r="H16" s="10">
        <f>+H15</f>
        <v>3724000000</v>
      </c>
      <c r="I16" s="10">
        <f>+I15</f>
        <v>3555620520.5599999</v>
      </c>
      <c r="J16" s="11">
        <f t="shared" ref="J16:R16" si="6">+J15</f>
        <v>0.95478531701396352</v>
      </c>
      <c r="K16" s="10">
        <f t="shared" si="6"/>
        <v>168379479.44</v>
      </c>
      <c r="L16" s="11">
        <f t="shared" si="6"/>
        <v>4.5214682986036522E-2</v>
      </c>
      <c r="M16" s="10">
        <f t="shared" si="6"/>
        <v>3162323700.4099998</v>
      </c>
      <c r="N16" s="11">
        <f t="shared" si="6"/>
        <v>0.84917392599624053</v>
      </c>
      <c r="O16" s="10">
        <f t="shared" si="6"/>
        <v>2401564182.7399998</v>
      </c>
      <c r="P16" s="11">
        <f t="shared" si="6"/>
        <v>0.64488834122986027</v>
      </c>
      <c r="Q16" s="10">
        <f t="shared" si="6"/>
        <v>2400986647.7399998</v>
      </c>
      <c r="R16" s="11">
        <f t="shared" si="6"/>
        <v>0.64473325664339409</v>
      </c>
    </row>
    <row r="17" spans="1:18" ht="6" customHeight="1" x14ac:dyDescent="0.2">
      <c r="A17" s="13"/>
      <c r="B17" s="13"/>
      <c r="C17" s="14"/>
      <c r="D17" s="13"/>
      <c r="E17" s="13"/>
      <c r="F17" s="13"/>
      <c r="G17" s="13"/>
      <c r="H17" s="16"/>
      <c r="I17" s="16"/>
      <c r="J17" s="17"/>
      <c r="K17" s="16"/>
      <c r="L17" s="17"/>
      <c r="M17" s="16"/>
      <c r="N17" s="17"/>
      <c r="O17" s="16"/>
      <c r="P17" s="17"/>
      <c r="Q17" s="16"/>
      <c r="R17" s="18"/>
    </row>
    <row r="18" spans="1:18" x14ac:dyDescent="0.2">
      <c r="A18" s="49" t="s">
        <v>21</v>
      </c>
      <c r="B18" s="49"/>
      <c r="C18" s="23"/>
      <c r="D18" s="24"/>
      <c r="E18" s="24"/>
      <c r="F18" s="24"/>
      <c r="G18" s="24"/>
      <c r="H18" s="20"/>
      <c r="I18" s="20"/>
      <c r="J18" s="21"/>
      <c r="K18" s="20"/>
      <c r="L18" s="21"/>
      <c r="M18" s="20"/>
      <c r="N18" s="21"/>
      <c r="O18" s="20"/>
      <c r="P18" s="21"/>
      <c r="Q18" s="20"/>
      <c r="R18" s="22"/>
    </row>
    <row r="19" spans="1:18" x14ac:dyDescent="0.2">
      <c r="A19" s="4" t="s">
        <v>2</v>
      </c>
      <c r="B19" s="4" t="s">
        <v>3</v>
      </c>
      <c r="C19" s="4" t="s">
        <v>4</v>
      </c>
      <c r="D19" s="4" t="s">
        <v>5</v>
      </c>
      <c r="E19" s="4" t="s">
        <v>39</v>
      </c>
      <c r="F19" s="4" t="s">
        <v>40</v>
      </c>
      <c r="G19" s="4" t="s">
        <v>41</v>
      </c>
      <c r="H19" s="4" t="s">
        <v>6</v>
      </c>
      <c r="I19" s="4" t="s">
        <v>7</v>
      </c>
      <c r="J19" s="4" t="s">
        <v>8</v>
      </c>
      <c r="K19" s="4" t="s">
        <v>9</v>
      </c>
      <c r="L19" s="4" t="s">
        <v>10</v>
      </c>
      <c r="M19" s="4" t="s">
        <v>11</v>
      </c>
      <c r="N19" s="4" t="s">
        <v>12</v>
      </c>
      <c r="O19" s="4" t="s">
        <v>13</v>
      </c>
      <c r="P19" s="4" t="s">
        <v>14</v>
      </c>
      <c r="Q19" s="4" t="s">
        <v>15</v>
      </c>
      <c r="R19" s="4" t="s">
        <v>16</v>
      </c>
    </row>
    <row r="20" spans="1:18" ht="36" x14ac:dyDescent="0.2">
      <c r="A20" s="5" t="s">
        <v>35</v>
      </c>
      <c r="B20" s="6" t="s">
        <v>17</v>
      </c>
      <c r="C20" s="6">
        <v>10</v>
      </c>
      <c r="D20" s="7" t="s">
        <v>34</v>
      </c>
      <c r="E20" s="8">
        <v>51000000</v>
      </c>
      <c r="F20" s="8">
        <v>0</v>
      </c>
      <c r="G20" s="8">
        <v>0</v>
      </c>
      <c r="H20" s="8">
        <v>51000000</v>
      </c>
      <c r="I20" s="8">
        <v>51000000</v>
      </c>
      <c r="J20" s="9">
        <f>+I20/$H20</f>
        <v>1</v>
      </c>
      <c r="K20" s="8">
        <v>0</v>
      </c>
      <c r="L20" s="9">
        <f>+K20/$H20</f>
        <v>0</v>
      </c>
      <c r="M20" s="8">
        <v>26194328</v>
      </c>
      <c r="N20" s="9">
        <f>+M20/$H20</f>
        <v>0.5136142745098039</v>
      </c>
      <c r="O20" s="8">
        <v>26194328</v>
      </c>
      <c r="P20" s="9">
        <f>+O20/$H20</f>
        <v>0.5136142745098039</v>
      </c>
      <c r="Q20" s="8">
        <v>26194328</v>
      </c>
      <c r="R20" s="9">
        <f>+Q20/$H20</f>
        <v>0.5136142745098039</v>
      </c>
    </row>
    <row r="22" spans="1:18" x14ac:dyDescent="0.2">
      <c r="A22" s="36"/>
      <c r="B22" s="37"/>
      <c r="C22" s="37"/>
      <c r="D22" s="38"/>
      <c r="E22" s="38"/>
      <c r="F22" s="38"/>
      <c r="G22" s="38"/>
      <c r="H22" s="39"/>
      <c r="I22" s="39"/>
      <c r="J22" s="40"/>
      <c r="K22" s="39"/>
      <c r="L22" s="40"/>
      <c r="M22" s="39"/>
      <c r="N22" s="40"/>
      <c r="O22" s="39"/>
      <c r="P22" s="40"/>
      <c r="Q22" s="39"/>
      <c r="R22" s="41"/>
    </row>
    <row r="23" spans="1:18" x14ac:dyDescent="0.2">
      <c r="A23" s="4" t="s">
        <v>2</v>
      </c>
      <c r="B23" s="4" t="s">
        <v>3</v>
      </c>
      <c r="C23" s="4" t="s">
        <v>4</v>
      </c>
      <c r="D23" s="4" t="s">
        <v>5</v>
      </c>
      <c r="E23" s="4" t="s">
        <v>39</v>
      </c>
      <c r="F23" s="4" t="s">
        <v>40</v>
      </c>
      <c r="G23" s="4" t="s">
        <v>41</v>
      </c>
      <c r="H23" s="4" t="s">
        <v>6</v>
      </c>
      <c r="I23" s="4" t="s">
        <v>7</v>
      </c>
      <c r="J23" s="4" t="s">
        <v>8</v>
      </c>
      <c r="K23" s="4" t="s">
        <v>9</v>
      </c>
      <c r="L23" s="4" t="s">
        <v>10</v>
      </c>
      <c r="M23" s="4" t="s">
        <v>11</v>
      </c>
      <c r="N23" s="4" t="s">
        <v>12</v>
      </c>
      <c r="O23" s="4" t="s">
        <v>13</v>
      </c>
      <c r="P23" s="4" t="s">
        <v>14</v>
      </c>
      <c r="Q23" s="4" t="s">
        <v>15</v>
      </c>
      <c r="R23" s="4" t="s">
        <v>16</v>
      </c>
    </row>
    <row r="24" spans="1:18" ht="24" x14ac:dyDescent="0.2">
      <c r="A24" s="5" t="s">
        <v>36</v>
      </c>
      <c r="B24" s="6" t="s">
        <v>17</v>
      </c>
      <c r="C24" s="6" t="s">
        <v>37</v>
      </c>
      <c r="D24" s="7" t="s">
        <v>38</v>
      </c>
      <c r="E24" s="8">
        <v>134868000</v>
      </c>
      <c r="F24" s="8">
        <v>0</v>
      </c>
      <c r="G24" s="8">
        <v>0</v>
      </c>
      <c r="H24" s="8">
        <v>134868000</v>
      </c>
      <c r="I24" s="8">
        <v>134868000</v>
      </c>
      <c r="J24" s="9">
        <f>+I24/$H24</f>
        <v>1</v>
      </c>
      <c r="K24" s="8">
        <v>0</v>
      </c>
      <c r="L24" s="9">
        <f>+K24/$H24</f>
        <v>0</v>
      </c>
      <c r="M24" s="8">
        <v>134868000</v>
      </c>
      <c r="N24" s="9">
        <f>+M24/$H24</f>
        <v>1</v>
      </c>
      <c r="O24" s="8">
        <v>134868000</v>
      </c>
      <c r="P24" s="9">
        <f>+O24/$H24</f>
        <v>1</v>
      </c>
      <c r="Q24" s="8">
        <v>134868000</v>
      </c>
      <c r="R24" s="9">
        <f>+Q24/$H24</f>
        <v>1</v>
      </c>
    </row>
    <row r="25" spans="1:18" x14ac:dyDescent="0.2">
      <c r="A25" s="36"/>
      <c r="B25" s="37"/>
      <c r="C25" s="37"/>
      <c r="D25" s="38"/>
      <c r="E25" s="38"/>
      <c r="F25" s="38"/>
      <c r="G25" s="38"/>
      <c r="H25" s="39"/>
      <c r="I25" s="39"/>
      <c r="J25" s="40"/>
      <c r="K25" s="39"/>
      <c r="L25" s="40"/>
      <c r="M25" s="39"/>
      <c r="N25" s="40"/>
      <c r="O25" s="39"/>
      <c r="P25" s="40"/>
      <c r="Q25" s="39"/>
      <c r="R25" s="41"/>
    </row>
    <row r="26" spans="1:18" x14ac:dyDescent="0.2">
      <c r="A26" s="52" t="s">
        <v>22</v>
      </c>
      <c r="B26" s="52"/>
      <c r="C26" s="52"/>
      <c r="D26" s="52"/>
      <c r="E26" s="10">
        <f>+E11+E16+E20+E24</f>
        <v>20331568000</v>
      </c>
      <c r="F26" s="10">
        <f>+F11+F16+F20+F24</f>
        <v>0</v>
      </c>
      <c r="G26" s="10">
        <f>+G11+G16+G20+G24</f>
        <v>0</v>
      </c>
      <c r="H26" s="10">
        <f>+H11+H16+H20+H24</f>
        <v>20331568000</v>
      </c>
      <c r="I26" s="10">
        <f>+I11+I16+I20+I24</f>
        <v>20163188520.560001</v>
      </c>
      <c r="J26" s="11">
        <f t="shared" ref="J26:J43" si="7">+I26/H26</f>
        <v>0.99171832298227081</v>
      </c>
      <c r="K26" s="10">
        <f>+K11+K16+K20+K24</f>
        <v>168379479.44</v>
      </c>
      <c r="L26" s="11">
        <f t="shared" ref="L26:L43" si="8">+K26/H26</f>
        <v>8.2816770177292776E-3</v>
      </c>
      <c r="M26" s="10">
        <f>+M11+M16+M20+M24</f>
        <v>14819629067.41</v>
      </c>
      <c r="N26" s="11">
        <f t="shared" ref="N26:N43" si="9">+M26/H26</f>
        <v>0.72889749907188661</v>
      </c>
      <c r="O26" s="10">
        <f>+O11+O16+O20+O24</f>
        <v>13994589532.74</v>
      </c>
      <c r="P26" s="11">
        <f t="shared" ref="P26:P43" si="10">+O26/H26</f>
        <v>0.6883182611759211</v>
      </c>
      <c r="Q26" s="10">
        <f>+Q11+Q16+Q20+Q24</f>
        <v>13994011997.74</v>
      </c>
      <c r="R26" s="12">
        <f>+Q26/H26</f>
        <v>0.68828985534908083</v>
      </c>
    </row>
    <row r="27" spans="1:18" ht="6.75" customHeight="1" x14ac:dyDescent="0.2">
      <c r="A27" s="31"/>
      <c r="B27" s="31"/>
      <c r="C27" s="31"/>
      <c r="D27" s="31"/>
      <c r="E27" s="31"/>
      <c r="F27" s="31"/>
      <c r="G27" s="31"/>
      <c r="H27" s="16"/>
      <c r="I27" s="16"/>
      <c r="J27" s="17"/>
      <c r="K27" s="16"/>
      <c r="L27" s="17"/>
      <c r="M27" s="16"/>
      <c r="N27" s="17"/>
      <c r="O27" s="16"/>
      <c r="P27" s="17"/>
      <c r="Q27" s="16"/>
      <c r="R27" s="18"/>
    </row>
    <row r="28" spans="1:18" ht="15.75" customHeight="1" x14ac:dyDescent="0.2">
      <c r="A28" s="53" t="s">
        <v>47</v>
      </c>
      <c r="B28" s="53"/>
      <c r="C28" s="53"/>
      <c r="D28" s="53"/>
      <c r="E28" s="45"/>
      <c r="F28" s="45"/>
      <c r="G28" s="45"/>
      <c r="H28" s="39"/>
      <c r="I28" s="39"/>
      <c r="J28" s="40"/>
      <c r="K28" s="39"/>
      <c r="L28" s="40"/>
      <c r="M28" s="39"/>
      <c r="N28" s="40"/>
      <c r="O28" s="39"/>
      <c r="P28" s="40"/>
      <c r="Q28" s="39"/>
      <c r="R28" s="46"/>
    </row>
    <row r="29" spans="1:18" ht="6.75" customHeight="1" x14ac:dyDescent="0.2">
      <c r="A29" s="45"/>
      <c r="B29" s="45"/>
      <c r="C29" s="45"/>
      <c r="D29" s="45"/>
      <c r="E29" s="45"/>
      <c r="F29" s="45"/>
      <c r="G29" s="45"/>
      <c r="H29" s="39"/>
      <c r="I29" s="39"/>
      <c r="J29" s="40"/>
      <c r="K29" s="39"/>
      <c r="L29" s="40"/>
      <c r="M29" s="39"/>
      <c r="N29" s="40"/>
      <c r="O29" s="39"/>
      <c r="P29" s="40"/>
      <c r="Q29" s="39"/>
      <c r="R29" s="46"/>
    </row>
    <row r="30" spans="1:18" ht="15" customHeight="1" x14ac:dyDescent="0.2">
      <c r="A30" s="4" t="s">
        <v>2</v>
      </c>
      <c r="B30" s="4" t="s">
        <v>3</v>
      </c>
      <c r="C30" s="4" t="s">
        <v>4</v>
      </c>
      <c r="D30" s="4" t="s">
        <v>5</v>
      </c>
      <c r="E30" s="4" t="s">
        <v>39</v>
      </c>
      <c r="F30" s="4" t="s">
        <v>40</v>
      </c>
      <c r="G30" s="4" t="s">
        <v>41</v>
      </c>
      <c r="H30" s="4" t="s">
        <v>6</v>
      </c>
      <c r="I30" s="4" t="s">
        <v>7</v>
      </c>
      <c r="J30" s="4" t="s">
        <v>8</v>
      </c>
      <c r="K30" s="4" t="s">
        <v>9</v>
      </c>
      <c r="L30" s="4" t="s">
        <v>10</v>
      </c>
      <c r="M30" s="4" t="s">
        <v>11</v>
      </c>
      <c r="N30" s="4" t="s">
        <v>12</v>
      </c>
      <c r="O30" s="4" t="s">
        <v>13</v>
      </c>
      <c r="P30" s="4" t="s">
        <v>14</v>
      </c>
      <c r="Q30" s="4" t="s">
        <v>15</v>
      </c>
      <c r="R30" s="4" t="s">
        <v>16</v>
      </c>
    </row>
    <row r="31" spans="1:18" ht="28.5" customHeight="1" x14ac:dyDescent="0.2">
      <c r="A31" s="5" t="s">
        <v>45</v>
      </c>
      <c r="B31" s="6" t="s">
        <v>17</v>
      </c>
      <c r="C31" s="6" t="s">
        <v>37</v>
      </c>
      <c r="D31" s="7" t="s">
        <v>44</v>
      </c>
      <c r="E31" s="8">
        <v>47574657</v>
      </c>
      <c r="F31" s="8">
        <v>0</v>
      </c>
      <c r="G31" s="8">
        <v>0</v>
      </c>
      <c r="H31" s="8">
        <v>47574657</v>
      </c>
      <c r="I31" s="8">
        <v>47574656.649999999</v>
      </c>
      <c r="J31" s="9">
        <f>+I31/$H31</f>
        <v>0.99999999264314188</v>
      </c>
      <c r="K31" s="8">
        <f>+H31-I31</f>
        <v>0.35000000149011612</v>
      </c>
      <c r="L31" s="9">
        <f>+K31/$H31</f>
        <v>7.3568581164992137E-9</v>
      </c>
      <c r="M31" s="8">
        <v>47574656.649999999</v>
      </c>
      <c r="N31" s="9">
        <f>+M31/$H31</f>
        <v>0.99999999264314188</v>
      </c>
      <c r="O31" s="8">
        <v>0</v>
      </c>
      <c r="P31" s="9">
        <f>+O31/$H31</f>
        <v>0</v>
      </c>
      <c r="Q31" s="8">
        <v>0</v>
      </c>
      <c r="R31" s="9">
        <f>+Q31/$H31</f>
        <v>0</v>
      </c>
    </row>
    <row r="32" spans="1:18" ht="6.75" customHeight="1" x14ac:dyDescent="0.2">
      <c r="A32" s="36"/>
      <c r="B32" s="37"/>
      <c r="C32" s="37"/>
      <c r="D32" s="38"/>
      <c r="E32" s="38"/>
      <c r="F32" s="38"/>
      <c r="G32" s="38"/>
      <c r="H32" s="39"/>
      <c r="I32" s="39"/>
      <c r="J32" s="40"/>
      <c r="K32" s="39"/>
      <c r="L32" s="40"/>
      <c r="M32" s="39"/>
      <c r="N32" s="40"/>
      <c r="O32" s="39"/>
      <c r="P32" s="40"/>
      <c r="Q32" s="39"/>
      <c r="R32" s="41"/>
    </row>
    <row r="33" spans="1:18" ht="15" customHeight="1" x14ac:dyDescent="0.2">
      <c r="A33" s="52" t="s">
        <v>46</v>
      </c>
      <c r="B33" s="52"/>
      <c r="C33" s="52"/>
      <c r="D33" s="52"/>
      <c r="E33" s="10">
        <f>+E31</f>
        <v>47574657</v>
      </c>
      <c r="F33" s="10">
        <f>+F31</f>
        <v>0</v>
      </c>
      <c r="G33" s="10">
        <f>+G31</f>
        <v>0</v>
      </c>
      <c r="H33" s="10">
        <f>+H31</f>
        <v>47574657</v>
      </c>
      <c r="I33" s="10">
        <f>+I31</f>
        <v>47574656.649999999</v>
      </c>
      <c r="J33" s="11">
        <f t="shared" ref="J33" si="11">+I33/H33</f>
        <v>0.99999999264314188</v>
      </c>
      <c r="K33" s="10">
        <f>+K31</f>
        <v>0.35000000149011612</v>
      </c>
      <c r="L33" s="11">
        <f t="shared" ref="L33" si="12">+K33/H33</f>
        <v>7.3568581164992137E-9</v>
      </c>
      <c r="M33" s="10">
        <f>+M31</f>
        <v>47574656.649999999</v>
      </c>
      <c r="N33" s="11">
        <f t="shared" ref="N33" si="13">+M33/H33</f>
        <v>0.99999999264314188</v>
      </c>
      <c r="O33" s="10">
        <f>+O31</f>
        <v>0</v>
      </c>
      <c r="P33" s="11">
        <f t="shared" ref="P33" si="14">+O33/H33</f>
        <v>0</v>
      </c>
      <c r="Q33" s="10">
        <f>+Q31</f>
        <v>0</v>
      </c>
      <c r="R33" s="12">
        <f>+Q33/H33</f>
        <v>0</v>
      </c>
    </row>
    <row r="34" spans="1:18" ht="6.75" customHeight="1" x14ac:dyDescent="0.2">
      <c r="A34" s="45"/>
      <c r="B34" s="45"/>
      <c r="C34" s="45"/>
      <c r="D34" s="45"/>
      <c r="E34" s="45"/>
      <c r="F34" s="45"/>
      <c r="G34" s="45"/>
      <c r="H34" s="39"/>
      <c r="I34" s="39"/>
      <c r="J34" s="40"/>
      <c r="K34" s="39"/>
      <c r="L34" s="40"/>
      <c r="M34" s="39"/>
      <c r="N34" s="40"/>
      <c r="O34" s="39"/>
      <c r="P34" s="40"/>
      <c r="Q34" s="39"/>
      <c r="R34" s="46"/>
    </row>
    <row r="35" spans="1:18" ht="6.75" customHeight="1" x14ac:dyDescent="0.2">
      <c r="A35" s="45"/>
      <c r="B35" s="45"/>
      <c r="C35" s="45"/>
      <c r="D35" s="45"/>
      <c r="E35" s="45"/>
      <c r="F35" s="45"/>
      <c r="G35" s="45"/>
      <c r="H35" s="39"/>
      <c r="I35" s="39"/>
      <c r="J35" s="40"/>
      <c r="K35" s="39"/>
      <c r="L35" s="40"/>
      <c r="M35" s="39"/>
      <c r="N35" s="40"/>
      <c r="O35" s="39"/>
      <c r="P35" s="40"/>
      <c r="Q35" s="39"/>
      <c r="R35" s="46"/>
    </row>
    <row r="36" spans="1:18" ht="6.75" customHeight="1" x14ac:dyDescent="0.2">
      <c r="A36" s="45"/>
      <c r="B36" s="45"/>
      <c r="C36" s="45"/>
      <c r="D36" s="45"/>
      <c r="E36" s="45"/>
      <c r="F36" s="45"/>
      <c r="G36" s="45"/>
      <c r="H36" s="39"/>
      <c r="I36" s="39"/>
      <c r="J36" s="40"/>
      <c r="K36" s="39"/>
      <c r="L36" s="40"/>
      <c r="M36" s="39"/>
      <c r="N36" s="40"/>
      <c r="O36" s="39"/>
      <c r="P36" s="40"/>
      <c r="Q36" s="39"/>
      <c r="R36" s="46"/>
    </row>
    <row r="37" spans="1:18" ht="12" customHeight="1" x14ac:dyDescent="0.2">
      <c r="A37" s="32" t="s">
        <v>23</v>
      </c>
      <c r="B37" s="33"/>
      <c r="C37" s="33"/>
      <c r="D37" s="33"/>
      <c r="E37" s="33"/>
      <c r="F37" s="33"/>
      <c r="G37" s="33"/>
      <c r="H37" s="20"/>
      <c r="I37" s="20"/>
      <c r="J37" s="21"/>
      <c r="K37" s="20"/>
      <c r="L37" s="21"/>
      <c r="M37" s="20"/>
      <c r="N37" s="21"/>
      <c r="O37" s="20"/>
      <c r="P37" s="21"/>
      <c r="Q37" s="20"/>
      <c r="R37" s="22"/>
    </row>
    <row r="38" spans="1:18" x14ac:dyDescent="0.2">
      <c r="A38" s="4" t="s">
        <v>2</v>
      </c>
      <c r="B38" s="4" t="s">
        <v>3</v>
      </c>
      <c r="C38" s="4" t="s">
        <v>4</v>
      </c>
      <c r="D38" s="4" t="s">
        <v>5</v>
      </c>
      <c r="E38" s="4" t="s">
        <v>39</v>
      </c>
      <c r="F38" s="4" t="s">
        <v>40</v>
      </c>
      <c r="G38" s="4" t="s">
        <v>41</v>
      </c>
      <c r="H38" s="4" t="s">
        <v>6</v>
      </c>
      <c r="I38" s="4" t="s">
        <v>7</v>
      </c>
      <c r="J38" s="4" t="s">
        <v>8</v>
      </c>
      <c r="K38" s="4" t="s">
        <v>9</v>
      </c>
      <c r="L38" s="4" t="s">
        <v>10</v>
      </c>
      <c r="M38" s="4" t="s">
        <v>11</v>
      </c>
      <c r="N38" s="4" t="s">
        <v>12</v>
      </c>
      <c r="O38" s="4" t="s">
        <v>13</v>
      </c>
      <c r="P38" s="4" t="s">
        <v>14</v>
      </c>
      <c r="Q38" s="4" t="s">
        <v>15</v>
      </c>
      <c r="R38" s="4" t="s">
        <v>16</v>
      </c>
    </row>
    <row r="39" spans="1:18" ht="54" customHeight="1" x14ac:dyDescent="0.2">
      <c r="A39" s="5" t="s">
        <v>24</v>
      </c>
      <c r="B39" s="6" t="s">
        <v>17</v>
      </c>
      <c r="C39" s="6" t="s">
        <v>37</v>
      </c>
      <c r="D39" s="7" t="s">
        <v>25</v>
      </c>
      <c r="E39" s="8">
        <v>55555000000</v>
      </c>
      <c r="F39" s="8">
        <v>0</v>
      </c>
      <c r="G39" s="8">
        <v>0</v>
      </c>
      <c r="H39" s="8">
        <v>55555000000</v>
      </c>
      <c r="I39" s="8">
        <v>48625473893.139999</v>
      </c>
      <c r="J39" s="9">
        <f>+I39/H39</f>
        <v>0.87526728274934751</v>
      </c>
      <c r="K39" s="8">
        <v>6929526106.8599997</v>
      </c>
      <c r="L39" s="9">
        <f>+K39/H39</f>
        <v>0.12473271725065251</v>
      </c>
      <c r="M39" s="8">
        <v>42404340432.139999</v>
      </c>
      <c r="N39" s="9">
        <f>+M39/H39</f>
        <v>0.7632857606361263</v>
      </c>
      <c r="O39" s="8">
        <v>32302893535.16</v>
      </c>
      <c r="P39" s="9">
        <f>+O39/H39</f>
        <v>0.58145789821186211</v>
      </c>
      <c r="Q39" s="8">
        <v>32302893535.16</v>
      </c>
      <c r="R39" s="9">
        <f>+Q39/H39</f>
        <v>0.58145789821186211</v>
      </c>
    </row>
    <row r="40" spans="1:18" ht="54" customHeight="1" x14ac:dyDescent="0.2">
      <c r="A40" s="5" t="s">
        <v>24</v>
      </c>
      <c r="B40" s="6" t="s">
        <v>48</v>
      </c>
      <c r="C40" s="6">
        <v>21</v>
      </c>
      <c r="D40" s="7" t="s">
        <v>25</v>
      </c>
      <c r="E40" s="8">
        <v>271977796</v>
      </c>
      <c r="F40" s="8">
        <v>0</v>
      </c>
      <c r="G40" s="8">
        <v>0</v>
      </c>
      <c r="H40" s="8">
        <v>271977796</v>
      </c>
      <c r="I40" s="8">
        <v>271977795.79000002</v>
      </c>
      <c r="J40" s="9">
        <f>+I40/H40</f>
        <v>0.99999999922787819</v>
      </c>
      <c r="K40" s="8">
        <v>0.21</v>
      </c>
      <c r="L40" s="9">
        <f>+K40/H40</f>
        <v>7.7212185365308269E-10</v>
      </c>
      <c r="M40" s="8">
        <v>271977795.79000002</v>
      </c>
      <c r="N40" s="9">
        <f>+M40/H40</f>
        <v>0.99999999922787819</v>
      </c>
      <c r="O40" s="8">
        <v>271977795.79000002</v>
      </c>
      <c r="P40" s="9">
        <f>+O40/H40</f>
        <v>0.99999999922787819</v>
      </c>
      <c r="Q40" s="8">
        <v>271977795.79000002</v>
      </c>
      <c r="R40" s="9">
        <f>+Q40/H40</f>
        <v>0.99999999922787819</v>
      </c>
    </row>
    <row r="41" spans="1:18" x14ac:dyDescent="0.2">
      <c r="A41" s="52" t="s">
        <v>26</v>
      </c>
      <c r="B41" s="52"/>
      <c r="C41" s="52"/>
      <c r="D41" s="52"/>
      <c r="E41" s="10">
        <f>+E39+E40</f>
        <v>55826977796</v>
      </c>
      <c r="F41" s="10">
        <f t="shared" ref="F41:G41" si="15">+F39</f>
        <v>0</v>
      </c>
      <c r="G41" s="10">
        <f t="shared" si="15"/>
        <v>0</v>
      </c>
      <c r="H41" s="10">
        <f>+H39+H40</f>
        <v>55826977796</v>
      </c>
      <c r="I41" s="10">
        <f>+I39+I40</f>
        <v>48897451688.93</v>
      </c>
      <c r="J41" s="11">
        <f t="shared" ref="J41" si="16">+I41/$H41</f>
        <v>0.87587495543119831</v>
      </c>
      <c r="K41" s="10">
        <f>+K39+K40</f>
        <v>6929526107.0699997</v>
      </c>
      <c r="L41" s="11">
        <f t="shared" ref="L41" si="17">+K41/$H41</f>
        <v>0.12412504456880165</v>
      </c>
      <c r="M41" s="10">
        <f>+M39+M40</f>
        <v>42676318227.93</v>
      </c>
      <c r="N41" s="11">
        <f t="shared" ref="N41" si="18">+M41/$H41</f>
        <v>0.76443898474811856</v>
      </c>
      <c r="O41" s="10">
        <f>+O39+O40</f>
        <v>32574871330.950001</v>
      </c>
      <c r="P41" s="11">
        <f t="shared" ref="P41" si="19">+O41/$H41</f>
        <v>0.58349695106160648</v>
      </c>
      <c r="Q41" s="10">
        <f>+Q39+Q40</f>
        <v>32574871330.950001</v>
      </c>
      <c r="R41" s="12">
        <f t="shared" ref="R41" si="20">+Q41/$H41</f>
        <v>0.58349695106160648</v>
      </c>
    </row>
    <row r="42" spans="1:18" ht="7.5" customHeight="1" x14ac:dyDescent="0.2">
      <c r="A42" s="25"/>
      <c r="B42" s="25"/>
      <c r="C42" s="26"/>
      <c r="D42" s="27"/>
      <c r="E42" s="27"/>
      <c r="F42" s="27"/>
      <c r="G42" s="27"/>
      <c r="H42" s="28"/>
      <c r="I42" s="28"/>
      <c r="J42" s="29"/>
      <c r="K42" s="28"/>
      <c r="L42" s="29"/>
      <c r="M42" s="28"/>
      <c r="N42" s="29"/>
      <c r="O42" s="28"/>
      <c r="P42" s="29"/>
      <c r="Q42" s="28"/>
      <c r="R42" s="30"/>
    </row>
    <row r="43" spans="1:18" x14ac:dyDescent="0.2">
      <c r="A43" s="52" t="s">
        <v>27</v>
      </c>
      <c r="B43" s="52"/>
      <c r="C43" s="52"/>
      <c r="D43" s="52"/>
      <c r="E43" s="47">
        <f>+E26+E41+E33</f>
        <v>76206120453</v>
      </c>
      <c r="F43" s="10">
        <f>+F26+F41</f>
        <v>0</v>
      </c>
      <c r="G43" s="10">
        <f>+G26+G41</f>
        <v>0</v>
      </c>
      <c r="H43" s="10">
        <f>+H26+H41+H33</f>
        <v>76206120453</v>
      </c>
      <c r="I43" s="10">
        <f>+I26+I41+I33</f>
        <v>69108214866.139999</v>
      </c>
      <c r="J43" s="11">
        <f t="shared" si="7"/>
        <v>0.90685911387868612</v>
      </c>
      <c r="K43" s="10">
        <f>+K26+K41+K33</f>
        <v>7097905586.8599997</v>
      </c>
      <c r="L43" s="11">
        <f t="shared" si="8"/>
        <v>9.3140886121313854E-2</v>
      </c>
      <c r="M43" s="10">
        <f>+M26+M41+M33</f>
        <v>57543521951.989998</v>
      </c>
      <c r="N43" s="11">
        <f t="shared" si="9"/>
        <v>0.75510367946731882</v>
      </c>
      <c r="O43" s="10">
        <f>+O26+O41+O33</f>
        <v>46569460863.690002</v>
      </c>
      <c r="P43" s="11">
        <f t="shared" si="10"/>
        <v>0.61109869636273695</v>
      </c>
      <c r="Q43" s="10">
        <f>+Q26+Q41+Q33</f>
        <v>46568883328.690002</v>
      </c>
      <c r="R43" s="12">
        <f>+Q43/H43</f>
        <v>0.61109111777198111</v>
      </c>
    </row>
    <row r="44" spans="1:18" ht="0" hidden="1" customHeight="1" x14ac:dyDescent="0.2"/>
    <row r="45" spans="1:18" ht="39" customHeight="1" x14ac:dyDescent="0.2">
      <c r="A45" s="48" t="s">
        <v>49</v>
      </c>
      <c r="B45" s="48"/>
      <c r="C45" s="48"/>
      <c r="D45" s="48"/>
      <c r="K45" s="44"/>
    </row>
    <row r="46" spans="1:18" x14ac:dyDescent="0.2">
      <c r="J46" s="43"/>
      <c r="Q46" s="35"/>
    </row>
    <row r="47" spans="1:18" x14ac:dyDescent="0.2">
      <c r="K47" s="42"/>
    </row>
    <row r="48" spans="1:18" x14ac:dyDescent="0.2">
      <c r="K48" s="35"/>
    </row>
  </sheetData>
  <mergeCells count="14">
    <mergeCell ref="A45:D45"/>
    <mergeCell ref="A13:C13"/>
    <mergeCell ref="A1:P3"/>
    <mergeCell ref="Q1:R3"/>
    <mergeCell ref="A5:B5"/>
    <mergeCell ref="A6:C6"/>
    <mergeCell ref="A11:D11"/>
    <mergeCell ref="A16:D16"/>
    <mergeCell ref="A18:B18"/>
    <mergeCell ref="A26:D26"/>
    <mergeCell ref="A41:D41"/>
    <mergeCell ref="A43:D43"/>
    <mergeCell ref="A33:D33"/>
    <mergeCell ref="A28:D28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2022-11-02T17:11:46Z</dcterms:modified>
</cp:coreProperties>
</file>