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11. NOVIEMBRE/"/>
    </mc:Choice>
  </mc:AlternateContent>
  <xr:revisionPtr revIDLastSave="134" documentId="14_{96676FF2-5C4E-4BBC-AC89-E1993AE92EAF}" xr6:coauthVersionLast="47" xr6:coauthVersionMax="47" xr10:uidLastSave="{5AE37463-6CFF-46AB-AEDD-D1EB29EB2E75}"/>
  <bookViews>
    <workbookView xWindow="-120" yWindow="-120" windowWidth="29040" windowHeight="15840" xr2:uid="{00000000-000D-0000-FFFF-FFFF00000000}"/>
  </bookViews>
  <sheets>
    <sheet name="CC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O27" i="1"/>
  <c r="M27" i="1"/>
  <c r="K27" i="1"/>
  <c r="I27" i="1"/>
  <c r="H27" i="1"/>
  <c r="G27" i="1"/>
  <c r="F27" i="1"/>
  <c r="E27" i="1"/>
  <c r="R24" i="1"/>
  <c r="P24" i="1"/>
  <c r="N24" i="1"/>
  <c r="L24" i="1"/>
  <c r="J24" i="1"/>
  <c r="K32" i="1"/>
  <c r="L15" i="1"/>
  <c r="L41" i="1"/>
  <c r="Q42" i="1"/>
  <c r="O42" i="1"/>
  <c r="M42" i="1"/>
  <c r="I42" i="1"/>
  <c r="H42" i="1"/>
  <c r="E42" i="1"/>
  <c r="R41" i="1"/>
  <c r="P41" i="1"/>
  <c r="N41" i="1"/>
  <c r="J41" i="1"/>
  <c r="Q34" i="1"/>
  <c r="O34" i="1"/>
  <c r="M34" i="1"/>
  <c r="K34" i="1"/>
  <c r="I34" i="1"/>
  <c r="H34" i="1"/>
  <c r="G34" i="1"/>
  <c r="F34" i="1"/>
  <c r="E34" i="1"/>
  <c r="R32" i="1"/>
  <c r="P32" i="1"/>
  <c r="N32" i="1"/>
  <c r="L32" i="1"/>
  <c r="J32" i="1"/>
  <c r="Q16" i="1"/>
  <c r="O16" i="1"/>
  <c r="M16" i="1"/>
  <c r="K16" i="1"/>
  <c r="I16" i="1"/>
  <c r="H16" i="1"/>
  <c r="G16" i="1"/>
  <c r="F16" i="1"/>
  <c r="E16" i="1"/>
  <c r="K42" i="1" l="1"/>
  <c r="L34" i="1"/>
  <c r="N34" i="1"/>
  <c r="P34" i="1"/>
  <c r="J34" i="1"/>
  <c r="R34" i="1"/>
  <c r="G42" i="1"/>
  <c r="F42" i="1"/>
  <c r="J25" i="1"/>
  <c r="G11" i="1"/>
  <c r="F11" i="1"/>
  <c r="E11" i="1"/>
  <c r="E44" i="1" s="1"/>
  <c r="Q11" i="1"/>
  <c r="Q44" i="1" s="1"/>
  <c r="O11" i="1"/>
  <c r="O44" i="1" s="1"/>
  <c r="M11" i="1"/>
  <c r="M44" i="1" s="1"/>
  <c r="K11" i="1"/>
  <c r="I11" i="1"/>
  <c r="I44" i="1" s="1"/>
  <c r="H11" i="1"/>
  <c r="H44" i="1" s="1"/>
  <c r="R15" i="1"/>
  <c r="R16" i="1" s="1"/>
  <c r="P15" i="1"/>
  <c r="P16" i="1" s="1"/>
  <c r="N15" i="1"/>
  <c r="N16" i="1" s="1"/>
  <c r="L16" i="1"/>
  <c r="J15" i="1"/>
  <c r="J16" i="1" s="1"/>
  <c r="K44" i="1" l="1"/>
  <c r="F44" i="1"/>
  <c r="G44" i="1"/>
  <c r="R25" i="1"/>
  <c r="P25" i="1"/>
  <c r="N25" i="1"/>
  <c r="L25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40" i="1"/>
  <c r="P40" i="1"/>
  <c r="N40" i="1"/>
  <c r="L40" i="1"/>
  <c r="J40" i="1"/>
  <c r="R11" i="1" l="1"/>
  <c r="P11" i="1"/>
  <c r="N11" i="1"/>
  <c r="L11" i="1"/>
  <c r="J11" i="1"/>
  <c r="R42" i="1" l="1"/>
  <c r="J42" i="1"/>
  <c r="P42" i="1"/>
  <c r="N42" i="1"/>
  <c r="L42" i="1"/>
  <c r="P27" i="1" l="1"/>
  <c r="L27" i="1"/>
  <c r="L44" i="1"/>
  <c r="N27" i="1"/>
  <c r="N44" i="1"/>
  <c r="J27" i="1"/>
  <c r="J44" i="1"/>
  <c r="R27" i="1"/>
  <c r="R44" i="1"/>
  <c r="P44" i="1" l="1"/>
</calcChain>
</file>

<file path=xl/sharedStrings.xml><?xml version="1.0" encoding="utf-8"?>
<sst xmlns="http://schemas.openxmlformats.org/spreadsheetml/2006/main" count="155" uniqueCount="51">
  <si>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</si>
  <si>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</si>
  <si>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</si>
  <si>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</si>
  <si>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</si>
  <si>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</si>
  <si>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</si>
  <si>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</si>
  <si>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</si>
  <si>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</si>
  <si>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</si>
  <si>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</si>
  <si>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</si>
  <si>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</si>
  <si>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</si>
  <si>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</si>
  <si>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</si>
  <si>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</si>
  <si>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</si>
  <si>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</si>
  <si>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</si>
  <si>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</si>
  <si>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</si>
  <si>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</si>
  <si>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</si>
  <si>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</si>
  <si>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</si>
  <si>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</si>
  <si>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</si>
  <si>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</si>
  <si>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</si>
  <si>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</si>
  <si>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</si>
  <si>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</si>
  <si>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</si>
  <si>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</si>
  <si>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</si>
  <si>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</si>
  <si>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</si>
  <si>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</si>
  <si>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</si>
  <si>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</si>
  <si>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</si>
  <si>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</si>
  <si>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</si>
  <si>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</si>
  <si>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</si>
  <si>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</si>
  <si>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</si>
  <si>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Agencia Nacional de Contratacion Publica
- Colombia Compra Eficiente -
Ejecución Presupuestal a 30/11/2022
Ejecucion Definitiva</t>
  </si>
  <si>
    <t>Fecha de elaboracion: 02-12-2022
Informacion suministrada por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</si>
</sst>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Alignment="1">
      <alignment horizontal="center"/>
    </xf>
    <xf numFmtId="166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Alignment="1">
      <alignment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7" fillId="0" borderId="0" xfId="2" applyFont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showGridLines="0" tabSelected="1" zoomScale="90" zoomScaleNormal="90" zoomScaleSheetLayoutView="85" workbookViewId="0">
      <selection sqref="A1:P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509000000</v>
      </c>
      <c r="H8" s="8">
        <v>11085000000</v>
      </c>
      <c r="I8" s="8">
        <v>11085000000</v>
      </c>
      <c r="J8" s="9">
        <f>+I8/H8</f>
        <v>1</v>
      </c>
      <c r="K8" s="8">
        <v>0</v>
      </c>
      <c r="L8" s="9">
        <f>+K8/$H8</f>
        <v>0</v>
      </c>
      <c r="M8" s="8">
        <v>8370432781</v>
      </c>
      <c r="N8" s="9">
        <f>+M8/$H8</f>
        <v>0.75511346693730264</v>
      </c>
      <c r="O8" s="8">
        <v>8370432781</v>
      </c>
      <c r="P8" s="9">
        <f>+O8/$H8</f>
        <v>0.75511346693730264</v>
      </c>
      <c r="Q8" s="8">
        <v>8370432781</v>
      </c>
      <c r="R8" s="9">
        <f>+Q8/$H8</f>
        <v>0.75511346693730264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111000000</v>
      </c>
      <c r="G9" s="8">
        <v>0</v>
      </c>
      <c r="H9" s="8">
        <v>3818900000</v>
      </c>
      <c r="I9" s="8">
        <v>3818900000</v>
      </c>
      <c r="J9" s="9">
        <f>+I9/H9</f>
        <v>1</v>
      </c>
      <c r="K9" s="8">
        <v>0</v>
      </c>
      <c r="L9" s="9">
        <f>+K9/$H9</f>
        <v>0</v>
      </c>
      <c r="M9" s="8">
        <v>3114901676</v>
      </c>
      <c r="N9" s="9">
        <f>+M9/$H9</f>
        <v>0.81565416114587974</v>
      </c>
      <c r="O9" s="8">
        <v>3114901676</v>
      </c>
      <c r="P9" s="9">
        <f>+O9/$H9</f>
        <v>0.81565416114587974</v>
      </c>
      <c r="Q9" s="8">
        <v>3114901676</v>
      </c>
      <c r="R9" s="9">
        <f>+Q9/$H9</f>
        <v>0.81565416114587974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398000000</v>
      </c>
      <c r="G10" s="8">
        <v>0</v>
      </c>
      <c r="H10" s="8">
        <v>1517800000</v>
      </c>
      <c r="I10" s="8">
        <v>1517800000</v>
      </c>
      <c r="J10" s="9">
        <f>+I10/H10</f>
        <v>1</v>
      </c>
      <c r="K10" s="8">
        <v>0</v>
      </c>
      <c r="L10" s="9">
        <f>+K10/$H10</f>
        <v>0</v>
      </c>
      <c r="M10" s="8">
        <v>1084706634</v>
      </c>
      <c r="N10" s="9">
        <f>+M10/$H10</f>
        <v>0.71465715772829097</v>
      </c>
      <c r="O10" s="8">
        <v>1084706634</v>
      </c>
      <c r="P10" s="9">
        <f>+O10/$H10</f>
        <v>0.71465715772829097</v>
      </c>
      <c r="Q10" s="8">
        <v>1084706634</v>
      </c>
      <c r="R10" s="9">
        <f>+Q10/$H10</f>
        <v>0.71465715772829097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509000000</v>
      </c>
      <c r="G11" s="10">
        <f t="shared" si="0"/>
        <v>509000000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12570041091</v>
      </c>
      <c r="N11" s="11">
        <f t="shared" ref="N11" si="3">+M11/$H11</f>
        <v>0.76545309505106052</v>
      </c>
      <c r="O11" s="10">
        <f>SUM(O8:O10)</f>
        <v>12570041091</v>
      </c>
      <c r="P11" s="11">
        <f t="shared" ref="P11" si="4">+O11/$H11</f>
        <v>0.76545309505106052</v>
      </c>
      <c r="Q11" s="10">
        <f>SUM(Q8:Q10)</f>
        <v>12570041091</v>
      </c>
      <c r="R11" s="12">
        <f t="shared" ref="R11" si="5">+Q11/$H11</f>
        <v>0.76545309505106052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25548081</v>
      </c>
      <c r="H15" s="8">
        <v>3698451919</v>
      </c>
      <c r="I15" s="8">
        <v>3330582697.4299998</v>
      </c>
      <c r="J15" s="9">
        <f>+I15/$H15</f>
        <v>0.90053426957366911</v>
      </c>
      <c r="K15" s="8">
        <v>367869221.56999999</v>
      </c>
      <c r="L15" s="9">
        <f>+K15/$H15</f>
        <v>9.9465730426330848E-2</v>
      </c>
      <c r="M15" s="8">
        <v>2982733491.9000001</v>
      </c>
      <c r="N15" s="9">
        <f>+M15/$H15</f>
        <v>0.8064816191274109</v>
      </c>
      <c r="O15" s="8">
        <v>2713465964.23</v>
      </c>
      <c r="P15" s="9">
        <f>+O15/$H15</f>
        <v>0.7336761498209976</v>
      </c>
      <c r="Q15" s="8">
        <v>2706465964.23</v>
      </c>
      <c r="R15" s="9">
        <f>+Q15/$H15</f>
        <v>0.73178346602969591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25548081</v>
      </c>
      <c r="H16" s="10">
        <f>+H15</f>
        <v>3698451919</v>
      </c>
      <c r="I16" s="10">
        <f>+I15</f>
        <v>3330582697.4299998</v>
      </c>
      <c r="J16" s="11">
        <f t="shared" ref="J16:R16" si="6">+J15</f>
        <v>0.90053426957366911</v>
      </c>
      <c r="K16" s="10">
        <f t="shared" si="6"/>
        <v>367869221.56999999</v>
      </c>
      <c r="L16" s="11">
        <f t="shared" si="6"/>
        <v>9.9465730426330848E-2</v>
      </c>
      <c r="M16" s="10">
        <f t="shared" si="6"/>
        <v>2982733491.9000001</v>
      </c>
      <c r="N16" s="11">
        <f t="shared" si="6"/>
        <v>0.8064816191274109</v>
      </c>
      <c r="O16" s="10">
        <f t="shared" si="6"/>
        <v>2713465964.23</v>
      </c>
      <c r="P16" s="11">
        <f t="shared" si="6"/>
        <v>0.7336761498209976</v>
      </c>
      <c r="Q16" s="10">
        <f t="shared" si="6"/>
        <v>2706465964.23</v>
      </c>
      <c r="R16" s="11">
        <f t="shared" si="6"/>
        <v>0.73178346602969591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19896355</v>
      </c>
      <c r="N20" s="9">
        <f>+M20/$H20</f>
        <v>0.39012460784313724</v>
      </c>
      <c r="O20" s="8">
        <v>19316524</v>
      </c>
      <c r="P20" s="9">
        <f>+O20/$H20</f>
        <v>0.37875537254901959</v>
      </c>
      <c r="Q20" s="8">
        <v>19316524</v>
      </c>
      <c r="R20" s="9">
        <f>+Q20/$H20</f>
        <v>0.37875537254901959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>
        <v>10</v>
      </c>
      <c r="D24" s="7" t="s">
        <v>38</v>
      </c>
      <c r="E24" s="8">
        <v>0</v>
      </c>
      <c r="F24" s="8">
        <v>25548081</v>
      </c>
      <c r="G24" s="8">
        <v>0</v>
      </c>
      <c r="H24" s="8">
        <v>25548081</v>
      </c>
      <c r="I24" s="8">
        <v>0</v>
      </c>
      <c r="J24" s="9">
        <f>+I24/$H24</f>
        <v>0</v>
      </c>
      <c r="K24" s="8">
        <v>25548081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ht="24" x14ac:dyDescent="0.2">
      <c r="A25" s="5" t="s">
        <v>36</v>
      </c>
      <c r="B25" s="6" t="s">
        <v>17</v>
      </c>
      <c r="C25" s="6" t="s">
        <v>37</v>
      </c>
      <c r="D25" s="7" t="s">
        <v>38</v>
      </c>
      <c r="E25" s="8">
        <v>134868000</v>
      </c>
      <c r="F25" s="8">
        <v>0</v>
      </c>
      <c r="G25" s="8">
        <v>0</v>
      </c>
      <c r="H25" s="8">
        <v>134868000</v>
      </c>
      <c r="I25" s="8">
        <v>134868000</v>
      </c>
      <c r="J25" s="9">
        <f>+I25/$H25</f>
        <v>1</v>
      </c>
      <c r="K25" s="8">
        <v>0</v>
      </c>
      <c r="L25" s="9">
        <f>+K25/$H25</f>
        <v>0</v>
      </c>
      <c r="M25" s="8">
        <v>134868000</v>
      </c>
      <c r="N25" s="9">
        <f>+M25/$H25</f>
        <v>1</v>
      </c>
      <c r="O25" s="8">
        <v>134868000</v>
      </c>
      <c r="P25" s="9">
        <f>+O25/$H25</f>
        <v>1</v>
      </c>
      <c r="Q25" s="8">
        <v>134868000</v>
      </c>
      <c r="R25" s="9">
        <f>+Q25/$H25</f>
        <v>1</v>
      </c>
    </row>
    <row r="26" spans="1:18" x14ac:dyDescent="0.2">
      <c r="A26" s="36"/>
      <c r="B26" s="37"/>
      <c r="C26" s="37"/>
      <c r="D26" s="38"/>
      <c r="E26" s="38"/>
      <c r="F26" s="38"/>
      <c r="G26" s="38"/>
      <c r="H26" s="39"/>
      <c r="I26" s="39"/>
      <c r="J26" s="40"/>
      <c r="K26" s="39"/>
      <c r="L26" s="40"/>
      <c r="M26" s="39"/>
      <c r="N26" s="40"/>
      <c r="O26" s="39"/>
      <c r="P26" s="40"/>
      <c r="Q26" s="39"/>
      <c r="R26" s="41"/>
    </row>
    <row r="27" spans="1:18" x14ac:dyDescent="0.2">
      <c r="A27" s="52" t="s">
        <v>22</v>
      </c>
      <c r="B27" s="52"/>
      <c r="C27" s="52"/>
      <c r="D27" s="52"/>
      <c r="E27" s="10">
        <f>+E11+E16+E20+E25+E24</f>
        <v>20331568000</v>
      </c>
      <c r="F27" s="10">
        <f>+F11+F16+F20+F25+F24</f>
        <v>534548081</v>
      </c>
      <c r="G27" s="10">
        <f>+G11+G16+G20+G25+G24</f>
        <v>534548081</v>
      </c>
      <c r="H27" s="10">
        <f>+H11+H16+H20+H25+H24</f>
        <v>20331568000</v>
      </c>
      <c r="I27" s="10">
        <f>+I11+I16+I20+I25+I24</f>
        <v>19938150697.43</v>
      </c>
      <c r="J27" s="11">
        <f t="shared" ref="J27:J44" si="7">+I27/H27</f>
        <v>0.9806499281034301</v>
      </c>
      <c r="K27" s="10">
        <f>+K11+K16+K20+K25+K24</f>
        <v>393417302.56999999</v>
      </c>
      <c r="L27" s="11">
        <f t="shared" ref="L27:L44" si="8">+K27/H27</f>
        <v>1.9350071896569905E-2</v>
      </c>
      <c r="M27" s="10">
        <f>+M11+M16+M20+M25+M24</f>
        <v>15707538937.9</v>
      </c>
      <c r="N27" s="11">
        <f t="shared" ref="N27:N44" si="9">+M27/H27</f>
        <v>0.77256898916502648</v>
      </c>
      <c r="O27" s="10">
        <f>+O11+O16+O20+O25+O24</f>
        <v>15437691579.23</v>
      </c>
      <c r="P27" s="11">
        <f t="shared" ref="P27:P44" si="10">+O27/H27</f>
        <v>0.75929665529141677</v>
      </c>
      <c r="Q27" s="10">
        <f>+Q11+Q16+Q20+Q25+Q24</f>
        <v>15430691579.23</v>
      </c>
      <c r="R27" s="12">
        <f>+Q27/H27</f>
        <v>0.75895236310500003</v>
      </c>
    </row>
    <row r="28" spans="1:18" ht="6.75" customHeight="1" x14ac:dyDescent="0.2">
      <c r="A28" s="31"/>
      <c r="B28" s="31"/>
      <c r="C28" s="31"/>
      <c r="D28" s="31"/>
      <c r="E28" s="31"/>
      <c r="F28" s="31"/>
      <c r="G28" s="31"/>
      <c r="H28" s="16"/>
      <c r="I28" s="16"/>
      <c r="J28" s="17"/>
      <c r="K28" s="16"/>
      <c r="L28" s="17"/>
      <c r="M28" s="16"/>
      <c r="N28" s="17"/>
      <c r="O28" s="16"/>
      <c r="P28" s="17"/>
      <c r="Q28" s="16"/>
      <c r="R28" s="18"/>
    </row>
    <row r="29" spans="1:18" ht="15.75" customHeight="1" x14ac:dyDescent="0.2">
      <c r="A29" s="53" t="s">
        <v>47</v>
      </c>
      <c r="B29" s="53"/>
      <c r="C29" s="53"/>
      <c r="D29" s="53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6.75" customHeight="1" x14ac:dyDescent="0.2">
      <c r="A30" s="45"/>
      <c r="B30" s="45"/>
      <c r="C30" s="45"/>
      <c r="D30" s="45"/>
      <c r="E30" s="45"/>
      <c r="F30" s="45"/>
      <c r="G30" s="45"/>
      <c r="H30" s="39"/>
      <c r="I30" s="39"/>
      <c r="J30" s="40"/>
      <c r="K30" s="39"/>
      <c r="L30" s="40"/>
      <c r="M30" s="39"/>
      <c r="N30" s="40"/>
      <c r="O30" s="39"/>
      <c r="P30" s="40"/>
      <c r="Q30" s="39"/>
      <c r="R30" s="46"/>
    </row>
    <row r="31" spans="1:18" ht="15" customHeight="1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39</v>
      </c>
      <c r="F31" s="4" t="s">
        <v>40</v>
      </c>
      <c r="G31" s="4" t="s">
        <v>41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O31" s="4" t="s">
        <v>13</v>
      </c>
      <c r="P31" s="4" t="s">
        <v>14</v>
      </c>
      <c r="Q31" s="4" t="s">
        <v>15</v>
      </c>
      <c r="R31" s="4" t="s">
        <v>16</v>
      </c>
    </row>
    <row r="32" spans="1:18" ht="28.5" customHeight="1" x14ac:dyDescent="0.2">
      <c r="A32" s="5" t="s">
        <v>45</v>
      </c>
      <c r="B32" s="6" t="s">
        <v>17</v>
      </c>
      <c r="C32" s="6" t="s">
        <v>37</v>
      </c>
      <c r="D32" s="7" t="s">
        <v>44</v>
      </c>
      <c r="E32" s="8">
        <v>47574657</v>
      </c>
      <c r="F32" s="8">
        <v>0</v>
      </c>
      <c r="G32" s="8">
        <v>0</v>
      </c>
      <c r="H32" s="8">
        <v>47574657</v>
      </c>
      <c r="I32" s="8">
        <v>47574656.649999999</v>
      </c>
      <c r="J32" s="9">
        <f>+I32/$H32</f>
        <v>0.99999999264314188</v>
      </c>
      <c r="K32" s="8">
        <f>+H32-I32</f>
        <v>0.35000000149011612</v>
      </c>
      <c r="L32" s="9">
        <f>+K32/$H32</f>
        <v>7.3568581164992137E-9</v>
      </c>
      <c r="M32" s="8">
        <v>47574656.649999999</v>
      </c>
      <c r="N32" s="9">
        <f>+M32/$H32</f>
        <v>0.99999999264314188</v>
      </c>
      <c r="O32" s="8">
        <v>47574656.649999999</v>
      </c>
      <c r="P32" s="9">
        <f>+O32/$H32</f>
        <v>0.99999999264314188</v>
      </c>
      <c r="Q32" s="8">
        <v>47574656.649999999</v>
      </c>
      <c r="R32" s="9">
        <f>+Q32/$H32</f>
        <v>0.99999999264314188</v>
      </c>
    </row>
    <row r="33" spans="1:18" ht="6.75" customHeight="1" x14ac:dyDescent="0.2">
      <c r="A33" s="36"/>
      <c r="B33" s="37"/>
      <c r="C33" s="37"/>
      <c r="D33" s="38"/>
      <c r="E33" s="38"/>
      <c r="F33" s="38"/>
      <c r="G33" s="38"/>
      <c r="H33" s="39"/>
      <c r="I33" s="39"/>
      <c r="J33" s="40"/>
      <c r="K33" s="39"/>
      <c r="L33" s="40"/>
      <c r="M33" s="39"/>
      <c r="N33" s="40"/>
      <c r="O33" s="39"/>
      <c r="P33" s="40"/>
      <c r="Q33" s="39"/>
      <c r="R33" s="41"/>
    </row>
    <row r="34" spans="1:18" ht="15" customHeight="1" x14ac:dyDescent="0.2">
      <c r="A34" s="52" t="s">
        <v>46</v>
      </c>
      <c r="B34" s="52"/>
      <c r="C34" s="52"/>
      <c r="D34" s="52"/>
      <c r="E34" s="10">
        <f>+E32</f>
        <v>47574657</v>
      </c>
      <c r="F34" s="10">
        <f>+F32</f>
        <v>0</v>
      </c>
      <c r="G34" s="10">
        <f>+G32</f>
        <v>0</v>
      </c>
      <c r="H34" s="10">
        <f>+H32</f>
        <v>47574657</v>
      </c>
      <c r="I34" s="10">
        <f>+I32</f>
        <v>47574656.649999999</v>
      </c>
      <c r="J34" s="11">
        <f t="shared" ref="J34" si="11">+I34/H34</f>
        <v>0.99999999264314188</v>
      </c>
      <c r="K34" s="10">
        <f>+K32</f>
        <v>0.35000000149011612</v>
      </c>
      <c r="L34" s="11">
        <f t="shared" ref="L34" si="12">+K34/H34</f>
        <v>7.3568581164992137E-9</v>
      </c>
      <c r="M34" s="10">
        <f>+M32</f>
        <v>47574656.649999999</v>
      </c>
      <c r="N34" s="11">
        <f t="shared" ref="N34" si="13">+M34/H34</f>
        <v>0.99999999264314188</v>
      </c>
      <c r="O34" s="10">
        <f>+O32</f>
        <v>47574656.649999999</v>
      </c>
      <c r="P34" s="11">
        <f t="shared" ref="P34" si="14">+O34/H34</f>
        <v>0.99999999264314188</v>
      </c>
      <c r="Q34" s="10">
        <f>+Q32</f>
        <v>47574656.649999999</v>
      </c>
      <c r="R34" s="12">
        <f>+Q34/H34</f>
        <v>0.99999999264314188</v>
      </c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6.75" customHeight="1" x14ac:dyDescent="0.2">
      <c r="A37" s="45"/>
      <c r="B37" s="45"/>
      <c r="C37" s="45"/>
      <c r="D37" s="45"/>
      <c r="E37" s="45"/>
      <c r="F37" s="45"/>
      <c r="G37" s="45"/>
      <c r="H37" s="39"/>
      <c r="I37" s="39"/>
      <c r="J37" s="40"/>
      <c r="K37" s="39"/>
      <c r="L37" s="40"/>
      <c r="M37" s="39"/>
      <c r="N37" s="40"/>
      <c r="O37" s="39"/>
      <c r="P37" s="40"/>
      <c r="Q37" s="39"/>
      <c r="R37" s="46"/>
    </row>
    <row r="38" spans="1:18" ht="12" customHeight="1" x14ac:dyDescent="0.2">
      <c r="A38" s="32" t="s">
        <v>23</v>
      </c>
      <c r="B38" s="33"/>
      <c r="C38" s="33"/>
      <c r="D38" s="33"/>
      <c r="E38" s="33"/>
      <c r="F38" s="33"/>
      <c r="G38" s="33"/>
      <c r="H38" s="20"/>
      <c r="I38" s="20"/>
      <c r="J38" s="21"/>
      <c r="K38" s="20"/>
      <c r="L38" s="21"/>
      <c r="M38" s="20"/>
      <c r="N38" s="21"/>
      <c r="O38" s="20"/>
      <c r="P38" s="21"/>
      <c r="Q38" s="20"/>
      <c r="R38" s="22"/>
    </row>
    <row r="39" spans="1:18" x14ac:dyDescent="0.2">
      <c r="A39" s="4" t="s">
        <v>2</v>
      </c>
      <c r="B39" s="4" t="s">
        <v>3</v>
      </c>
      <c r="C39" s="4" t="s">
        <v>4</v>
      </c>
      <c r="D39" s="4" t="s">
        <v>5</v>
      </c>
      <c r="E39" s="4" t="s">
        <v>39</v>
      </c>
      <c r="F39" s="4" t="s">
        <v>40</v>
      </c>
      <c r="G39" s="4" t="s">
        <v>41</v>
      </c>
      <c r="H39" s="4" t="s">
        <v>6</v>
      </c>
      <c r="I39" s="4" t="s">
        <v>7</v>
      </c>
      <c r="J39" s="4" t="s">
        <v>8</v>
      </c>
      <c r="K39" s="4" t="s">
        <v>9</v>
      </c>
      <c r="L39" s="4" t="s">
        <v>10</v>
      </c>
      <c r="M39" s="4" t="s">
        <v>11</v>
      </c>
      <c r="N39" s="4" t="s">
        <v>12</v>
      </c>
      <c r="O39" s="4" t="s">
        <v>13</v>
      </c>
      <c r="P39" s="4" t="s">
        <v>14</v>
      </c>
      <c r="Q39" s="4" t="s">
        <v>15</v>
      </c>
      <c r="R39" s="4" t="s">
        <v>16</v>
      </c>
    </row>
    <row r="40" spans="1:18" ht="54" customHeight="1" x14ac:dyDescent="0.2">
      <c r="A40" s="5" t="s">
        <v>24</v>
      </c>
      <c r="B40" s="6" t="s">
        <v>17</v>
      </c>
      <c r="C40" s="6" t="s">
        <v>37</v>
      </c>
      <c r="D40" s="7" t="s">
        <v>25</v>
      </c>
      <c r="E40" s="8">
        <v>55555000000</v>
      </c>
      <c r="F40" s="8">
        <v>0</v>
      </c>
      <c r="G40" s="8">
        <v>0</v>
      </c>
      <c r="H40" s="8">
        <v>55555000000</v>
      </c>
      <c r="I40" s="8">
        <v>44469751622.940002</v>
      </c>
      <c r="J40" s="9">
        <f>+I40/H40</f>
        <v>0.80046353384825852</v>
      </c>
      <c r="K40" s="8">
        <v>11085248377.059999</v>
      </c>
      <c r="L40" s="9">
        <f>+K40/H40</f>
        <v>0.1995364661517415</v>
      </c>
      <c r="M40" s="8">
        <v>42970208298.940002</v>
      </c>
      <c r="N40" s="9">
        <f>+M40/H40</f>
        <v>0.77347148409576105</v>
      </c>
      <c r="O40" s="8">
        <v>35270538127.32</v>
      </c>
      <c r="P40" s="9">
        <f>+O40/H40</f>
        <v>0.63487603505211054</v>
      </c>
      <c r="Q40" s="8">
        <v>35205069009.32</v>
      </c>
      <c r="R40" s="9">
        <f>+Q40/H40</f>
        <v>0.6336975791435514</v>
      </c>
    </row>
    <row r="41" spans="1:18" ht="54" customHeight="1" x14ac:dyDescent="0.2">
      <c r="A41" s="5" t="s">
        <v>24</v>
      </c>
      <c r="B41" s="6" t="s">
        <v>48</v>
      </c>
      <c r="C41" s="6">
        <v>21</v>
      </c>
      <c r="D41" s="7" t="s">
        <v>25</v>
      </c>
      <c r="E41" s="8">
        <v>271977796</v>
      </c>
      <c r="F41" s="8">
        <v>0</v>
      </c>
      <c r="G41" s="8">
        <v>0</v>
      </c>
      <c r="H41" s="8">
        <v>271977796</v>
      </c>
      <c r="I41" s="8">
        <v>271977795.79000002</v>
      </c>
      <c r="J41" s="9">
        <f>+I41/H41</f>
        <v>0.99999999922787819</v>
      </c>
      <c r="K41" s="8">
        <v>0.21</v>
      </c>
      <c r="L41" s="9">
        <f>+K41/H41</f>
        <v>7.7212185365308269E-10</v>
      </c>
      <c r="M41" s="8">
        <v>271977795.79000002</v>
      </c>
      <c r="N41" s="9">
        <f>+M41/H41</f>
        <v>0.99999999922787819</v>
      </c>
      <c r="O41" s="8">
        <v>271977795.79000002</v>
      </c>
      <c r="P41" s="9">
        <f>+O41/H41</f>
        <v>0.99999999922787819</v>
      </c>
      <c r="Q41" s="8">
        <v>271977795.79000002</v>
      </c>
      <c r="R41" s="9">
        <f>+Q41/H41</f>
        <v>0.99999999922787819</v>
      </c>
    </row>
    <row r="42" spans="1:18" x14ac:dyDescent="0.2">
      <c r="A42" s="52" t="s">
        <v>26</v>
      </c>
      <c r="B42" s="52"/>
      <c r="C42" s="52"/>
      <c r="D42" s="52"/>
      <c r="E42" s="10">
        <f>+E40+E41</f>
        <v>55826977796</v>
      </c>
      <c r="F42" s="10">
        <f t="shared" ref="F42:G42" si="15">+F40</f>
        <v>0</v>
      </c>
      <c r="G42" s="10">
        <f t="shared" si="15"/>
        <v>0</v>
      </c>
      <c r="H42" s="10">
        <f>+H40+H41</f>
        <v>55826977796</v>
      </c>
      <c r="I42" s="10">
        <f>+I40+I41</f>
        <v>44741729418.730003</v>
      </c>
      <c r="J42" s="11">
        <f t="shared" ref="J42" si="16">+I42/$H42</f>
        <v>0.80143563533427997</v>
      </c>
      <c r="K42" s="10">
        <f>+K40+K41</f>
        <v>11085248377.269999</v>
      </c>
      <c r="L42" s="11">
        <f t="shared" ref="L42" si="17">+K42/$H42</f>
        <v>0.19856436466572003</v>
      </c>
      <c r="M42" s="10">
        <f>+M40+M41</f>
        <v>43242186094.730003</v>
      </c>
      <c r="N42" s="11">
        <f t="shared" ref="N42" si="18">+M42/$H42</f>
        <v>0.77457508541378184</v>
      </c>
      <c r="O42" s="10">
        <f>+O40+O41</f>
        <v>35542515923.110001</v>
      </c>
      <c r="P42" s="11">
        <f t="shared" ref="P42" si="19">+O42/$H42</f>
        <v>0.63665484549401163</v>
      </c>
      <c r="Q42" s="10">
        <f>+Q40+Q41</f>
        <v>35477046805.110001</v>
      </c>
      <c r="R42" s="12">
        <f t="shared" ref="R42" si="20">+Q42/$H42</f>
        <v>0.63548213078537685</v>
      </c>
    </row>
    <row r="43" spans="1:18" ht="7.5" customHeight="1" x14ac:dyDescent="0.2">
      <c r="A43" s="25"/>
      <c r="B43" s="25"/>
      <c r="C43" s="26"/>
      <c r="D43" s="27"/>
      <c r="E43" s="27"/>
      <c r="F43" s="27"/>
      <c r="G43" s="27"/>
      <c r="H43" s="28"/>
      <c r="I43" s="28"/>
      <c r="J43" s="29"/>
      <c r="K43" s="28"/>
      <c r="L43" s="29"/>
      <c r="M43" s="28"/>
      <c r="N43" s="29"/>
      <c r="O43" s="28"/>
      <c r="P43" s="29"/>
      <c r="Q43" s="28"/>
      <c r="R43" s="30"/>
    </row>
    <row r="44" spans="1:18" x14ac:dyDescent="0.2">
      <c r="A44" s="52" t="s">
        <v>27</v>
      </c>
      <c r="B44" s="52"/>
      <c r="C44" s="52"/>
      <c r="D44" s="52"/>
      <c r="E44" s="47">
        <f>+E27+E42+E34</f>
        <v>76206120453</v>
      </c>
      <c r="F44" s="10">
        <f>+F27+F42</f>
        <v>534548081</v>
      </c>
      <c r="G44" s="10">
        <f>+G27+G42</f>
        <v>534548081</v>
      </c>
      <c r="H44" s="10">
        <f>+H27+H42+H34</f>
        <v>76206120453</v>
      </c>
      <c r="I44" s="10">
        <f>+I27+I42+I34</f>
        <v>64727454772.810005</v>
      </c>
      <c r="J44" s="11">
        <f t="shared" si="7"/>
        <v>0.84937344124125247</v>
      </c>
      <c r="K44" s="10">
        <f>+K27+K42+K34</f>
        <v>11478665680.189999</v>
      </c>
      <c r="L44" s="11">
        <f t="shared" si="8"/>
        <v>0.15062655875874756</v>
      </c>
      <c r="M44" s="10">
        <f>+M27+M42+M34</f>
        <v>58997299689.280006</v>
      </c>
      <c r="N44" s="11">
        <f t="shared" si="9"/>
        <v>0.77418059518810556</v>
      </c>
      <c r="O44" s="10">
        <f>+O27+O42+O34</f>
        <v>51027782158.989998</v>
      </c>
      <c r="P44" s="11">
        <f t="shared" si="10"/>
        <v>0.66960215079392871</v>
      </c>
      <c r="Q44" s="10">
        <f>+Q27+Q42+Q34</f>
        <v>50955313040.989998</v>
      </c>
      <c r="R44" s="12">
        <f>+Q44/H44</f>
        <v>0.6686511888820873</v>
      </c>
    </row>
    <row r="45" spans="1:18" ht="0" hidden="1" customHeight="1" x14ac:dyDescent="0.2"/>
    <row r="46" spans="1:18" ht="39" customHeight="1" x14ac:dyDescent="0.2">
      <c r="A46" s="48" t="s">
        <v>50</v>
      </c>
      <c r="B46" s="48"/>
      <c r="C46" s="48"/>
      <c r="D46" s="48"/>
      <c r="K46" s="44"/>
    </row>
    <row r="47" spans="1:18" x14ac:dyDescent="0.2">
      <c r="J47" s="43"/>
      <c r="Q47" s="35"/>
    </row>
    <row r="48" spans="1:18" x14ac:dyDescent="0.2">
      <c r="K48" s="42"/>
    </row>
    <row r="49" spans="11:11" x14ac:dyDescent="0.2">
      <c r="K49" s="35"/>
    </row>
  </sheetData>
  <mergeCells count="14">
    <mergeCell ref="A46:D46"/>
    <mergeCell ref="A13:C13"/>
    <mergeCell ref="A1:P3"/>
    <mergeCell ref="Q1:R3"/>
    <mergeCell ref="A5:B5"/>
    <mergeCell ref="A6:C6"/>
    <mergeCell ref="A11:D11"/>
    <mergeCell ref="A16:D16"/>
    <mergeCell ref="A18:B18"/>
    <mergeCell ref="A27:D27"/>
    <mergeCell ref="A42:D42"/>
    <mergeCell ref="A44:D44"/>
    <mergeCell ref="A34:D34"/>
    <mergeCell ref="A29:D29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2022-12-02T15:46:25Z</dcterms:modified>
</cp:coreProperties>
</file>