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C:\Users\liz.vasquez\Downloads\PAI y PROGRAMA 2023\Informes Seguimiento PAI 2023\Seguimiento PAI Q2\"/>
    </mc:Choice>
  </mc:AlternateContent>
  <xr:revisionPtr revIDLastSave="0" documentId="13_ncr:1_{6B24FCD9-0323-4C19-B362-B226204C1901}" xr6:coauthVersionLast="47" xr6:coauthVersionMax="47" xr10:uidLastSave="{00000000-0000-0000-0000-000000000000}"/>
  <bookViews>
    <workbookView xWindow="-120" yWindow="-120" windowWidth="29040" windowHeight="15840" activeTab="3" xr2:uid="{B7355538-350F-4A5C-A3C3-7FD85126A0F6}"/>
  </bookViews>
  <sheets>
    <sheet name="PAI" sheetId="3" r:id="rId1"/>
    <sheet name="PAI 2023" sheetId="9" r:id="rId2"/>
    <sheet name="PAI-Q1 " sheetId="18" state="hidden" r:id="rId3"/>
    <sheet name="PAI-Q2" sheetId="19" r:id="rId4"/>
    <sheet name="Objetivos Estratégicos" sheetId="17" r:id="rId5"/>
    <sheet name="DOFA 2023" sheetId="16" r:id="rId6"/>
    <sheet name="Control de Ajustes PAI" sheetId="15" r:id="rId7"/>
    <sheet name="Listas " sheetId="2" state="hidden" r:id="rId8"/>
    <sheet name="Control de Formato" sheetId="14" r:id="rId9"/>
  </sheets>
  <externalReferences>
    <externalReference r:id="rId10"/>
    <externalReference r:id="rId11"/>
    <externalReference r:id="rId12"/>
  </externalReferences>
  <definedNames>
    <definedName name="_xlnm._FilterDatabase" localSheetId="6" hidden="1">'Control de Ajustes PAI'!$A$1:$N$25</definedName>
    <definedName name="_xlnm._FilterDatabase" localSheetId="4" hidden="1">'Objetivos Estratégicos'!$A$2:$E$17</definedName>
    <definedName name="APLICACIÓN">'[1]Listas Nuevas'!$R$2:$R$4</definedName>
    <definedName name="CID">'[1]Listas Nuevas'!$AM$3:$AM$9</definedName>
    <definedName name="Contexto_Externo">'[1]Listas Nuevas'!$A$2:$A$7</definedName>
    <definedName name="Contexto_Interno">'[1]Listas Nuevas'!$B$2:$B$7</definedName>
    <definedName name="Contexto_Proceso">'[1]Listas Nuevas'!$C$2:$C$8</definedName>
    <definedName name="EJECUCIÓN">'[1]Listas Nuevas'!$T$2:$T$4</definedName>
    <definedName name="FRECUENCIA">'[1]Listas Nuevas'!$L$2:$L$6</definedName>
    <definedName name="PROCESO">'[1]Listas Nuevas'!$AR$3:$AR$20</definedName>
    <definedName name="Riesgo_de_Corrupción">'[1]Listas Nuevas'!$H$10:$J$10</definedName>
    <definedName name="Riesgo_General">'[1]Listas Nuevas'!$F$11:$J$11</definedName>
    <definedName name="TIPO_CONTROL">'[1]Listas Nuevas'!$P$2:$P$3</definedName>
    <definedName name="TIPO_RIESGO">'[1]Listas Nuevas'!#REF!</definedName>
    <definedName name="TIPOLOGÍA">'[1]Listas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2" i="19" l="1"/>
  <c r="O80" i="19"/>
  <c r="W8" i="3" s="1"/>
  <c r="E14" i="3"/>
  <c r="S14" i="3" s="1"/>
  <c r="E13" i="3"/>
  <c r="S13" i="3" s="1"/>
  <c r="E12" i="3"/>
  <c r="E11" i="3"/>
  <c r="E10" i="3"/>
  <c r="E9" i="3"/>
  <c r="S12" i="3"/>
  <c r="T11" i="3"/>
  <c r="T10" i="3"/>
  <c r="T9" i="3"/>
  <c r="O65" i="19"/>
  <c r="V15" i="3"/>
  <c r="W14" i="3"/>
  <c r="W12" i="3"/>
  <c r="W11" i="3"/>
  <c r="W10" i="3"/>
  <c r="W9" i="3"/>
  <c r="P14" i="3"/>
  <c r="M80" i="19"/>
  <c r="P94" i="19"/>
  <c r="M94" i="19"/>
  <c r="Y93" i="19"/>
  <c r="X93" i="19"/>
  <c r="W93" i="19"/>
  <c r="V93" i="19"/>
  <c r="Q93" i="19"/>
  <c r="P93" i="19"/>
  <c r="O93" i="19"/>
  <c r="N93" i="19"/>
  <c r="Y92" i="19"/>
  <c r="X92" i="19"/>
  <c r="W92" i="19"/>
  <c r="Q92" i="19"/>
  <c r="P92" i="19"/>
  <c r="O92" i="19"/>
  <c r="N92" i="19"/>
  <c r="Y91" i="19"/>
  <c r="X91" i="19"/>
  <c r="W91" i="19"/>
  <c r="V91" i="19"/>
  <c r="Q91" i="19"/>
  <c r="P91" i="19"/>
  <c r="O91" i="19"/>
  <c r="N91" i="19"/>
  <c r="Y90" i="19"/>
  <c r="X90" i="19"/>
  <c r="W90" i="19"/>
  <c r="V90" i="19"/>
  <c r="Q90" i="19"/>
  <c r="P90" i="19"/>
  <c r="O90" i="19"/>
  <c r="N90" i="19"/>
  <c r="Y89" i="19"/>
  <c r="X89" i="19"/>
  <c r="W89" i="19"/>
  <c r="V89" i="19"/>
  <c r="Q89" i="19"/>
  <c r="P89" i="19"/>
  <c r="O89" i="19"/>
  <c r="N89" i="19"/>
  <c r="Y88" i="19"/>
  <c r="X88" i="19"/>
  <c r="W88" i="19"/>
  <c r="V88" i="19"/>
  <c r="Q88" i="19"/>
  <c r="P88" i="19"/>
  <c r="O88" i="19"/>
  <c r="N88" i="19"/>
  <c r="Y87" i="19"/>
  <c r="X87" i="19"/>
  <c r="W87" i="19"/>
  <c r="V87" i="19"/>
  <c r="Q87" i="19"/>
  <c r="P87" i="19"/>
  <c r="O87" i="19"/>
  <c r="N87" i="19"/>
  <c r="Y86" i="19"/>
  <c r="X86" i="19"/>
  <c r="W86" i="19"/>
  <c r="V86" i="19"/>
  <c r="Q86" i="19"/>
  <c r="P86" i="19"/>
  <c r="O86" i="19"/>
  <c r="N86" i="19"/>
  <c r="Y85" i="19"/>
  <c r="X85" i="19"/>
  <c r="W85" i="19"/>
  <c r="V85" i="19"/>
  <c r="Q85" i="19"/>
  <c r="P85" i="19"/>
  <c r="O85" i="19"/>
  <c r="N85" i="19"/>
  <c r="Y84" i="19"/>
  <c r="X84" i="19"/>
  <c r="W84" i="19"/>
  <c r="V84" i="19"/>
  <c r="Q84" i="19"/>
  <c r="P84" i="19"/>
  <c r="O84" i="19"/>
  <c r="N84" i="19"/>
  <c r="Y83" i="19"/>
  <c r="X83" i="19"/>
  <c r="W83" i="19"/>
  <c r="V83" i="19"/>
  <c r="Q83" i="19"/>
  <c r="P83" i="19"/>
  <c r="O83" i="19"/>
  <c r="N83" i="19"/>
  <c r="N94" i="19" s="1"/>
  <c r="Y82" i="19"/>
  <c r="X82" i="19"/>
  <c r="W82" i="19"/>
  <c r="W94" i="19" s="1"/>
  <c r="T14" i="3" s="1"/>
  <c r="V82" i="19"/>
  <c r="Q82" i="19"/>
  <c r="Q94" i="19" s="1"/>
  <c r="P82" i="19"/>
  <c r="O82" i="19"/>
  <c r="O94" i="19" s="1"/>
  <c r="N82" i="19"/>
  <c r="Y79" i="19"/>
  <c r="X79" i="19"/>
  <c r="W79" i="19"/>
  <c r="V79" i="19"/>
  <c r="Q79" i="19"/>
  <c r="P79" i="19"/>
  <c r="O79" i="19"/>
  <c r="N79" i="19"/>
  <c r="Y78" i="19"/>
  <c r="X78" i="19"/>
  <c r="W78" i="19"/>
  <c r="V78" i="19"/>
  <c r="Q78" i="19"/>
  <c r="P78" i="19"/>
  <c r="O78" i="19"/>
  <c r="N78" i="19"/>
  <c r="Y77" i="19"/>
  <c r="X77" i="19"/>
  <c r="W77" i="19"/>
  <c r="V77" i="19"/>
  <c r="Q77" i="19"/>
  <c r="P77" i="19"/>
  <c r="O77" i="19"/>
  <c r="N77" i="19"/>
  <c r="Y76" i="19"/>
  <c r="X76" i="19"/>
  <c r="W76" i="19"/>
  <c r="V76" i="19"/>
  <c r="Q76" i="19"/>
  <c r="P76" i="19"/>
  <c r="O76" i="19"/>
  <c r="N76" i="19"/>
  <c r="Y75" i="19"/>
  <c r="X75" i="19"/>
  <c r="W75" i="19"/>
  <c r="V75" i="19"/>
  <c r="Q75" i="19"/>
  <c r="P75" i="19"/>
  <c r="O75" i="19"/>
  <c r="N75" i="19"/>
  <c r="Y74" i="19"/>
  <c r="X74" i="19"/>
  <c r="W74" i="19"/>
  <c r="V74" i="19"/>
  <c r="Q74" i="19"/>
  <c r="P74" i="19"/>
  <c r="O74" i="19"/>
  <c r="N74" i="19"/>
  <c r="Y73" i="19"/>
  <c r="X73" i="19"/>
  <c r="W73" i="19"/>
  <c r="V73" i="19"/>
  <c r="Q73" i="19"/>
  <c r="P73" i="19"/>
  <c r="O73" i="19"/>
  <c r="N73" i="19"/>
  <c r="Y71" i="19"/>
  <c r="X71" i="19"/>
  <c r="W71" i="19"/>
  <c r="V71" i="19"/>
  <c r="Q71" i="19"/>
  <c r="P71" i="19"/>
  <c r="O71" i="19"/>
  <c r="N71" i="19"/>
  <c r="Y70" i="19"/>
  <c r="X70" i="19"/>
  <c r="W70" i="19"/>
  <c r="V70" i="19"/>
  <c r="Q70" i="19"/>
  <c r="P70" i="19"/>
  <c r="O70" i="19"/>
  <c r="N70" i="19"/>
  <c r="Y69" i="19"/>
  <c r="X69" i="19"/>
  <c r="W69" i="19"/>
  <c r="V69" i="19"/>
  <c r="Q69" i="19"/>
  <c r="P69" i="19"/>
  <c r="O69" i="19"/>
  <c r="N69" i="19"/>
  <c r="Y68" i="19"/>
  <c r="X68" i="19"/>
  <c r="W68" i="19"/>
  <c r="V68" i="19"/>
  <c r="Q68" i="19"/>
  <c r="P68" i="19"/>
  <c r="O68" i="19"/>
  <c r="N68" i="19"/>
  <c r="Y67" i="19"/>
  <c r="X67" i="19"/>
  <c r="W67" i="19"/>
  <c r="V67" i="19"/>
  <c r="Q67" i="19"/>
  <c r="P67" i="19"/>
  <c r="O67" i="19"/>
  <c r="N67" i="19"/>
  <c r="Y66" i="19"/>
  <c r="X66" i="19"/>
  <c r="W66" i="19"/>
  <c r="V66" i="19"/>
  <c r="Q66" i="19"/>
  <c r="P66" i="19"/>
  <c r="O66" i="19"/>
  <c r="N66" i="19"/>
  <c r="N65" i="19"/>
  <c r="M65" i="19"/>
  <c r="Y64" i="19"/>
  <c r="X64" i="19"/>
  <c r="W64" i="19"/>
  <c r="V64" i="19"/>
  <c r="Q64" i="19"/>
  <c r="P64" i="19"/>
  <c r="O64" i="19"/>
  <c r="N64" i="19"/>
  <c r="Y63" i="19"/>
  <c r="X63" i="19"/>
  <c r="W63" i="19"/>
  <c r="V63" i="19"/>
  <c r="Q63" i="19"/>
  <c r="P63" i="19"/>
  <c r="O63" i="19"/>
  <c r="N63" i="19"/>
  <c r="Y62" i="19"/>
  <c r="X62" i="19"/>
  <c r="W62" i="19"/>
  <c r="V62" i="19"/>
  <c r="Q62" i="19"/>
  <c r="P62" i="19"/>
  <c r="O62" i="19"/>
  <c r="N62" i="19"/>
  <c r="Y61" i="19"/>
  <c r="X61" i="19"/>
  <c r="W61" i="19"/>
  <c r="V61" i="19"/>
  <c r="Q61" i="19"/>
  <c r="P61" i="19"/>
  <c r="O61" i="19"/>
  <c r="N61" i="19"/>
  <c r="Y60" i="19"/>
  <c r="X60" i="19"/>
  <c r="W60" i="19"/>
  <c r="V60" i="19"/>
  <c r="Q60" i="19"/>
  <c r="P60" i="19"/>
  <c r="O60" i="19"/>
  <c r="N60" i="19"/>
  <c r="Y59" i="19"/>
  <c r="X59" i="19"/>
  <c r="W59" i="19"/>
  <c r="V59" i="19"/>
  <c r="Q59" i="19"/>
  <c r="P59" i="19"/>
  <c r="O59" i="19"/>
  <c r="N59" i="19"/>
  <c r="Y58" i="19"/>
  <c r="X58" i="19"/>
  <c r="W58" i="19"/>
  <c r="V58" i="19"/>
  <c r="Q58" i="19"/>
  <c r="P58" i="19"/>
  <c r="O58" i="19"/>
  <c r="N58" i="19"/>
  <c r="Y57" i="19"/>
  <c r="X57" i="19"/>
  <c r="W57" i="19"/>
  <c r="V57" i="19"/>
  <c r="Q57" i="19"/>
  <c r="P57" i="19"/>
  <c r="O57" i="19"/>
  <c r="N57" i="19"/>
  <c r="Y56" i="19"/>
  <c r="X56" i="19"/>
  <c r="W56" i="19"/>
  <c r="V56" i="19"/>
  <c r="Q56" i="19"/>
  <c r="P56" i="19"/>
  <c r="O56" i="19"/>
  <c r="N56" i="19"/>
  <c r="Y55" i="19"/>
  <c r="X55" i="19"/>
  <c r="W55" i="19"/>
  <c r="V55" i="19"/>
  <c r="Q55" i="19"/>
  <c r="P55" i="19"/>
  <c r="O55" i="19"/>
  <c r="N55" i="19"/>
  <c r="Y54" i="19"/>
  <c r="X54" i="19"/>
  <c r="W54" i="19"/>
  <c r="V54" i="19"/>
  <c r="Q54" i="19"/>
  <c r="P54" i="19"/>
  <c r="O54" i="19"/>
  <c r="N54" i="19"/>
  <c r="Y53" i="19"/>
  <c r="X53" i="19"/>
  <c r="W53" i="19"/>
  <c r="V53" i="19"/>
  <c r="Q53" i="19"/>
  <c r="P53" i="19"/>
  <c r="O53" i="19"/>
  <c r="N53" i="19"/>
  <c r="Y52" i="19"/>
  <c r="X52" i="19"/>
  <c r="W52" i="19"/>
  <c r="V52" i="19"/>
  <c r="Q52" i="19"/>
  <c r="P52" i="19"/>
  <c r="P65" i="19" s="1"/>
  <c r="O52" i="19"/>
  <c r="N52" i="19"/>
  <c r="Y51" i="19"/>
  <c r="X51" i="19"/>
  <c r="W51" i="19"/>
  <c r="V51" i="19"/>
  <c r="V65" i="19" s="1"/>
  <c r="Q51" i="19"/>
  <c r="Q65" i="19" s="1"/>
  <c r="P51" i="19"/>
  <c r="O51" i="19"/>
  <c r="N51" i="19"/>
  <c r="M50" i="19"/>
  <c r="Y49" i="19"/>
  <c r="X49" i="19"/>
  <c r="W49" i="19"/>
  <c r="V49" i="19"/>
  <c r="Q49" i="19"/>
  <c r="P49" i="19"/>
  <c r="O49" i="19"/>
  <c r="N49" i="19"/>
  <c r="Y48" i="19"/>
  <c r="X48" i="19"/>
  <c r="W48" i="19"/>
  <c r="V48" i="19"/>
  <c r="Q48" i="19"/>
  <c r="P48" i="19"/>
  <c r="O48" i="19"/>
  <c r="N48" i="19"/>
  <c r="Y47" i="19"/>
  <c r="X47" i="19"/>
  <c r="W47" i="19"/>
  <c r="V47" i="19"/>
  <c r="Q47" i="19"/>
  <c r="P47" i="19"/>
  <c r="O47" i="19"/>
  <c r="N47" i="19"/>
  <c r="Y46" i="19"/>
  <c r="X46" i="19"/>
  <c r="W46" i="19"/>
  <c r="V46" i="19"/>
  <c r="Q46" i="19"/>
  <c r="P46" i="19"/>
  <c r="O46" i="19"/>
  <c r="N46" i="19"/>
  <c r="Y45" i="19"/>
  <c r="X45" i="19"/>
  <c r="W45" i="19"/>
  <c r="V45" i="19"/>
  <c r="Q45" i="19"/>
  <c r="P45" i="19"/>
  <c r="O45" i="19"/>
  <c r="N45" i="19"/>
  <c r="Y44" i="19"/>
  <c r="X44" i="19"/>
  <c r="W44" i="19"/>
  <c r="V44" i="19"/>
  <c r="Q44" i="19"/>
  <c r="P44" i="19"/>
  <c r="O44" i="19"/>
  <c r="N44" i="19"/>
  <c r="Y43" i="19"/>
  <c r="X43" i="19"/>
  <c r="W43" i="19"/>
  <c r="V43" i="19"/>
  <c r="Q43" i="19"/>
  <c r="P43" i="19"/>
  <c r="O43" i="19"/>
  <c r="N43" i="19"/>
  <c r="Y42" i="19"/>
  <c r="X42" i="19"/>
  <c r="W42" i="19"/>
  <c r="V42" i="19"/>
  <c r="Q42" i="19"/>
  <c r="P42" i="19"/>
  <c r="O42" i="19"/>
  <c r="N42" i="19"/>
  <c r="Y41" i="19"/>
  <c r="X41" i="19"/>
  <c r="W41" i="19"/>
  <c r="V41" i="19"/>
  <c r="Q41" i="19"/>
  <c r="P41" i="19"/>
  <c r="O41" i="19"/>
  <c r="N41" i="19"/>
  <c r="Y40" i="19"/>
  <c r="X40" i="19"/>
  <c r="W40" i="19"/>
  <c r="V40" i="19"/>
  <c r="Q40" i="19"/>
  <c r="P40" i="19"/>
  <c r="O40" i="19"/>
  <c r="N40" i="19"/>
  <c r="Y39" i="19"/>
  <c r="X39" i="19"/>
  <c r="W39" i="19"/>
  <c r="V39" i="19"/>
  <c r="Q39" i="19"/>
  <c r="Q50" i="19" s="1"/>
  <c r="P39" i="19"/>
  <c r="O39" i="19"/>
  <c r="N39" i="19"/>
  <c r="M38" i="19"/>
  <c r="Y37" i="19"/>
  <c r="X37" i="19"/>
  <c r="W37" i="19"/>
  <c r="V37" i="19"/>
  <c r="Q37" i="19"/>
  <c r="P37" i="19"/>
  <c r="O37" i="19"/>
  <c r="N37" i="19"/>
  <c r="Y36" i="19"/>
  <c r="X36" i="19"/>
  <c r="W36" i="19"/>
  <c r="V36" i="19"/>
  <c r="Q36" i="19"/>
  <c r="P36" i="19"/>
  <c r="O36" i="19"/>
  <c r="N36" i="19"/>
  <c r="Y35" i="19"/>
  <c r="X35" i="19"/>
  <c r="W35" i="19"/>
  <c r="V35" i="19"/>
  <c r="Q35" i="19"/>
  <c r="P35" i="19"/>
  <c r="O35" i="19"/>
  <c r="N35" i="19"/>
  <c r="Y34" i="19"/>
  <c r="X34" i="19"/>
  <c r="W34" i="19"/>
  <c r="W38" i="19" s="1"/>
  <c r="T12" i="3" s="1"/>
  <c r="V34" i="19"/>
  <c r="Q34" i="19"/>
  <c r="P34" i="19"/>
  <c r="O34" i="19"/>
  <c r="N34" i="19"/>
  <c r="Y33" i="19"/>
  <c r="X33" i="19"/>
  <c r="W33" i="19"/>
  <c r="V33" i="19"/>
  <c r="Q33" i="19"/>
  <c r="P33" i="19"/>
  <c r="O33" i="19"/>
  <c r="N33" i="19"/>
  <c r="Y32" i="19"/>
  <c r="X32" i="19"/>
  <c r="W32" i="19"/>
  <c r="V32" i="19"/>
  <c r="Q32" i="19"/>
  <c r="P32" i="19"/>
  <c r="O32" i="19"/>
  <c r="N32" i="19"/>
  <c r="Y31" i="19"/>
  <c r="X31" i="19"/>
  <c r="W31" i="19"/>
  <c r="V31" i="19"/>
  <c r="Q31" i="19"/>
  <c r="P31" i="19"/>
  <c r="O31" i="19"/>
  <c r="N31" i="19"/>
  <c r="Y30" i="19"/>
  <c r="X30" i="19"/>
  <c r="W30" i="19"/>
  <c r="V30" i="19"/>
  <c r="Q30" i="19"/>
  <c r="P30" i="19"/>
  <c r="O30" i="19"/>
  <c r="N30" i="19"/>
  <c r="Y29" i="19"/>
  <c r="X29" i="19"/>
  <c r="W29" i="19"/>
  <c r="V29" i="19"/>
  <c r="Q29" i="19"/>
  <c r="P29" i="19"/>
  <c r="O29" i="19"/>
  <c r="N29" i="19"/>
  <c r="M28" i="19"/>
  <c r="Y27" i="19"/>
  <c r="X27" i="19"/>
  <c r="W27" i="19"/>
  <c r="V27" i="19"/>
  <c r="Q27" i="19"/>
  <c r="P27" i="19"/>
  <c r="O27" i="19"/>
  <c r="N27" i="19"/>
  <c r="Y26" i="19"/>
  <c r="X26" i="19"/>
  <c r="W26" i="19"/>
  <c r="V26" i="19"/>
  <c r="Q26" i="19"/>
  <c r="P26" i="19"/>
  <c r="O26" i="19"/>
  <c r="N26" i="19"/>
  <c r="Y25" i="19"/>
  <c r="X25" i="19"/>
  <c r="W25" i="19"/>
  <c r="V25" i="19"/>
  <c r="Q25" i="19"/>
  <c r="P25" i="19"/>
  <c r="O25" i="19"/>
  <c r="N25" i="19"/>
  <c r="Y24" i="19"/>
  <c r="X24" i="19"/>
  <c r="W24" i="19"/>
  <c r="V24" i="19"/>
  <c r="Q24" i="19"/>
  <c r="P24" i="19"/>
  <c r="O24" i="19"/>
  <c r="N24" i="19"/>
  <c r="Y23" i="19"/>
  <c r="X23" i="19"/>
  <c r="W23" i="19"/>
  <c r="V23" i="19"/>
  <c r="Q23" i="19"/>
  <c r="P23" i="19"/>
  <c r="O23" i="19"/>
  <c r="N23" i="19"/>
  <c r="Y22" i="19"/>
  <c r="X22" i="19"/>
  <c r="W22" i="19"/>
  <c r="V22" i="19"/>
  <c r="Q22" i="19"/>
  <c r="P22" i="19"/>
  <c r="O22" i="19"/>
  <c r="N22" i="19"/>
  <c r="Y21" i="19"/>
  <c r="X21" i="19"/>
  <c r="W21" i="19"/>
  <c r="V21" i="19"/>
  <c r="Q21" i="19"/>
  <c r="P21" i="19"/>
  <c r="O21" i="19"/>
  <c r="N21" i="19"/>
  <c r="Y20" i="19"/>
  <c r="X20" i="19"/>
  <c r="W20" i="19"/>
  <c r="V20" i="19"/>
  <c r="Q20" i="19"/>
  <c r="P20" i="19"/>
  <c r="O20" i="19"/>
  <c r="N20" i="19"/>
  <c r="Y19" i="19"/>
  <c r="X19" i="19"/>
  <c r="W19" i="19"/>
  <c r="V19" i="19"/>
  <c r="Q19" i="19"/>
  <c r="P19" i="19"/>
  <c r="O19" i="19"/>
  <c r="N19" i="19"/>
  <c r="Y18" i="19"/>
  <c r="X18" i="19"/>
  <c r="W18" i="19"/>
  <c r="V18" i="19"/>
  <c r="Q18" i="19"/>
  <c r="P18" i="19"/>
  <c r="O18" i="19"/>
  <c r="N18" i="19"/>
  <c r="Y17" i="19"/>
  <c r="X17" i="19"/>
  <c r="W17" i="19"/>
  <c r="V17" i="19"/>
  <c r="Q17" i="19"/>
  <c r="P17" i="19"/>
  <c r="O17" i="19"/>
  <c r="N17" i="19"/>
  <c r="Y16" i="19"/>
  <c r="X16" i="19"/>
  <c r="W16" i="19"/>
  <c r="V16" i="19"/>
  <c r="Q16" i="19"/>
  <c r="P16" i="19"/>
  <c r="O16" i="19"/>
  <c r="N16" i="19"/>
  <c r="Y15" i="19"/>
  <c r="X15" i="19"/>
  <c r="W15" i="19"/>
  <c r="V15" i="19"/>
  <c r="Q15" i="19"/>
  <c r="P15" i="19"/>
  <c r="O15" i="19"/>
  <c r="N15" i="19"/>
  <c r="Y14" i="19"/>
  <c r="X14" i="19"/>
  <c r="W14" i="19"/>
  <c r="V14" i="19"/>
  <c r="Q14" i="19"/>
  <c r="P14" i="19"/>
  <c r="O14" i="19"/>
  <c r="N14" i="19"/>
  <c r="Y13" i="19"/>
  <c r="X13" i="19"/>
  <c r="W13" i="19"/>
  <c r="V13" i="19"/>
  <c r="Q13" i="19"/>
  <c r="P13" i="19"/>
  <c r="O13" i="19"/>
  <c r="N13" i="19"/>
  <c r="Y12" i="19"/>
  <c r="X12" i="19"/>
  <c r="W12" i="19"/>
  <c r="V12" i="19"/>
  <c r="V28" i="19" s="1"/>
  <c r="Q12" i="19"/>
  <c r="Q28" i="19" s="1"/>
  <c r="P12" i="19"/>
  <c r="P28" i="19" s="1"/>
  <c r="O12" i="19"/>
  <c r="O28" i="19" s="1"/>
  <c r="N12" i="19"/>
  <c r="N28" i="19" s="1"/>
  <c r="V11" i="19"/>
  <c r="N11" i="19"/>
  <c r="M11" i="19"/>
  <c r="Y10" i="19"/>
  <c r="X10" i="19"/>
  <c r="W10" i="19"/>
  <c r="V10" i="19"/>
  <c r="Q10" i="19"/>
  <c r="P10" i="19"/>
  <c r="O10" i="19"/>
  <c r="N10" i="19"/>
  <c r="Y9" i="19"/>
  <c r="X9" i="19"/>
  <c r="W9" i="19"/>
  <c r="V9" i="19"/>
  <c r="Q9" i="19"/>
  <c r="P9" i="19"/>
  <c r="O9" i="19"/>
  <c r="N9" i="19"/>
  <c r="Y8" i="19"/>
  <c r="X8" i="19"/>
  <c r="W8" i="19"/>
  <c r="V8" i="19"/>
  <c r="Q8" i="19"/>
  <c r="P8" i="19"/>
  <c r="O8" i="19"/>
  <c r="N8" i="19"/>
  <c r="Y7" i="19"/>
  <c r="X7" i="19"/>
  <c r="W7" i="19"/>
  <c r="V7" i="19"/>
  <c r="Q7" i="19"/>
  <c r="P7" i="19"/>
  <c r="O7" i="19"/>
  <c r="N7" i="19"/>
  <c r="Y6" i="19"/>
  <c r="X6" i="19"/>
  <c r="W6" i="19"/>
  <c r="V6" i="19"/>
  <c r="Q6" i="19"/>
  <c r="P6" i="19"/>
  <c r="O6" i="19"/>
  <c r="N6" i="19"/>
  <c r="Y5" i="19"/>
  <c r="X5" i="19"/>
  <c r="W5" i="19"/>
  <c r="V5" i="19"/>
  <c r="Q5" i="19"/>
  <c r="P5" i="19"/>
  <c r="O5" i="19"/>
  <c r="N5" i="19"/>
  <c r="Y4" i="19"/>
  <c r="X4" i="19"/>
  <c r="W4" i="19"/>
  <c r="V4" i="19"/>
  <c r="Q4" i="19"/>
  <c r="Q11" i="19" s="1"/>
  <c r="P4" i="19"/>
  <c r="P11" i="19" s="1"/>
  <c r="O4" i="19"/>
  <c r="O11" i="19" s="1"/>
  <c r="N4" i="19"/>
  <c r="C15" i="3"/>
  <c r="V37" i="18"/>
  <c r="Q13" i="3"/>
  <c r="V35" i="18"/>
  <c r="V34" i="18"/>
  <c r="X34" i="18"/>
  <c r="W34" i="18"/>
  <c r="Y32" i="18"/>
  <c r="X32" i="18"/>
  <c r="W32" i="18"/>
  <c r="V32" i="18"/>
  <c r="Y31" i="18"/>
  <c r="X31" i="18"/>
  <c r="W31" i="18"/>
  <c r="V31" i="18"/>
  <c r="V94" i="19" l="1"/>
  <c r="Y94" i="19"/>
  <c r="E8" i="3"/>
  <c r="W13" i="3"/>
  <c r="W15" i="3" s="1"/>
  <c r="X94" i="19"/>
  <c r="W80" i="19"/>
  <c r="T8" i="3" s="1"/>
  <c r="W28" i="19"/>
  <c r="X28" i="19"/>
  <c r="X65" i="19"/>
  <c r="Y65" i="19"/>
  <c r="W65" i="19"/>
  <c r="T13" i="3" s="1"/>
  <c r="X11" i="19"/>
  <c r="Y28" i="19"/>
  <c r="W11" i="19"/>
  <c r="Y11" i="19"/>
  <c r="X80" i="19"/>
  <c r="V80" i="19"/>
  <c r="P80" i="19"/>
  <c r="N50" i="19"/>
  <c r="O50" i="19"/>
  <c r="Y50" i="19"/>
  <c r="P50" i="19"/>
  <c r="W50" i="19"/>
  <c r="X50" i="19"/>
  <c r="V50" i="19"/>
  <c r="V38" i="19"/>
  <c r="Y38" i="19"/>
  <c r="O38" i="19"/>
  <c r="Q38" i="19"/>
  <c r="N38" i="19"/>
  <c r="X38" i="19"/>
  <c r="P38" i="19"/>
  <c r="N80" i="19"/>
  <c r="Q80" i="19"/>
  <c r="Y80" i="19"/>
  <c r="N11" i="18"/>
  <c r="Y30" i="18"/>
  <c r="X30" i="18"/>
  <c r="W30" i="18"/>
  <c r="V30" i="18"/>
  <c r="O29" i="18"/>
  <c r="N29" i="18"/>
  <c r="N38" i="18" s="1"/>
  <c r="Y29" i="18"/>
  <c r="X29" i="18"/>
  <c r="W29" i="18"/>
  <c r="V29" i="18"/>
  <c r="V8" i="18"/>
  <c r="T15" i="3" l="1"/>
  <c r="V62" i="18"/>
  <c r="W62" i="18"/>
  <c r="X62" i="18"/>
  <c r="Y62" i="18"/>
  <c r="V63" i="18"/>
  <c r="W63" i="18"/>
  <c r="X63" i="18"/>
  <c r="Y63" i="18"/>
  <c r="N67" i="18"/>
  <c r="O67" i="18"/>
  <c r="P67" i="18"/>
  <c r="Q67" i="18"/>
  <c r="N68" i="18"/>
  <c r="O68" i="18"/>
  <c r="P68" i="18"/>
  <c r="Q68" i="18"/>
  <c r="N69" i="18"/>
  <c r="O69" i="18"/>
  <c r="P69" i="18"/>
  <c r="Q69" i="18"/>
  <c r="N70" i="18"/>
  <c r="O70" i="18"/>
  <c r="P70" i="18"/>
  <c r="Q70" i="18"/>
  <c r="N71" i="18"/>
  <c r="O71" i="18"/>
  <c r="P71" i="18"/>
  <c r="Q71" i="18"/>
  <c r="N72" i="18"/>
  <c r="O72" i="18"/>
  <c r="P72" i="18"/>
  <c r="Q72" i="18"/>
  <c r="N73" i="18"/>
  <c r="O73" i="18"/>
  <c r="P73" i="18"/>
  <c r="Q73" i="18"/>
  <c r="N74" i="18"/>
  <c r="O74" i="18"/>
  <c r="P74" i="18"/>
  <c r="Q74" i="18"/>
  <c r="N75" i="18"/>
  <c r="O75" i="18"/>
  <c r="P75" i="18"/>
  <c r="Q75" i="18"/>
  <c r="N76" i="18"/>
  <c r="O76" i="18"/>
  <c r="P76" i="18"/>
  <c r="Q76" i="18"/>
  <c r="N77" i="18"/>
  <c r="O77" i="18"/>
  <c r="P77" i="18"/>
  <c r="Q77" i="18"/>
  <c r="N78" i="18"/>
  <c r="O78" i="18"/>
  <c r="P78" i="18"/>
  <c r="Q78" i="18"/>
  <c r="N79" i="18"/>
  <c r="O79" i="18"/>
  <c r="P79" i="18"/>
  <c r="Q79" i="18"/>
  <c r="Q66" i="18"/>
  <c r="P66" i="18"/>
  <c r="O66" i="18"/>
  <c r="N66" i="18"/>
  <c r="N62" i="18"/>
  <c r="O62" i="18"/>
  <c r="P62" i="18"/>
  <c r="Q62" i="18"/>
  <c r="N63" i="18"/>
  <c r="O63" i="18"/>
  <c r="P63" i="18"/>
  <c r="Q63" i="18"/>
  <c r="M94" i="18"/>
  <c r="Y93" i="18"/>
  <c r="X93" i="18"/>
  <c r="W93" i="18"/>
  <c r="V93" i="18"/>
  <c r="Q93" i="18"/>
  <c r="P93" i="18"/>
  <c r="O93" i="18"/>
  <c r="N93" i="18"/>
  <c r="Y92" i="18"/>
  <c r="X92" i="18"/>
  <c r="W92" i="18"/>
  <c r="V92" i="18"/>
  <c r="Q92" i="18"/>
  <c r="P92" i="18"/>
  <c r="O92" i="18"/>
  <c r="N92" i="18"/>
  <c r="Y91" i="18"/>
  <c r="X91" i="18"/>
  <c r="W91" i="18"/>
  <c r="V91" i="18"/>
  <c r="Q91" i="18"/>
  <c r="P91" i="18"/>
  <c r="O91" i="18"/>
  <c r="N91" i="18"/>
  <c r="Y90" i="18"/>
  <c r="X90" i="18"/>
  <c r="W90" i="18"/>
  <c r="V90" i="18"/>
  <c r="Q90" i="18"/>
  <c r="P90" i="18"/>
  <c r="O90" i="18"/>
  <c r="N90" i="18"/>
  <c r="Y89" i="18"/>
  <c r="X89" i="18"/>
  <c r="W89" i="18"/>
  <c r="V89" i="18"/>
  <c r="Q89" i="18"/>
  <c r="P89" i="18"/>
  <c r="O89" i="18"/>
  <c r="N89" i="18"/>
  <c r="Y88" i="18"/>
  <c r="X88" i="18"/>
  <c r="W88" i="18"/>
  <c r="V88" i="18"/>
  <c r="Q88" i="18"/>
  <c r="P88" i="18"/>
  <c r="O88" i="18"/>
  <c r="N88" i="18"/>
  <c r="Y87" i="18"/>
  <c r="X87" i="18"/>
  <c r="W87" i="18"/>
  <c r="V87" i="18"/>
  <c r="Q87" i="18"/>
  <c r="P87" i="18"/>
  <c r="O87" i="18"/>
  <c r="N87" i="18"/>
  <c r="Y86" i="18"/>
  <c r="X86" i="18"/>
  <c r="W86" i="18"/>
  <c r="V86" i="18"/>
  <c r="Q86" i="18"/>
  <c r="P86" i="18"/>
  <c r="O86" i="18"/>
  <c r="N86" i="18"/>
  <c r="Y85" i="18"/>
  <c r="X85" i="18"/>
  <c r="W85" i="18"/>
  <c r="V85" i="18"/>
  <c r="Q85" i="18"/>
  <c r="P85" i="18"/>
  <c r="O85" i="18"/>
  <c r="N85" i="18"/>
  <c r="Y84" i="18"/>
  <c r="X84" i="18"/>
  <c r="W84" i="18"/>
  <c r="V84" i="18"/>
  <c r="Q84" i="18"/>
  <c r="P84" i="18"/>
  <c r="O84" i="18"/>
  <c r="N84" i="18"/>
  <c r="Y83" i="18"/>
  <c r="X83" i="18"/>
  <c r="W83" i="18"/>
  <c r="V83" i="18"/>
  <c r="Q83" i="18"/>
  <c r="P83" i="18"/>
  <c r="O83" i="18"/>
  <c r="N83" i="18"/>
  <c r="Y82" i="18"/>
  <c r="X82" i="18"/>
  <c r="W82" i="18"/>
  <c r="V82" i="18"/>
  <c r="Q82" i="18"/>
  <c r="P82" i="18"/>
  <c r="O82" i="18"/>
  <c r="N82" i="18"/>
  <c r="M80" i="18"/>
  <c r="Y79" i="18"/>
  <c r="X79" i="18"/>
  <c r="W79" i="18"/>
  <c r="V79" i="18"/>
  <c r="Y78" i="18"/>
  <c r="X78" i="18"/>
  <c r="W78" i="18"/>
  <c r="V78" i="18"/>
  <c r="Y77" i="18"/>
  <c r="X77" i="18"/>
  <c r="W77" i="18"/>
  <c r="V77" i="18"/>
  <c r="Y76" i="18"/>
  <c r="X76" i="18"/>
  <c r="W76" i="18"/>
  <c r="V76" i="18"/>
  <c r="Y75" i="18"/>
  <c r="X75" i="18"/>
  <c r="W75" i="18"/>
  <c r="V75" i="18"/>
  <c r="Y74" i="18"/>
  <c r="X74" i="18"/>
  <c r="W74" i="18"/>
  <c r="V74" i="18"/>
  <c r="Y73" i="18"/>
  <c r="X73" i="18"/>
  <c r="W73" i="18"/>
  <c r="V73" i="18"/>
  <c r="Y72" i="18"/>
  <c r="X72" i="18"/>
  <c r="W72" i="18"/>
  <c r="V72" i="18"/>
  <c r="Y71" i="18"/>
  <c r="X71" i="18"/>
  <c r="W71" i="18"/>
  <c r="V71" i="18"/>
  <c r="Y70" i="18"/>
  <c r="X70" i="18"/>
  <c r="W70" i="18"/>
  <c r="V70" i="18"/>
  <c r="Y69" i="18"/>
  <c r="X69" i="18"/>
  <c r="W69" i="18"/>
  <c r="V69" i="18"/>
  <c r="Y68" i="18"/>
  <c r="X68" i="18"/>
  <c r="W68" i="18"/>
  <c r="V68" i="18"/>
  <c r="Y67" i="18"/>
  <c r="X67" i="18"/>
  <c r="W67" i="18"/>
  <c r="V67" i="18"/>
  <c r="Y66" i="18"/>
  <c r="X66" i="18"/>
  <c r="W66" i="18"/>
  <c r="V66" i="18"/>
  <c r="M65" i="18"/>
  <c r="Y64" i="18"/>
  <c r="X64" i="18"/>
  <c r="W64" i="18"/>
  <c r="V64" i="18"/>
  <c r="Q64" i="18"/>
  <c r="P64" i="18"/>
  <c r="O64" i="18"/>
  <c r="N64" i="18"/>
  <c r="Y61" i="18"/>
  <c r="X61" i="18"/>
  <c r="W61" i="18"/>
  <c r="V61" i="18"/>
  <c r="Q61" i="18"/>
  <c r="P61" i="18"/>
  <c r="O61" i="18"/>
  <c r="N61" i="18"/>
  <c r="Y60" i="18"/>
  <c r="X60" i="18"/>
  <c r="W60" i="18"/>
  <c r="V60" i="18"/>
  <c r="Q60" i="18"/>
  <c r="P60" i="18"/>
  <c r="O60" i="18"/>
  <c r="N60" i="18"/>
  <c r="Y59" i="18"/>
  <c r="X59" i="18"/>
  <c r="W59" i="18"/>
  <c r="V59" i="18"/>
  <c r="Q59" i="18"/>
  <c r="P59" i="18"/>
  <c r="O59" i="18"/>
  <c r="N59" i="18"/>
  <c r="Y58" i="18"/>
  <c r="X58" i="18"/>
  <c r="W58" i="18"/>
  <c r="V58" i="18"/>
  <c r="Q58" i="18"/>
  <c r="P58" i="18"/>
  <c r="O58" i="18"/>
  <c r="N58" i="18"/>
  <c r="Y57" i="18"/>
  <c r="X57" i="18"/>
  <c r="W57" i="18"/>
  <c r="V57" i="18"/>
  <c r="Q57" i="18"/>
  <c r="P57" i="18"/>
  <c r="O57" i="18"/>
  <c r="N57" i="18"/>
  <c r="Y56" i="18"/>
  <c r="X56" i="18"/>
  <c r="W56" i="18"/>
  <c r="V56" i="18"/>
  <c r="Q56" i="18"/>
  <c r="P56" i="18"/>
  <c r="O56" i="18"/>
  <c r="N56" i="18"/>
  <c r="Y55" i="18"/>
  <c r="X55" i="18"/>
  <c r="W55" i="18"/>
  <c r="V55" i="18"/>
  <c r="Q55" i="18"/>
  <c r="P55" i="18"/>
  <c r="O55" i="18"/>
  <c r="N55" i="18"/>
  <c r="Y54" i="18"/>
  <c r="X54" i="18"/>
  <c r="W54" i="18"/>
  <c r="V54" i="18"/>
  <c r="Q54" i="18"/>
  <c r="P54" i="18"/>
  <c r="O54" i="18"/>
  <c r="N54" i="18"/>
  <c r="Y53" i="18"/>
  <c r="X53" i="18"/>
  <c r="W53" i="18"/>
  <c r="V53" i="18"/>
  <c r="Q53" i="18"/>
  <c r="P53" i="18"/>
  <c r="O53" i="18"/>
  <c r="N53" i="18"/>
  <c r="Y52" i="18"/>
  <c r="X52" i="18"/>
  <c r="W52" i="18"/>
  <c r="V52" i="18"/>
  <c r="Q52" i="18"/>
  <c r="P52" i="18"/>
  <c r="O52" i="18"/>
  <c r="N52" i="18"/>
  <c r="Y51" i="18"/>
  <c r="X51" i="18"/>
  <c r="W51" i="18"/>
  <c r="V51" i="18"/>
  <c r="Q51" i="18"/>
  <c r="P51" i="18"/>
  <c r="O51" i="18"/>
  <c r="N51" i="18"/>
  <c r="M50" i="18"/>
  <c r="Y49" i="18"/>
  <c r="X49" i="18"/>
  <c r="W49" i="18"/>
  <c r="V49" i="18"/>
  <c r="Q49" i="18"/>
  <c r="P49" i="18"/>
  <c r="O49" i="18"/>
  <c r="N49" i="18"/>
  <c r="Y48" i="18"/>
  <c r="X48" i="18"/>
  <c r="W48" i="18"/>
  <c r="V48" i="18"/>
  <c r="Q48" i="18"/>
  <c r="P48" i="18"/>
  <c r="O48" i="18"/>
  <c r="N48" i="18"/>
  <c r="Y47" i="18"/>
  <c r="X47" i="18"/>
  <c r="W47" i="18"/>
  <c r="V47" i="18"/>
  <c r="Q47" i="18"/>
  <c r="P47" i="18"/>
  <c r="O47" i="18"/>
  <c r="N47" i="18"/>
  <c r="Y46" i="18"/>
  <c r="X46" i="18"/>
  <c r="W46" i="18"/>
  <c r="V46" i="18"/>
  <c r="Q46" i="18"/>
  <c r="P46" i="18"/>
  <c r="O46" i="18"/>
  <c r="N46" i="18"/>
  <c r="Y45" i="18"/>
  <c r="X45" i="18"/>
  <c r="W45" i="18"/>
  <c r="V45" i="18"/>
  <c r="Q45" i="18"/>
  <c r="P45" i="18"/>
  <c r="O45" i="18"/>
  <c r="N45" i="18"/>
  <c r="Y44" i="18"/>
  <c r="X44" i="18"/>
  <c r="W44" i="18"/>
  <c r="V44" i="18"/>
  <c r="Q44" i="18"/>
  <c r="P44" i="18"/>
  <c r="O44" i="18"/>
  <c r="N44" i="18"/>
  <c r="Y43" i="18"/>
  <c r="X43" i="18"/>
  <c r="W43" i="18"/>
  <c r="V43" i="18"/>
  <c r="Q43" i="18"/>
  <c r="P43" i="18"/>
  <c r="O43" i="18"/>
  <c r="N43" i="18"/>
  <c r="Y42" i="18"/>
  <c r="X42" i="18"/>
  <c r="W42" i="18"/>
  <c r="V42" i="18"/>
  <c r="Q42" i="18"/>
  <c r="P42" i="18"/>
  <c r="O42" i="18"/>
  <c r="N42" i="18"/>
  <c r="Y41" i="18"/>
  <c r="X41" i="18"/>
  <c r="W41" i="18"/>
  <c r="V41" i="18"/>
  <c r="Q41" i="18"/>
  <c r="P41" i="18"/>
  <c r="O41" i="18"/>
  <c r="N41" i="18"/>
  <c r="Y40" i="18"/>
  <c r="X40" i="18"/>
  <c r="W40" i="18"/>
  <c r="V40" i="18"/>
  <c r="Q40" i="18"/>
  <c r="P40" i="18"/>
  <c r="O40" i="18"/>
  <c r="N40" i="18"/>
  <c r="Y39" i="18"/>
  <c r="X39" i="18"/>
  <c r="W39" i="18"/>
  <c r="V39" i="18"/>
  <c r="Q39" i="18"/>
  <c r="P39" i="18"/>
  <c r="O39" i="18"/>
  <c r="N39" i="18"/>
  <c r="M38" i="18"/>
  <c r="Y37" i="18"/>
  <c r="X37" i="18"/>
  <c r="W37" i="18"/>
  <c r="Q37" i="18"/>
  <c r="P37" i="18"/>
  <c r="O37" i="18"/>
  <c r="N37" i="18"/>
  <c r="Y36" i="18"/>
  <c r="X36" i="18"/>
  <c r="W36" i="18"/>
  <c r="V36" i="18"/>
  <c r="Q36" i="18"/>
  <c r="P36" i="18"/>
  <c r="O36" i="18"/>
  <c r="N36" i="18"/>
  <c r="Y35" i="18"/>
  <c r="X35" i="18"/>
  <c r="W35" i="18"/>
  <c r="Q35" i="18"/>
  <c r="P35" i="18"/>
  <c r="O35" i="18"/>
  <c r="N35" i="18"/>
  <c r="Y34" i="18"/>
  <c r="Q34" i="18"/>
  <c r="P34" i="18"/>
  <c r="O34" i="18"/>
  <c r="N34" i="18"/>
  <c r="Y33" i="18"/>
  <c r="X33" i="18"/>
  <c r="W33" i="18"/>
  <c r="V33" i="18"/>
  <c r="Q33" i="18"/>
  <c r="P33" i="18"/>
  <c r="O33" i="18"/>
  <c r="N33" i="18"/>
  <c r="Q32" i="18"/>
  <c r="P32" i="18"/>
  <c r="O32" i="18"/>
  <c r="N32" i="18"/>
  <c r="Q31" i="18"/>
  <c r="P31" i="18"/>
  <c r="O31" i="18"/>
  <c r="N31" i="18"/>
  <c r="Q30" i="18"/>
  <c r="P30" i="18"/>
  <c r="O30" i="18"/>
  <c r="N30" i="18"/>
  <c r="Q29" i="18"/>
  <c r="P29" i="18"/>
  <c r="M28" i="18"/>
  <c r="Y27" i="18"/>
  <c r="X27" i="18"/>
  <c r="W27" i="18"/>
  <c r="V27" i="18"/>
  <c r="Q27" i="18"/>
  <c r="P27" i="18"/>
  <c r="O27" i="18"/>
  <c r="N27" i="18"/>
  <c r="Y26" i="18"/>
  <c r="X26" i="18"/>
  <c r="W26" i="18"/>
  <c r="V26" i="18"/>
  <c r="Q26" i="18"/>
  <c r="P26" i="18"/>
  <c r="O26" i="18"/>
  <c r="N26" i="18"/>
  <c r="Y25" i="18"/>
  <c r="X25" i="18"/>
  <c r="W25" i="18"/>
  <c r="V25" i="18"/>
  <c r="Q25" i="18"/>
  <c r="P25" i="18"/>
  <c r="O25" i="18"/>
  <c r="N25" i="18"/>
  <c r="Y24" i="18"/>
  <c r="X24" i="18"/>
  <c r="W24" i="18"/>
  <c r="V24" i="18"/>
  <c r="Q24" i="18"/>
  <c r="P24" i="18"/>
  <c r="O24" i="18"/>
  <c r="N24" i="18"/>
  <c r="Y23" i="18"/>
  <c r="X23" i="18"/>
  <c r="W23" i="18"/>
  <c r="V23" i="18"/>
  <c r="Q23" i="18"/>
  <c r="P23" i="18"/>
  <c r="O23" i="18"/>
  <c r="N23" i="18"/>
  <c r="Y22" i="18"/>
  <c r="X22" i="18"/>
  <c r="W22" i="18"/>
  <c r="V22" i="18"/>
  <c r="Q22" i="18"/>
  <c r="P22" i="18"/>
  <c r="O22" i="18"/>
  <c r="N22" i="18"/>
  <c r="Y21" i="18"/>
  <c r="X21" i="18"/>
  <c r="W21" i="18"/>
  <c r="V21" i="18"/>
  <c r="Q21" i="18"/>
  <c r="P21" i="18"/>
  <c r="O21" i="18"/>
  <c r="N21" i="18"/>
  <c r="Y20" i="18"/>
  <c r="X20" i="18"/>
  <c r="W20" i="18"/>
  <c r="V20" i="18"/>
  <c r="Q20" i="18"/>
  <c r="P20" i="18"/>
  <c r="O20" i="18"/>
  <c r="N20" i="18"/>
  <c r="Y19" i="18"/>
  <c r="X19" i="18"/>
  <c r="W19" i="18"/>
  <c r="V19" i="18"/>
  <c r="Q19" i="18"/>
  <c r="P19" i="18"/>
  <c r="O19" i="18"/>
  <c r="N19" i="18"/>
  <c r="Y18" i="18"/>
  <c r="X18" i="18"/>
  <c r="W18" i="18"/>
  <c r="V18" i="18"/>
  <c r="Q18" i="18"/>
  <c r="P18" i="18"/>
  <c r="O18" i="18"/>
  <c r="N18" i="18"/>
  <c r="Y17" i="18"/>
  <c r="X17" i="18"/>
  <c r="W17" i="18"/>
  <c r="V17" i="18"/>
  <c r="Q17" i="18"/>
  <c r="P17" i="18"/>
  <c r="O17" i="18"/>
  <c r="N17" i="18"/>
  <c r="Y16" i="18"/>
  <c r="X16" i="18"/>
  <c r="W16" i="18"/>
  <c r="V16" i="18"/>
  <c r="Q16" i="18"/>
  <c r="P16" i="18"/>
  <c r="O16" i="18"/>
  <c r="N16" i="18"/>
  <c r="Y15" i="18"/>
  <c r="X15" i="18"/>
  <c r="W15" i="18"/>
  <c r="V15" i="18"/>
  <c r="Q15" i="18"/>
  <c r="P15" i="18"/>
  <c r="O15" i="18"/>
  <c r="N15" i="18"/>
  <c r="Y14" i="18"/>
  <c r="X14" i="18"/>
  <c r="W14" i="18"/>
  <c r="V14" i="18"/>
  <c r="Q14" i="18"/>
  <c r="P14" i="18"/>
  <c r="O14" i="18"/>
  <c r="N14" i="18"/>
  <c r="Y13" i="18"/>
  <c r="X13" i="18"/>
  <c r="W13" i="18"/>
  <c r="V13" i="18"/>
  <c r="Q13" i="18"/>
  <c r="P13" i="18"/>
  <c r="O13" i="18"/>
  <c r="N13" i="18"/>
  <c r="Y12" i="18"/>
  <c r="X12" i="18"/>
  <c r="W12" i="18"/>
  <c r="V12" i="18"/>
  <c r="Q12" i="18"/>
  <c r="P12" i="18"/>
  <c r="O12" i="18"/>
  <c r="N12" i="18"/>
  <c r="M11" i="18"/>
  <c r="Y10" i="18"/>
  <c r="X10" i="18"/>
  <c r="W10" i="18"/>
  <c r="V10" i="18"/>
  <c r="Q10" i="18"/>
  <c r="P10" i="18"/>
  <c r="O10" i="18"/>
  <c r="N10" i="18"/>
  <c r="Y9" i="18"/>
  <c r="X9" i="18"/>
  <c r="W9" i="18"/>
  <c r="V9" i="18"/>
  <c r="Q9" i="18"/>
  <c r="P9" i="18"/>
  <c r="O9" i="18"/>
  <c r="N9" i="18"/>
  <c r="Y8" i="18"/>
  <c r="X8" i="18"/>
  <c r="W8" i="18"/>
  <c r="Q8" i="18"/>
  <c r="P8" i="18"/>
  <c r="O8" i="18"/>
  <c r="N8" i="18"/>
  <c r="Y7" i="18"/>
  <c r="X7" i="18"/>
  <c r="W7" i="18"/>
  <c r="V7" i="18"/>
  <c r="Q7" i="18"/>
  <c r="P7" i="18"/>
  <c r="O7" i="18"/>
  <c r="N7" i="18"/>
  <c r="Y6" i="18"/>
  <c r="X6" i="18"/>
  <c r="W6" i="18"/>
  <c r="V6" i="18"/>
  <c r="Q6" i="18"/>
  <c r="P6" i="18"/>
  <c r="O6" i="18"/>
  <c r="N6" i="18"/>
  <c r="Y5" i="18"/>
  <c r="X5" i="18"/>
  <c r="W5" i="18"/>
  <c r="V5" i="18"/>
  <c r="Q5" i="18"/>
  <c r="P5" i="18"/>
  <c r="O5" i="18"/>
  <c r="N5" i="18"/>
  <c r="Y4" i="18"/>
  <c r="X4" i="18"/>
  <c r="W4" i="18"/>
  <c r="V4" i="18"/>
  <c r="Q4" i="18"/>
  <c r="P4" i="18"/>
  <c r="O4" i="18"/>
  <c r="N4" i="18"/>
  <c r="V38" i="18" l="1"/>
  <c r="Q12" i="3" s="1"/>
  <c r="P38" i="18"/>
  <c r="F12" i="3" s="1"/>
  <c r="V50" i="18"/>
  <c r="Q11" i="3" s="1"/>
  <c r="X65" i="18"/>
  <c r="P94" i="18"/>
  <c r="F14" i="3" s="1"/>
  <c r="V14" i="3" s="1"/>
  <c r="N65" i="18"/>
  <c r="D13" i="3" s="1"/>
  <c r="O50" i="18"/>
  <c r="Y50" i="18"/>
  <c r="Z11" i="3" s="1"/>
  <c r="Q50" i="18"/>
  <c r="G11" i="3" s="1"/>
  <c r="W94" i="18"/>
  <c r="W80" i="18"/>
  <c r="X38" i="18"/>
  <c r="O38" i="18"/>
  <c r="Y38" i="18"/>
  <c r="Z12" i="3" s="1"/>
  <c r="D12" i="3"/>
  <c r="P12" i="3" s="1"/>
  <c r="P28" i="18"/>
  <c r="F9" i="3" s="1"/>
  <c r="Q28" i="18"/>
  <c r="G9" i="3" s="1"/>
  <c r="W28" i="18"/>
  <c r="V11" i="18"/>
  <c r="Q10" i="3" s="1"/>
  <c r="Q11" i="18"/>
  <c r="G10" i="3" s="1"/>
  <c r="W11" i="18"/>
  <c r="D10" i="3"/>
  <c r="X11" i="18"/>
  <c r="O11" i="18"/>
  <c r="Y11" i="18"/>
  <c r="Z10" i="3" s="1"/>
  <c r="P11" i="18"/>
  <c r="F10" i="3" s="1"/>
  <c r="P80" i="18"/>
  <c r="F8" i="3" s="1"/>
  <c r="W38" i="18"/>
  <c r="P50" i="18"/>
  <c r="F11" i="3" s="1"/>
  <c r="Q94" i="18"/>
  <c r="G14" i="3" s="1"/>
  <c r="Y14" i="3" s="1"/>
  <c r="W65" i="18"/>
  <c r="V28" i="18"/>
  <c r="Q9" i="3" s="1"/>
  <c r="O65" i="18"/>
  <c r="Y65" i="18"/>
  <c r="Z13" i="3" s="1"/>
  <c r="V80" i="18"/>
  <c r="Q8" i="3" s="1"/>
  <c r="N28" i="18"/>
  <c r="D9" i="3" s="1"/>
  <c r="X28" i="18"/>
  <c r="W50" i="18"/>
  <c r="Q65" i="18"/>
  <c r="G13" i="3" s="1"/>
  <c r="N80" i="18"/>
  <c r="D8" i="3" s="1"/>
  <c r="X80" i="18"/>
  <c r="N94" i="18"/>
  <c r="D14" i="3" s="1"/>
  <c r="X94" i="18"/>
  <c r="V94" i="18"/>
  <c r="Q14" i="3" s="1"/>
  <c r="O28" i="18"/>
  <c r="Y28" i="18"/>
  <c r="Z9" i="3" s="1"/>
  <c r="Q38" i="18"/>
  <c r="G12" i="3" s="1"/>
  <c r="N50" i="18"/>
  <c r="D11" i="3" s="1"/>
  <c r="X50" i="18"/>
  <c r="V65" i="18"/>
  <c r="P65" i="18"/>
  <c r="F13" i="3" s="1"/>
  <c r="O80" i="18"/>
  <c r="Y80" i="18"/>
  <c r="Z8" i="3" s="1"/>
  <c r="Q80" i="18"/>
  <c r="G8" i="3" s="1"/>
  <c r="O94" i="18"/>
  <c r="Y94" i="18"/>
  <c r="Z14" i="3" s="1"/>
  <c r="Q15" i="3" l="1"/>
  <c r="X14" i="3"/>
  <c r="J14" i="3"/>
  <c r="I14" i="3"/>
  <c r="U14" i="3"/>
  <c r="AA14" i="3"/>
  <c r="K14" i="3"/>
  <c r="H14" i="3"/>
  <c r="O15" i="3"/>
  <c r="B15" i="3"/>
  <c r="M66" i="9" l="1"/>
  <c r="M39" i="9"/>
  <c r="M29" i="9"/>
  <c r="M12" i="9" l="1"/>
  <c r="M81" i="9"/>
  <c r="M51" i="9"/>
  <c r="M94" i="9" l="1"/>
  <c r="A3" i="17" l="1"/>
  <c r="A4" i="17"/>
  <c r="A5" i="17"/>
  <c r="A6" i="17"/>
  <c r="A7" i="17"/>
  <c r="A8" i="17"/>
  <c r="A9" i="17"/>
  <c r="A10" i="17"/>
  <c r="A11" i="17"/>
  <c r="A12" i="17"/>
  <c r="A13" i="17"/>
  <c r="A14" i="17"/>
  <c r="A15" i="17"/>
  <c r="A16" i="17"/>
  <c r="A17" i="17"/>
  <c r="K8" i="3"/>
  <c r="K13" i="3"/>
  <c r="K12" i="3"/>
  <c r="K10" i="3"/>
  <c r="H10" i="3"/>
  <c r="J11" i="3"/>
  <c r="I9" i="3"/>
  <c r="I11" i="3"/>
  <c r="H13" i="3"/>
  <c r="J13" i="3"/>
  <c r="H11" i="3"/>
  <c r="I13" i="3"/>
  <c r="J9" i="3"/>
  <c r="H12" i="3"/>
  <c r="J8" i="3"/>
  <c r="H9" i="3"/>
  <c r="J12" i="3"/>
  <c r="I12" i="3"/>
  <c r="I8" i="3"/>
  <c r="H8" i="3"/>
  <c r="I10" i="3"/>
  <c r="J10" i="3"/>
  <c r="U12" i="3"/>
  <c r="V12" i="3"/>
  <c r="X12" i="3" s="1"/>
  <c r="V11" i="3"/>
  <c r="X11" i="3" s="1"/>
  <c r="Y11" i="3"/>
  <c r="AA11" i="3" s="1"/>
  <c r="S8" i="3"/>
  <c r="S11" i="3"/>
  <c r="U11" i="3" s="1"/>
  <c r="V8" i="3"/>
  <c r="X8" i="3" s="1"/>
  <c r="Y12" i="3"/>
  <c r="AA12" i="3" s="1"/>
  <c r="Y8" i="3"/>
  <c r="AA8" i="3" s="1"/>
  <c r="P11" i="3"/>
  <c r="AC39" i="9"/>
  <c r="AC36" i="9"/>
  <c r="AB22" i="9"/>
  <c r="AA22" i="9"/>
  <c r="AB21" i="9"/>
  <c r="AA21" i="9"/>
  <c r="AB20" i="9"/>
  <c r="AA20" i="9"/>
  <c r="AB19" i="9"/>
  <c r="AA19" i="9"/>
  <c r="AB15" i="9"/>
  <c r="AA15" i="9"/>
  <c r="AB14" i="9"/>
  <c r="AA14" i="9"/>
  <c r="AB9" i="9"/>
  <c r="AA9" i="9"/>
  <c r="AB8" i="9"/>
  <c r="AB7" i="9"/>
  <c r="AB6" i="9"/>
  <c r="AB5" i="9"/>
  <c r="V13" i="3"/>
  <c r="X13" i="3" s="1"/>
  <c r="X15" i="3" s="1"/>
  <c r="U13" i="3"/>
  <c r="P9" i="3"/>
  <c r="R9" i="3" s="1"/>
  <c r="S9" i="3"/>
  <c r="V10" i="3"/>
  <c r="X10" i="3" s="1"/>
  <c r="Y9" i="3"/>
  <c r="S10" i="3"/>
  <c r="U10" i="3" s="1"/>
  <c r="Y10" i="3"/>
  <c r="AA10" i="3" s="1"/>
  <c r="V9" i="3"/>
  <c r="X9" i="3" s="1"/>
  <c r="Y13" i="3"/>
  <c r="P10" i="3"/>
  <c r="R10" i="3" s="1"/>
  <c r="P13" i="3"/>
  <c r="R13" i="3" s="1"/>
  <c r="S15" i="3" l="1"/>
  <c r="R11" i="3"/>
  <c r="P15" i="3"/>
  <c r="U8" i="3"/>
  <c r="U9" i="3"/>
  <c r="AA9" i="3"/>
  <c r="AA13" i="3"/>
  <c r="P8" i="3"/>
  <c r="R8" i="3" s="1"/>
  <c r="K9" i="3"/>
  <c r="K11" i="3"/>
  <c r="R12" i="3"/>
  <c r="AC19" i="9"/>
  <c r="AC9" i="9"/>
  <c r="AC22" i="9"/>
  <c r="AC21" i="9"/>
  <c r="AC20" i="9"/>
  <c r="AC14" i="9"/>
  <c r="AC15" i="9"/>
  <c r="U15" i="3" l="1"/>
  <c r="R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tc={46CCD8F5-2C4F-48B4-8707-7E9DB072B319}</author>
  </authors>
  <commentList>
    <comment ref="R7" authorId="0" shapeId="0" xr:uid="{46CCD8F5-2C4F-48B4-8707-7E9DB072B319}">
      <text>
        <t>[Comentario encadenado]
Su versión de Excel le permite leer este comentario encadenado; sin embargo, las ediciones que se apliquen se quitarán si el archivo se abre en una versión más reciente de Excel. Más información: https://go.microsoft.com/fwlink/?linkid=870924
Comentario:
    el semaforo deberia ir aqui dado que estos valores representan el porcentaje del cumplimiento real por areas  y por trimestre</t>
      </text>
    </comment>
  </commentList>
</comments>
</file>

<file path=xl/sharedStrings.xml><?xml version="1.0" encoding="utf-8"?>
<sst xmlns="http://schemas.openxmlformats.org/spreadsheetml/2006/main" count="2477" uniqueCount="996">
  <si>
    <r>
      <rPr>
        <sz val="22"/>
        <color theme="2"/>
        <rFont val="Geomanist Bold"/>
        <family val="3"/>
      </rPr>
      <t>HOJA</t>
    </r>
    <r>
      <rPr>
        <sz val="18"/>
        <color theme="2"/>
        <rFont val="Geomanist Bold"/>
        <family val="3"/>
      </rPr>
      <t xml:space="preserve">
</t>
    </r>
    <r>
      <rPr>
        <sz val="72"/>
        <color theme="2"/>
        <rFont val="Geomanist Bold"/>
        <family val="3"/>
      </rPr>
      <t>1</t>
    </r>
  </si>
  <si>
    <r>
      <rPr>
        <sz val="18"/>
        <color rgb="FF002060"/>
        <rFont val="Geomanist Bold"/>
        <family val="3"/>
      </rPr>
      <t>PLAN DE ACCIÓN INSTITUCIONAL - PAI 2023 DE LA AGENCIA NACIONAL DE CONTRATACIÓN PÚBLICA - COLOMBIA COMPRA EFICIENTE</t>
    </r>
    <r>
      <rPr>
        <sz val="18"/>
        <color theme="1"/>
        <rFont val="Geomanist Bold"/>
        <family val="3"/>
      </rPr>
      <t xml:space="preserve">
</t>
    </r>
    <r>
      <rPr>
        <sz val="18"/>
        <color theme="1"/>
        <rFont val="Geomanist Light"/>
        <family val="3"/>
      </rPr>
      <t>Código: CCE-DES-FM-15
Versión 03 del 15 de dicimebre de 2021</t>
    </r>
  </si>
  <si>
    <t>OBJETIVO:</t>
  </si>
  <si>
    <t>Presentar el plan de acción 2023 de la entidad como un instrumento mediante el cual las dependencias programan y realizan seguimiento a las estrategias, actividades e indicadores asociados a los objetivos estratégicos institucionales para el cumplimiento de los resultados definidos para la vigencia.</t>
  </si>
  <si>
    <t>ALCANCE:</t>
  </si>
  <si>
    <t>Este documento aplica para todas las dependencias de la Agencia Nacional de Contratación Pública - Colombia Compra Eficiente</t>
  </si>
  <si>
    <t>MARCO LEGAL:</t>
  </si>
  <si>
    <t>Ley 190 de 1995, artículo 48.
Ley 1474 de 2011, artículo 74, 
Ley 1712 del 06 de marzo de 2014</t>
  </si>
  <si>
    <t>ACCIONES POR DEPENDENCIA</t>
  </si>
  <si>
    <t>REGISTRO DE AVANCE AL CUMPLIMIENTO POR ÁREA / TRIMESTRE</t>
  </si>
  <si>
    <t>ÁREA</t>
  </si>
  <si>
    <t>NUMERO DE ACCIONES ESTRATEGICAS POR ÁREA</t>
  </si>
  <si>
    <t>PONDERACIÓN DE IMPACTO EN EL CUMPLIMIENTO DEL PAI</t>
  </si>
  <si>
    <t xml:space="preserve">AVANCE PROGRAMADO ACUMULADO Q1 </t>
  </si>
  <si>
    <t xml:space="preserve">AVANCE PROGRAMADO ACUMULADO Q2 </t>
  </si>
  <si>
    <t xml:space="preserve">AVANCE PROGRAMADO ACUMULADO Q3 </t>
  </si>
  <si>
    <t xml:space="preserve">AVANCE PROGRAMADO ACUMULADO Q4 </t>
  </si>
  <si>
    <t>MEDICIÓN DE IMPACTO  EN EL PAI Q1</t>
  </si>
  <si>
    <t>MEDICIÓN DE IMPACTO  EN EL PAI Q2</t>
  </si>
  <si>
    <t>MEDICIÓN DE IMPACTO  EN EL PAI Q3</t>
  </si>
  <si>
    <t>MEDICIÓN DE IMPACTO  EN EL PAI Q 4</t>
  </si>
  <si>
    <t>ESCALA DE ACEPTACIÓN DE AREA</t>
  </si>
  <si>
    <r>
      <t xml:space="preserve">AVANCE   </t>
    </r>
    <r>
      <rPr>
        <b/>
        <sz val="9"/>
        <color rgb="FF002060"/>
        <rFont val="Geomanist Light"/>
        <family val="3"/>
      </rPr>
      <t>PROGRAMADO</t>
    </r>
    <r>
      <rPr>
        <sz val="9"/>
        <color rgb="FF002060"/>
        <rFont val="Geomanist Light"/>
        <family val="3"/>
      </rPr>
      <t xml:space="preserve"> ACUMULADO Q1</t>
    </r>
  </si>
  <si>
    <r>
      <t xml:space="preserve">AVANCE  </t>
    </r>
    <r>
      <rPr>
        <b/>
        <sz val="9"/>
        <color rgb="FF002060"/>
        <rFont val="Geomanist Light"/>
        <family val="3"/>
      </rPr>
      <t>CUMPLIMIENTO</t>
    </r>
    <r>
      <rPr>
        <sz val="9"/>
        <color rgb="FF002060"/>
        <rFont val="Geomanist Light"/>
        <family val="3"/>
      </rPr>
      <t xml:space="preserve"> ACUMULADO Q1</t>
    </r>
  </si>
  <si>
    <t>PORCENTAJE DE CUMPLIMIENTO Q1</t>
  </si>
  <si>
    <t>AVANCE PROGRAMADO ACUMULADO Q2</t>
  </si>
  <si>
    <t>AVANCE  CUMPLIMIENTO ACUMULADO Q2</t>
  </si>
  <si>
    <t>PORCENTAJE DE CUMPLIMIENTO Q2</t>
  </si>
  <si>
    <t>AVANCE PROGRAMADO ACUMULADO Q3</t>
  </si>
  <si>
    <t>AVANCE CUMPLIMIENTO ACUMULADO Q3</t>
  </si>
  <si>
    <t>PORCENTAJE DE CUMPLIMIENTO Q3</t>
  </si>
  <si>
    <t>AVANCE PROGRAMADO ACUMULADOQ4</t>
  </si>
  <si>
    <t>AVANCE CUMPLIMIENTO ACUMULADO Q4</t>
  </si>
  <si>
    <t>PORCENTAJE DE CUMPLIMIENTO Q4</t>
  </si>
  <si>
    <t>DIRECCIÓN GENERAL</t>
  </si>
  <si>
    <t>EN PROCESO DE GESTIÓN EN LA VIGENCIA</t>
  </si>
  <si>
    <t>SUBDIRECCIÓN GESTION CONTRACTUAL</t>
  </si>
  <si>
    <t>SUB DIRECCIÓN GESTION CONTRACTUAL</t>
  </si>
  <si>
    <t>SUBDIRECCIÓN NEGOCIOS</t>
  </si>
  <si>
    <t>SUB DIRECCIÓN NEGOCIOS</t>
  </si>
  <si>
    <t>SUBDIRECCIÓN EMAE</t>
  </si>
  <si>
    <t>SUB DIRECCIÓN EMAE</t>
  </si>
  <si>
    <t>SUBDIRECCIÓN IDT</t>
  </si>
  <si>
    <t>SUB DIRECCIÓN IDT</t>
  </si>
  <si>
    <t>SECRETARÍA GENERAL</t>
  </si>
  <si>
    <t xml:space="preserve">DEC612 de 2018 </t>
  </si>
  <si>
    <t>TOTAL</t>
  </si>
  <si>
    <t xml:space="preserve">TOTAL </t>
  </si>
  <si>
    <t>DISTRIBUCIÓN DE ACCIONES ESTRATEGICAS 2023</t>
  </si>
  <si>
    <t>METODOLOGÍA DE SEGUIMIENTO</t>
  </si>
  <si>
    <t xml:space="preserve">1. Cada mes, las áreas de la ANCPCCE en cabeza de la primera línea de defensa debe reportar los avances con soportes del cumplimiento a la segunda línea de defensa en cabeza de Planeación de la Dirección General mediante el mecanismo o la herramienta que se determine para dicho cumplimiento.
2. Los avances de reporte deben responder al 100% de los entregables planeados en este documento, no borradores o documentos preliminares. Por ejemplo si su entregable es un informe o un documento aprobado; no se podrá cuantificar, ni se recibirá si se entrega en documento borrador, documento con avance parcial, sin firmas y sin atributos de calidad e identificación, fecha, seguimiento y control.
3. La forma de cuantificar el cumplimiento del avance en el plan de acción será sobre el total de actividades del año y peso ponderado de la actividad. Es decir, si su actividad se cumple en totalidad hasta el ultimo trimestre del año, estas solo se cuantificaran de manera agregada hasta ese momento.
4. La sumatoria de las actividades son acumuladas no se dará cumplimiento de 100% por cada Q, es decir, si las áreas tienen planeado el 25% de su ejecución en el primer Q. Este será el valor reflejado de avance. Por otra parte si su área tiene planeado solo el 10% de avance en el primer Q solo se le reflejara este avance.
5. En caso de adelantar actividades, por favor informe en su registro para que la segunda línea de defensa cuantifique su avance.
6. Recuerde que las reprogramaciones a su plan de acción se deben hacer con anterioridad al vencimiento de estas. y se registrarán en el control de cambios de este documento.
</t>
  </si>
  <si>
    <t>INDICADORES DE COLOR AL CUMPLIMIENTO ACUMULADO DEL PLAN</t>
  </si>
  <si>
    <t>CONTENIDO DE DOCUMENTO DE PLAN DE ACCIÓN</t>
  </si>
  <si>
    <r>
      <rPr>
        <b/>
        <sz val="10"/>
        <color theme="1"/>
        <rFont val="Geomanist Light"/>
        <family val="3"/>
      </rPr>
      <t>HOJA 1. PAI.</t>
    </r>
    <r>
      <rPr>
        <sz val="10"/>
        <color theme="1"/>
        <rFont val="Geomanist Light"/>
        <family val="3"/>
      </rPr>
      <t xml:space="preserve"> Presentación - introducción Plan de Acción Institucional 2023.
</t>
    </r>
    <r>
      <rPr>
        <b/>
        <sz val="10"/>
        <color theme="1"/>
        <rFont val="Geomanist Light"/>
        <family val="3"/>
      </rPr>
      <t>HOJA 2. PAI 2023.</t>
    </r>
    <r>
      <rPr>
        <sz val="10"/>
        <color theme="1"/>
        <rFont val="Geomanist Light"/>
        <family val="3"/>
      </rPr>
      <t xml:space="preserve"> Acciones programadas para la ejecución del plan de acción institucional de la vigencia 2023.
</t>
    </r>
    <r>
      <rPr>
        <b/>
        <sz val="10"/>
        <color theme="1"/>
        <rFont val="Geomanist Light"/>
        <family val="3"/>
      </rPr>
      <t xml:space="preserve">HOJA 3.Seguimiento PAI. </t>
    </r>
    <r>
      <rPr>
        <sz val="10"/>
        <color theme="1"/>
        <rFont val="Geomanist Light"/>
        <family val="3"/>
      </rPr>
      <t xml:space="preserve">Configura el formato para el registro de avance al PAI
</t>
    </r>
    <r>
      <rPr>
        <b/>
        <sz val="10"/>
        <color theme="1"/>
        <rFont val="Geomanist Light"/>
        <family val="3"/>
      </rPr>
      <t>HOJA 4. Objetivos Estratégicos.</t>
    </r>
    <r>
      <rPr>
        <sz val="10"/>
        <color theme="1"/>
        <rFont val="Geomanist Light"/>
        <family val="3"/>
      </rPr>
      <t xml:space="preserve"> Consolida los objetivos planteados en Plan Estratégico Institucional 2019 - 2022.
</t>
    </r>
    <r>
      <rPr>
        <b/>
        <sz val="10"/>
        <color theme="1"/>
        <rFont val="Geomanist Light"/>
        <family val="3"/>
      </rPr>
      <t xml:space="preserve">HOJA 5. DOFA. </t>
    </r>
    <r>
      <rPr>
        <sz val="10"/>
        <color theme="1"/>
        <rFont val="Geomanist Light"/>
        <family val="3"/>
      </rPr>
      <t xml:space="preserve">Consolida las debilidades, oportunidades, fortalezas y amenazas identificados para la vigencia.
</t>
    </r>
    <r>
      <rPr>
        <b/>
        <sz val="10"/>
        <color theme="1"/>
        <rFont val="Geomanist Light"/>
        <family val="3"/>
      </rPr>
      <t>HOJA 6. Control de Ajustes PAI.</t>
    </r>
    <r>
      <rPr>
        <sz val="10"/>
        <color theme="1"/>
        <rFont val="Geomanist Light"/>
        <family val="3"/>
      </rPr>
      <t xml:space="preserve"> Configura el formato para el registro y trazabilidad de la solicitud de ajustes al contenido de este documento.
</t>
    </r>
    <r>
      <rPr>
        <b/>
        <sz val="10"/>
        <color theme="1"/>
        <rFont val="Geomanist Light"/>
        <family val="3"/>
      </rPr>
      <t>HOJA 7. Control de Formato.</t>
    </r>
    <r>
      <rPr>
        <sz val="10"/>
        <color theme="1"/>
        <rFont val="Geomanist Light"/>
        <family val="3"/>
      </rPr>
      <t xml:space="preserve"> Configura la trazabilidad de ajustes del formato PAI CCE-DES-FM-15
</t>
    </r>
  </si>
  <si>
    <t>INDICADOR DE COLOR</t>
  </si>
  <si>
    <t>PARAMETRO</t>
  </si>
  <si>
    <t>90% - 100%</t>
  </si>
  <si>
    <t>80% - 89%</t>
  </si>
  <si>
    <t>70% - 79%</t>
  </si>
  <si>
    <t>50% - 69%</t>
  </si>
  <si>
    <t>0 - 49%</t>
  </si>
  <si>
    <t>HOJA
2</t>
  </si>
  <si>
    <r>
      <rPr>
        <b/>
        <sz val="22"/>
        <color rgb="FF002060"/>
        <rFont val="Geomanist Bold"/>
        <family val="3"/>
      </rPr>
      <t>PLAN DE ACCIÓN INSTITUCIONAL - PAI 2022 DE LA AGENCIA NACIONAL DE CONTRATACIÓN PÚBLICA - COLOMBIA COMPRA EFICIENTE</t>
    </r>
    <r>
      <rPr>
        <sz val="22"/>
        <color theme="1"/>
        <rFont val="Geomanist Light"/>
        <family val="3"/>
      </rPr>
      <t xml:space="preserve">
</t>
    </r>
    <r>
      <rPr>
        <b/>
        <sz val="22"/>
        <color theme="1"/>
        <rFont val="Geomanist Bold"/>
        <family val="3"/>
      </rPr>
      <t xml:space="preserve">Código: </t>
    </r>
    <r>
      <rPr>
        <sz val="22"/>
        <color theme="1"/>
        <rFont val="Geomanist Light"/>
        <family val="3"/>
      </rPr>
      <t xml:space="preserve">CCE-DES-FM-15
</t>
    </r>
    <r>
      <rPr>
        <sz val="22"/>
        <color theme="1"/>
        <rFont val="Geomanist Bold"/>
        <family val="3"/>
      </rPr>
      <t xml:space="preserve">Versión 03 </t>
    </r>
    <r>
      <rPr>
        <sz val="22"/>
        <color theme="1"/>
        <rFont val="Geomanist Light"/>
        <family val="3"/>
      </rPr>
      <t>del 15 de diciembre de 2021</t>
    </r>
  </si>
  <si>
    <t>ACTIVIDAD / INICIATIVA</t>
  </si>
  <si>
    <t>No. ÍTEM</t>
  </si>
  <si>
    <t>PRODUCTOS</t>
  </si>
  <si>
    <t>FECHAS</t>
  </si>
  <si>
    <t>MÉTRICA</t>
  </si>
  <si>
    <t>PRESUPUESTO</t>
  </si>
  <si>
    <t>ID</t>
  </si>
  <si>
    <t xml:space="preserve">Actividad </t>
  </si>
  <si>
    <t>Entregable</t>
  </si>
  <si>
    <t>INICIO</t>
  </si>
  <si>
    <t>FIN</t>
  </si>
  <si>
    <t xml:space="preserve">Meta/indicador </t>
  </si>
  <si>
    <t>Fórmula</t>
  </si>
  <si>
    <t>Meta 1Q</t>
  </si>
  <si>
    <t>Meta 2Q</t>
  </si>
  <si>
    <t>Meta 3Q</t>
  </si>
  <si>
    <t>Meta 4Q</t>
  </si>
  <si>
    <t xml:space="preserve">Peso </t>
  </si>
  <si>
    <t>Objetivo Institucional PEI 2019 - 2022</t>
  </si>
  <si>
    <t>Nombre y apellido</t>
  </si>
  <si>
    <t>Cargo</t>
  </si>
  <si>
    <t>Requerimientos de Contratación</t>
  </si>
  <si>
    <t>$ Costos Administrativos</t>
  </si>
  <si>
    <t>$ Costos Técnicos</t>
  </si>
  <si>
    <t xml:space="preserve">Código UNSPSC </t>
  </si>
  <si>
    <t>Vigencia</t>
  </si>
  <si>
    <t>Estado de vigencia</t>
  </si>
  <si>
    <t xml:space="preserve">Fuente de Recursos </t>
  </si>
  <si>
    <t>Proyecto de inversión</t>
  </si>
  <si>
    <t xml:space="preserve">Rubro </t>
  </si>
  <si>
    <t>Recurso</t>
  </si>
  <si>
    <t>Presupuesto asignado rubro</t>
  </si>
  <si>
    <t>Presupuesto designado actividad</t>
  </si>
  <si>
    <t>% uso</t>
  </si>
  <si>
    <t>SN1</t>
  </si>
  <si>
    <t>Diseñar y adjudicar Acuerdos Marco de Precios e Instrumentos de Agregación de Demanda (nuevos y renovaciones)</t>
  </si>
  <si>
    <t>Resolución de adjudicación</t>
  </si>
  <si>
    <t>Ocho (08) AMP / IAD's adjudicados 
Meta anual de ocho (8)</t>
  </si>
  <si>
    <t>Sumatoria  de Instrumentos de Agregación de Demanda  del periodo a evaluar</t>
  </si>
  <si>
    <t>Reglamentar el uso obligatorio de los AMP vigentes y la generación de nuevos para territorios</t>
  </si>
  <si>
    <t>Mayerly López Molinello</t>
  </si>
  <si>
    <t>Subdirectora de Negocios</t>
  </si>
  <si>
    <t xml:space="preserve">Servicios Profesionales </t>
  </si>
  <si>
    <t>80101601
80101604
80121601</t>
  </si>
  <si>
    <t>En ejecución</t>
  </si>
  <si>
    <t>Inversión</t>
  </si>
  <si>
    <t>Instrumentos de Agregación de Demanda</t>
  </si>
  <si>
    <t>C-0304-1000-2-0-0304001-02</t>
  </si>
  <si>
    <t>Nación</t>
  </si>
  <si>
    <t>SN2</t>
  </si>
  <si>
    <t>Incorporar al menos un criterio de sostenibilidad en los APM / IAD´s para 2023 (nuevos y renovaciones)</t>
  </si>
  <si>
    <t>Estudios y Documentos Previos</t>
  </si>
  <si>
    <t xml:space="preserve">Tres (3) AMP / IAD´s estructurados y adjudicados en 2023 con al menos un criterio de sostenibilidad. </t>
  </si>
  <si>
    <t xml:space="preserve">Sumatoria de Instrumento de Agregación de Demanda  nuevos estructurados con criterios de sostenibilidad </t>
  </si>
  <si>
    <t>SN3</t>
  </si>
  <si>
    <t>Realizar seguimiento a la estructuración de los AMP / IAD para mejorar la difusión de los mismos.</t>
  </si>
  <si>
    <t>Informes del estado y evolución de los AMP / IAD's en estructuración  publicados en la página web semestralmente</t>
  </si>
  <si>
    <t>Dos (2) informes anuales de la estructuración y evolución de los AMP / IAD's.</t>
  </si>
  <si>
    <t>Sumatoria de Informes publicados en la página web</t>
  </si>
  <si>
    <t>Promover iniciativas para optimizar los recursos públicos en términos de tiempo, dinero y capacidad del talento humano y de la eficiencia en los procesos para satisfacer las necesidades de las Entidades Estatales y cumplir su misión</t>
  </si>
  <si>
    <t xml:space="preserve">80101601
</t>
  </si>
  <si>
    <t>SN4</t>
  </si>
  <si>
    <t>Realizar seguimiento a las ventas y ahorros generados a través de los Acuerdos Marco de Precios e Instrumentos de Agregación de Demanda en operación en la TVEC</t>
  </si>
  <si>
    <t>Informes semestrales de ahorros y ventas generadas a través de los AMP / IAD´S.</t>
  </si>
  <si>
    <t>Dos (2) informes semestrales de ahorros y ventas generadas a través de los AMP/ IAD´S.</t>
  </si>
  <si>
    <t>Sumatoria  de  Informes de ahorros y ventas</t>
  </si>
  <si>
    <t>SN5</t>
  </si>
  <si>
    <t>Implementación y difusión de información transversal de la subdirección.</t>
  </si>
  <si>
    <t xml:space="preserve">Lista de asistencia y evidencia de las formaciones para entidades estatales en el uso de los IAD / AMP en la TVEC, Simuladores. - Decreto 310 de 2021 - </t>
  </si>
  <si>
    <t>Veinte (20) Capacitaciones dictadas a entidades estatales en el uso de los IAD / AMP, decreto 310 y simuladores.</t>
  </si>
  <si>
    <t>Sumatoria de capacitaciones dictadas.</t>
  </si>
  <si>
    <t>Promover las capacidades de la compra pública</t>
  </si>
  <si>
    <t>Documentos Normativos</t>
  </si>
  <si>
    <t>C-0304-1000-2-0-0304005-02</t>
  </si>
  <si>
    <t>SN6</t>
  </si>
  <si>
    <t>Gestionar con oportunidad las PQRSD de la dependencia, tomando acciones de alertas tempranas para su gestión</t>
  </si>
  <si>
    <t xml:space="preserve">Informes trimestrales en matriz del seguimiento y cumplimiento en el trámite de las PQRSD.
</t>
  </si>
  <si>
    <t>Cuatro (4) informes trimestrales de la gestión de PQRSD en la dependencia</t>
  </si>
  <si>
    <t xml:space="preserve">Sumatoria de los informes realizados de PQRSD </t>
  </si>
  <si>
    <t>Fortalecer el MIPG para incrementar en 10 puntos la calificación del FURAG</t>
  </si>
  <si>
    <t>SN7</t>
  </si>
  <si>
    <t>Organizar y clasificar la información de 2022 conforme a las series documentales aprobadas en la Tabla de Retención Documental  a fin de preservar la información generada de acuerdo a las competencias de la subdirección</t>
  </si>
  <si>
    <t>1 Acta de transferencia 
1 Formato único de inventario documental</t>
  </si>
  <si>
    <t xml:space="preserve">Una (01) Transferencia documental de la vigencia 2022
</t>
  </si>
  <si>
    <t>Número de Transferencia primaria documental 2022</t>
  </si>
  <si>
    <t>7 acciones</t>
  </si>
  <si>
    <t>GC1</t>
  </si>
  <si>
    <t>Adoptar o actualizar un documento tipo que apunte a las líneas estratégicas del Plan Nacional de Desarrollo 2022-2026</t>
  </si>
  <si>
    <t>Documento tipo que apunte a las líneas estratégicas del Plan Nacional de Desarrollo 2022-2026</t>
  </si>
  <si>
    <t xml:space="preserve">Un (01) Documento Tipo </t>
  </si>
  <si>
    <t>Sumatoria del número de documento tipo publicado en la página web</t>
  </si>
  <si>
    <t>Disponer documentos tipo a los sectores priorizados por el gobierno nacional</t>
  </si>
  <si>
    <t>Nohelia Del Carmen Zawady Palacio</t>
  </si>
  <si>
    <t>Subdirectora de Gestión Contractual</t>
  </si>
  <si>
    <t>GC2</t>
  </si>
  <si>
    <t xml:space="preserve">Estructurar los documento tipo de convenios solidarios mediante el cual se estandaricen las buenas prácticas contractuales para contratar proyectos de obra pública con los organismos de acción comunal. </t>
  </si>
  <si>
    <t>Documento tipo  de convenios solidarios</t>
  </si>
  <si>
    <t>GC3</t>
  </si>
  <si>
    <t>Resolver las consultas recibidas por la Subdirección de Gestión Contractual</t>
  </si>
  <si>
    <t>Informe trimestral con el seguimiento de las consultas formuladas por los actores del Sistema de Compra Pública sobre la aplicación de normas de carácter general recibidas por la Subdirección de Gestión Contractual.</t>
  </si>
  <si>
    <t xml:space="preserve">Cuatro (04) Informes de consultas recibidas y resueltas por la Subdirección de Gestión Contractual. </t>
  </si>
  <si>
    <t xml:space="preserve">Sumatoria de informes entregados de consultas recibidas y resueltas por la Subdirección de Gestión Contractual. </t>
  </si>
  <si>
    <t>Promover la simplificación / racionalización normativa en referencia a la compra y la contratación pública</t>
  </si>
  <si>
    <t>GC4</t>
  </si>
  <si>
    <t>Indizar sentencias del Consejo de Estado del último trimestre del año 2022 que contengan temas relacionados con el Sistema de Compra Pública</t>
  </si>
  <si>
    <t>• (1) una matriz con las sentencias indizadas del ultimo trimestre del año 2022.
• (1) un informe de gestión de sentencias indizadas del año del ultimo trimestre de 2022.</t>
  </si>
  <si>
    <t xml:space="preserve">100% de las sentencias indizadas de la vigencia </t>
  </si>
  <si>
    <t>(Número de sentencias indizadas del año  / Número de sentencias contractuales clasificadas del año ) x 100</t>
  </si>
  <si>
    <t>Poner a disposición de los participes del sistema de compra pública documentos de buenas prácticas de contratación.</t>
  </si>
  <si>
    <t>GC5</t>
  </si>
  <si>
    <t>Indizar sentencias del Consejo de Estado del primer trimestre del año 2023 que contengan temas relacionados con el Sistema de Compra Pública</t>
  </si>
  <si>
    <t>• (1) una matriz con las sentencias indizadas primer trimestre del año 2023.
• (1) un informe de gestión de sentencias indizadas del año primer trimestre del año 2023.</t>
  </si>
  <si>
    <t>GC6</t>
  </si>
  <si>
    <t xml:space="preserve">Indizar laudos arbitrales relevantes a las compras públicas del estado </t>
  </si>
  <si>
    <t xml:space="preserve"> Laudos arbitrales indizados.</t>
  </si>
  <si>
    <t xml:space="preserve">Doce (12) laudos arbitrales indizados </t>
  </si>
  <si>
    <t>(Número de laudos indizados/ número de laudos clasificados) x 100</t>
  </si>
  <si>
    <t>GC7</t>
  </si>
  <si>
    <t>Indizar sentencias del Consejo de Estado del segundo trimestre del año 2023 que contengan temas relacionados con el Sistema de Compra Pública.</t>
  </si>
  <si>
    <t xml:space="preserve">• (1) una matriz con las sentencias indizadas del segundo trimestre del año 2023. 
• (1) un informe de gestión de sentencias indizadas del año del segundo trimestre del año 2023.  </t>
  </si>
  <si>
    <t>GC8</t>
  </si>
  <si>
    <t>Indizar sentencias del Consejo de Estado del tercer trimestre del año 2023 que contengan temas relacionados con el Sistema de Compra Pública.</t>
  </si>
  <si>
    <t>• (1) una matriz con las sentencias indizadas del tercer trimestre del año 2023.
• (1) un informe de gestión de sentencias indizadas del tercer trimestre del año 2023.</t>
  </si>
  <si>
    <t>GC9</t>
  </si>
  <si>
    <t>Indizar y concordar los conceptos jurídicos de ANCP-CCE de la Subdirección de Gestión Contractual del año 2023.</t>
  </si>
  <si>
    <t>• (1) una matriz con los conceptos jurídicos de la ANCP-CCE de la Subdirección de Gestión Contractual indizados .
Normativa contractual con los conceptos expedidos por la ANCP-CCE</t>
  </si>
  <si>
    <t>100% de los conceptos jurídicos indizados cada trimestre de la vigencia 2023</t>
  </si>
  <si>
    <t>(Número de conceptos indizados y concordados en cada trimestre de 2023 sin incluir los rezagados / Número de conceptos enviados en el trimestre sin incluir los rezagados)x100</t>
  </si>
  <si>
    <t>GC10</t>
  </si>
  <si>
    <t>Elaboración de cursos de capacitación en contratación estatal para los actores de la economía popular.</t>
  </si>
  <si>
    <t>Listas de asistencia (cuando se realicen de manera presencial) y grabaciones de las sesiones virtuales que evidencien el desarrollo de 3 capacitaciones en contratación estatal para los actores de la economía popular.</t>
  </si>
  <si>
    <t>Tres (3) cursos de capacitación en contratación estatal.</t>
  </si>
  <si>
    <t>Sumatoria de cursos realizados en contratación estatal.</t>
  </si>
  <si>
    <t>GC11</t>
  </si>
  <si>
    <t>Elaboración de boletines de los conceptos más relevantes en contratación.</t>
  </si>
  <si>
    <t xml:space="preserve">Documento con el boletín de los conceptos más relevantes en contratación. </t>
  </si>
  <si>
    <t>Ocho (8) boletines publicados.</t>
  </si>
  <si>
    <t>Sumatoria de boletines realizados con los conceptos más relevantes en contratación estatal.</t>
  </si>
  <si>
    <t>GC12</t>
  </si>
  <si>
    <t xml:space="preserve">Elaboración de ABC con enfoque diferencial. </t>
  </si>
  <si>
    <t>Matriz con la elaboración ABC con enfoque diferencial.</t>
  </si>
  <si>
    <t>Tres (3) ABC con enfoque diferencial.</t>
  </si>
  <si>
    <t>Sumatoria de ABC realizados con enfoque diferencial.</t>
  </si>
  <si>
    <t>Servicio técnico</t>
  </si>
  <si>
    <t>Mantenimiento
81112200
Licencia 
81112500</t>
  </si>
  <si>
    <t>Incremento del valor por dinero que obtiene el Estado en la compra pública. Nacional</t>
  </si>
  <si>
    <t>C-0304-1000-2-0-0304009-02-0</t>
  </si>
  <si>
    <t>GC13</t>
  </si>
  <si>
    <t xml:space="preserve">Actualizar los manuales y guías adoptados por la Agencia Nacional de Contratación Pública  de acuerdo con la normativa y la doctrina vigente </t>
  </si>
  <si>
    <t xml:space="preserve">Manuales y guías actualizados </t>
  </si>
  <si>
    <t>Cinco  (5) manuales y guías actualizados</t>
  </si>
  <si>
    <t>Número de guías y manuales actualizados y publicados en la página web.</t>
  </si>
  <si>
    <t>GC14</t>
  </si>
  <si>
    <t>Participar en la elaboración de normas y reglamentación en compras y contratación pública en conjunto con otros ministerios y departamentos administrativos sujetos a la solicitud del Gobierno Nacional</t>
  </si>
  <si>
    <t>Participaciones en la elaboración de dos decretos en conjunto con ministerios y departamentos administrativos.</t>
  </si>
  <si>
    <t>Dos (2) Convocatorias de participación en la construcción de normativa</t>
  </si>
  <si>
    <t>Sumatoria de la participación en elaboración de decretos en conjunto con ministerios y departamentos administrativos</t>
  </si>
  <si>
    <t>GC15</t>
  </si>
  <si>
    <t xml:space="preserve">Transferencia documental de la vigencia 2022
</t>
  </si>
  <si>
    <t>GC16</t>
  </si>
  <si>
    <t>16 acciones</t>
  </si>
  <si>
    <t>IDT1</t>
  </si>
  <si>
    <t xml:space="preserve">Elaborar el plan de actualización de la plataforma SECOP II, incluyendo actualizaciones naturales de la licencia y mantenimiento correctivo. </t>
  </si>
  <si>
    <t>Documento Excel denominado como Plan de Trabajo Despliegue de Releases, el cual contiene el plan de implementación y ejecución de las mejoras funcionales y/o técnicas por cada uno de los mantenimientos correctivos</t>
  </si>
  <si>
    <t>100% de los release programados en SECOP II implementados</t>
  </si>
  <si>
    <t>(Releases  implementados/ Release  Programados) x 100</t>
  </si>
  <si>
    <t>Fortalecer la disponibilidad del Sistema de Compra Pública</t>
  </si>
  <si>
    <t xml:space="preserve">Rigoberto Rodríguez Peralta </t>
  </si>
  <si>
    <t xml:space="preserve">Subdirector IDT </t>
  </si>
  <si>
    <t>IDT2</t>
  </si>
  <si>
    <t>Actualizar la plataforma TVEC a la última versión para incluir mejoras a la aplicación (roadmap funcional y/o técnico).</t>
  </si>
  <si>
    <t>Documento Excel denominado como Plan de Trabajo Release Mayores TVEC el cual contiene la implementación y ejecución de las mejoras funcionales y/o técnicas por cada uno de los raleases programados</t>
  </si>
  <si>
    <t>100% de los release programados en TVEC implementados</t>
  </si>
  <si>
    <t>(Releases implementados/ Release Programados) x 100</t>
  </si>
  <si>
    <t xml:space="preserve">81111801
80121601
</t>
  </si>
  <si>
    <t>IDT3</t>
  </si>
  <si>
    <t xml:space="preserve">Implementación del modelo de seguridad y privacidad de la información –MSPI. </t>
  </si>
  <si>
    <t>Documento Excel denominado como Plan de Trabajo para Implementar el modelo de seguridad y privacidad de la información -MSPI-, el cual contiene las actividades a desarrollar durante la ejecución del proyecto.</t>
  </si>
  <si>
    <t>100% actividades del plan de trabajo ejecutadas</t>
  </si>
  <si>
    <t>(Número de actividades ejecutadas/Número de actividades programadas) x100</t>
  </si>
  <si>
    <t>Implementar un modelo de Arquitectura Empresarial como habilitador de la política de gobierno digital</t>
  </si>
  <si>
    <t>IDT4</t>
  </si>
  <si>
    <t xml:space="preserve">Implementación de la política de Gobierno Digital en la ANCP-CCE. </t>
  </si>
  <si>
    <t xml:space="preserve">Informe al primer semestre del autodiagnóstico de la Política de Gobierno Digital . 
Informes trimestrales de avance de la implementación de la política de Gobierno Digital. </t>
  </si>
  <si>
    <t>Cuatro (4) informes trimestrales de avance de la implementación de la política de Gobierno Digital y Un (1) informe al primer semestre del Autodiagnóstico de la Política de Gobierno Digital</t>
  </si>
  <si>
    <t>Sumatoria de los informes realizados</t>
  </si>
  <si>
    <t xml:space="preserve">	
86101808</t>
  </si>
  <si>
    <t>IDT5</t>
  </si>
  <si>
    <t>Organizar y clasificar la información de 2022 conforme a las series documentales aprobadas en la Tabla de Retención Documental  a fin de preservar la información generada de acuerdo a las competencias de la subdirección.</t>
  </si>
  <si>
    <t>Acta de transferencia 
1 Formato único de inventario documental.</t>
  </si>
  <si>
    <t>Transferencia documental de la vigencia 2022</t>
  </si>
  <si>
    <t>Numero de Transferencia primaria documental 2022</t>
  </si>
  <si>
    <t>IDT6</t>
  </si>
  <si>
    <t>Desarrollar el programa de despliegue territorial mediante la capacitación de Entidades Estatales en el uso del SECOP II</t>
  </si>
  <si>
    <t>Listas de asistencia (cuando se realicen de manera presencial) y grabaciones de las sesiones virtuales que evidencien el desarrollo de formaciones.</t>
  </si>
  <si>
    <t>Trescientas (300) Entidades capacitadas</t>
  </si>
  <si>
    <t>Sumatoria de las entidades estatales capacitadas</t>
  </si>
  <si>
    <t>Promover las capacidades del sistema de compra pública</t>
  </si>
  <si>
    <t>IDT7</t>
  </si>
  <si>
    <t>Capacitar a entidades, proveedores, entes de control y ciudadanía en general, en el uso del SECOP II.</t>
  </si>
  <si>
    <t>Listas de asistencia (cuando se realicen de manera presencial) y grabaciones de las sesiones virtuales que evidencien el desarrollo para 550 capacitaciones en las diferentes modalidades que ofrece la entidad.</t>
  </si>
  <si>
    <t>Quinientas cincuenta (550) Capacitaciones de diferentes temáticas en el uso del SECOP I</t>
  </si>
  <si>
    <t>Sumatoria de las entidades capacitadas</t>
  </si>
  <si>
    <t>IDT8</t>
  </si>
  <si>
    <t xml:space="preserve">Capacitar a entidades de régimen especial en el uso del SECOP II </t>
  </si>
  <si>
    <t>Listas de asistencia (cuando se realicen de manera presencial) y grabaciones de las sesiones virtuales que evidencien el desarrollo para 80 capacitaciones en las diferentes modalidades que ofrece la entidad</t>
  </si>
  <si>
    <t xml:space="preserve">Cincuenta (50) capacitaciones para entidades de régimen especial en el uso del SECOP II  </t>
  </si>
  <si>
    <t>Número de capacitaciones dictadas</t>
  </si>
  <si>
    <t>IDT9</t>
  </si>
  <si>
    <t>9 acciones</t>
  </si>
  <si>
    <t>EMAE01</t>
  </si>
  <si>
    <t>Desarrollar insumos o documentos estratégicos a partir del estudio y análisis del sistema de compra pública con el fin de mejorar la comprensión y difusión de información de interés para los grupos de valor de la Agencia Nacional de Contratación Pública -Colombia Compra Eficiente-</t>
  </si>
  <si>
    <t xml:space="preserve">Insumos y/o documentos estratégicos del sistema de compra pública </t>
  </si>
  <si>
    <t>Veintiún (21) insumos estratégicos</t>
  </si>
  <si>
    <t>Sumatoria de los informes, insumos o documentos estratégicos</t>
  </si>
  <si>
    <t>Ricardo Adolfo Suárez</t>
  </si>
  <si>
    <t xml:space="preserve">Subdirector de Estudios de Mercado y Abastecimiento Estratégico </t>
  </si>
  <si>
    <t>EMAE02</t>
  </si>
  <si>
    <t>Realizar ciclos de formación  sincrónicos (virtual o presencial) o asincrónica (E-learning) del MAE a los grupos de valor de la Entidad, con el fin de socializar las buenas prácticas de Abastecimiento Estratégico para servidores públicos a nivel nacional</t>
  </si>
  <si>
    <t>Acta de Apertura del Ciclo de Formación</t>
  </si>
  <si>
    <t>Cinco (05) actas de los ciclos de formación sincrónicos o asincrónicos</t>
  </si>
  <si>
    <t>Sumatoria de actas de los ciclos realizados</t>
  </si>
  <si>
    <t>Diseñar e implementar programas de I+D+I en pro del desarrollo organizacional y/o la Contratación Pública</t>
  </si>
  <si>
    <t>EMAE03</t>
  </si>
  <si>
    <t>Adelantar análisis y estudios de la planeación de obras, bienes y servicios reportados por las entidades a través del Plan Anual de Adquisiciones (PAA) para identificar su comportamiento por anualidad</t>
  </si>
  <si>
    <t>Informes de los insumos y/o documentos estratégicos de la planeación de obras, bienes y servicios reportados por las entidades a través del Plan Anual de Adquisiciones</t>
  </si>
  <si>
    <t>Tres (03) informes de los insumos y/o documentos estratégicos</t>
  </si>
  <si>
    <t>EMAE04</t>
  </si>
  <si>
    <t xml:space="preserve">Dar a conocer la gestión del Observatorio Oficial de Contratación Estatal en  relación a estudios y documentos del sistema de compra pública. </t>
  </si>
  <si>
    <t>Informes de gestión del observatorio</t>
  </si>
  <si>
    <t>Dos (02) informes de gestión del observatorio</t>
  </si>
  <si>
    <t xml:space="preserve">Sumatoria de los informes de gestión del observatorio </t>
  </si>
  <si>
    <t>EMAE05</t>
  </si>
  <si>
    <t>Dar cumplimiento a lo establecido en el Decreto 1279 de 2021 (Ley del Vigilante) en relación con el mecanismo de seguimiento al porcentaje de puntaje adicional en los procesos licitación pública de vigilancia y seguridad privada</t>
  </si>
  <si>
    <t>Documento que contiene un reporte Estadístico de la muestra de procesos estudiada</t>
  </si>
  <si>
    <t>Un (01) Reporte estadístico de revisión de procesos</t>
  </si>
  <si>
    <t>Número de reportes estadísticos generados</t>
  </si>
  <si>
    <t>EMAE06</t>
  </si>
  <si>
    <t xml:space="preserve">Desarrollar o actualizar herramientas de visualización con la información del sistema de compra pública para que los ciudadanos y los demás participes del sistema, tengan insumos que les facilite acceder a información relevante del comportamiento, características, productos o servicios, ubicaciones geográficas, entidades y proveedores que intervienen en la celebración de contratos estatales. </t>
  </si>
  <si>
    <t>Ficha técnica y enlace de la visualización</t>
  </si>
  <si>
    <t xml:space="preserve">Diez (10) visualizaciones con información del sistema de compra pública </t>
  </si>
  <si>
    <t>Sumatoria de las visualizaciones</t>
  </si>
  <si>
    <t>Diseñar e implementar programas de I+D+I en pro del desarrollo institucional y/o la contratación y compra pública</t>
  </si>
  <si>
    <t>EMAE07</t>
  </si>
  <si>
    <t xml:space="preserve">Realizar o implementar desarrollos orientados a la analítica de datos como instrumentos de ayuda que faciliten el acceso y análisis de la información del sistema de compra pública colombiano a todos los interesados </t>
  </si>
  <si>
    <t>Informe de resultados o ficha técnica de los desarrollos</t>
  </si>
  <si>
    <t>Cuatro (04) informes de resultados o ficha técnica</t>
  </si>
  <si>
    <t>Sumatoria de informes de resultados o fichas técnicas</t>
  </si>
  <si>
    <t>EMAE08</t>
  </si>
  <si>
    <t>Realizar sinergias con los diferentes grupos de valor de la Agencia con el  propósito de mejorar, la calidad, acceso y uso de los datos del sistema de compras públicas</t>
  </si>
  <si>
    <t>Un informe o documento de resultado de las sinergias.</t>
  </si>
  <si>
    <t>Un (01)  Informe o documento de resultado de las sinergias.</t>
  </si>
  <si>
    <t>Número de documentos o acuerdos suscritos</t>
  </si>
  <si>
    <t>EMAE09</t>
  </si>
  <si>
    <t>Adelantar capacitaciones o formaciones orientadas a brindar insumos a los participes del sistema de compra pública relacionados con análisis de datos, seguimiento a instrumentos contractuales e implementación del Modelo de Abastecimiento Estratégico  y demás instrumentos desarrollados por la subdirección con el fin de promover la eficiencia y transparencia en la compra pública.</t>
  </si>
  <si>
    <t xml:space="preserve">Actas de las sesiones realizadas a los partícipes del sistema de compra pública </t>
  </si>
  <si>
    <t xml:space="preserve">Cuarenta y siete (47) Actas de las sesiones realizadas a los partícipes del sistema de compra pública </t>
  </si>
  <si>
    <t xml:space="preserve">Sumatoria  de las actas de las sesiones realizadas a los partícipes del sistema de compra pública </t>
  </si>
  <si>
    <t>EMAE10</t>
  </si>
  <si>
    <t>Organizar y clasificar la información de 2022 conforme a las series documentales estructuradas sin aprobación con el grupo de gestión documental a fin de preservar la información generada de acuerdo a las competencias de la subdirección</t>
  </si>
  <si>
    <t>Número de Transferencia documental 2022</t>
  </si>
  <si>
    <t>EMAE11</t>
  </si>
  <si>
    <t>11 acciones</t>
  </si>
  <si>
    <t>SG01</t>
  </si>
  <si>
    <t>Implementar una estrategia  a nivel externo con enfoque diferencial  
con el fin de mejorar la participación y relación de la entidad con la ciudadanía para el fortalecimiento de la compra pública del país.​
​</t>
  </si>
  <si>
    <t xml:space="preserve">Estrategia de enfoque diferencial aprobada e implementada </t>
  </si>
  <si>
    <t xml:space="preserve">Una (01) estrategia aprobada e implementada </t>
  </si>
  <si>
    <t>Sumatoria del número de los  documentos generados</t>
  </si>
  <si>
    <t xml:space="preserve">William Renan Rodríguez </t>
  </si>
  <si>
    <t>Secretario General</t>
  </si>
  <si>
    <t>SG02</t>
  </si>
  <si>
    <t>Realizar una estrategia  a nivel  interno y externo  en cuanto a  sensibilización y percepción de los canales de atención de la ANCP-CCE a los grupos de interés</t>
  </si>
  <si>
    <t>Publicar en la página web los informes trimestrales de la percepción de los usuarios frentes a los canales de atención y la participación ciudadana de la entidad. Con corte de marzo, junio y Septiembre</t>
  </si>
  <si>
    <t>Tres (3) informes de percepción publicados en la página web de la entidad</t>
  </si>
  <si>
    <t>Sumatoria del número de los  informes generados</t>
  </si>
  <si>
    <t>SG03</t>
  </si>
  <si>
    <t>Organizar y clasificar la información de 2022 conforme a las series documentales aprobadas en la Tabla de Retención Documental  a fin de preservar la información generada de acuerdo a las competencias de la secretaría general</t>
  </si>
  <si>
    <t>1 Acta de transferencia por proceso
1 Formato Único de Inventario documental por proceso</t>
  </si>
  <si>
    <t xml:space="preserve">Una (01) transferencia documental de la vigencia 2022 de los 6 procesos de Secretaria General
</t>
  </si>
  <si>
    <t xml:space="preserve">Sumatoria de la transferencia ejecutada </t>
  </si>
  <si>
    <t>William Renan Rodríguez</t>
  </si>
  <si>
    <t>SG04</t>
  </si>
  <si>
    <t xml:space="preserve">Actualización del Formato Único de Inventario Documental - FUID del archivo central de la entidad vigencia 2012-2021 </t>
  </si>
  <si>
    <t>1 Formato Único de Inventario Documental - FUID consolidado</t>
  </si>
  <si>
    <t>Inventarios del archivo central actualizado</t>
  </si>
  <si>
    <t>(Número de FUID actualizados / Numero de FUID por actualizar)*100</t>
  </si>
  <si>
    <t>SG05</t>
  </si>
  <si>
    <t>Definir el plan de manejo ambiental de la ANCP-CCE.</t>
  </si>
  <si>
    <t>Documento Plan de Manejo Ambiental aprobado por el CIGD (I semestre)</t>
  </si>
  <si>
    <t>Un (01) plan aprobado por el Comité institucional de Gestión y Desempeño CIGD</t>
  </si>
  <si>
    <t>Número de actividades ejecutadas en el periodo / número de actividades programadas en el periodo</t>
  </si>
  <si>
    <t>SG06</t>
  </si>
  <si>
    <t>Definir el plan de austeridad de la ANCP-CCE para el año 2023, de conformidad con la normatividad aplicable para esa vigencia.</t>
  </si>
  <si>
    <t xml:space="preserve">Documento plan de austeridad aprobado </t>
  </si>
  <si>
    <t>Un (01) plan de austeridad aprobado y divulgado</t>
  </si>
  <si>
    <t>SG07</t>
  </si>
  <si>
    <t>Medición del riesgo psicosocial e intervención</t>
  </si>
  <si>
    <t>Medición del riesgo psicosocial en la agencia (I semestre)
Acciones de intervención acorde a los resultados (II semestre)</t>
  </si>
  <si>
    <t>Un (01) informe resultados de la medición y plan de acción de intervención</t>
  </si>
  <si>
    <t>SG08</t>
  </si>
  <si>
    <t>Desarrollo e Implementación diversificación de modalidades de trabajo diferentes a la presencialidad acordes con la normatividad vigente</t>
  </si>
  <si>
    <t xml:space="preserve">Acto administrativo  de implementación  diversificación de modalidades de trabajo diferentes a la presencialidad </t>
  </si>
  <si>
    <t>Un (01) documento resolución de adopción de la diferentes modalidades de trabajo</t>
  </si>
  <si>
    <t>SG09</t>
  </si>
  <si>
    <t xml:space="preserve">Actualización y apropiación de guía para la prevención de conflictos de interés y disciplinarios </t>
  </si>
  <si>
    <t>1.Elaboración de la guía (Semestre)
2. Informe de desarrollo estrategia (II semestre)</t>
  </si>
  <si>
    <t xml:space="preserve">Una (01) guía aprobado y divulgado
Un (01) informe del desarrollo de la  estrategia </t>
  </si>
  <si>
    <t>SG10</t>
  </si>
  <si>
    <t>Fortalecer la política de gestión del conocimiento en la ANCPCCE</t>
  </si>
  <si>
    <t xml:space="preserve">Implementación del plan de acción la política de gestión del conocimiento de la ANCP-CCE.
Informes de reportes semestrales </t>
  </si>
  <si>
    <t xml:space="preserve"> Un (01) plan de acción implementado de la política de Gestión de Conocimiento.
Dos (02) reportes semestrales del avance de implementación de la política GESCO</t>
  </si>
  <si>
    <t>SG11</t>
  </si>
  <si>
    <t xml:space="preserve">Revisar y Actualizar la implementación de la política de compras y contratación pública en la agencia. </t>
  </si>
  <si>
    <t xml:space="preserve">Actualización de la guía interna de Política de Compras y Contratación Pública 
Informes semestrales de seguimiento a la implementación de la política de compras y contratación pública en la ANCP-CCE. </t>
  </si>
  <si>
    <t>Dos (02) informes de seguimiento</t>
  </si>
  <si>
    <t>SG12</t>
  </si>
  <si>
    <t>Actualización del Manual de contratación y documentos internos  de la ANCP-CCE.</t>
  </si>
  <si>
    <t>Manual actualizado, aprobado y publicado.</t>
  </si>
  <si>
    <t xml:space="preserve">Un (01) manual de contratación aprobado </t>
  </si>
  <si>
    <t>SG13</t>
  </si>
  <si>
    <t>Coordinar la defensa o representar judicial, extrajudicial y administrativamente a la Agencia en los diferentes procesos que se adelanten, mediante poder o delegación y supervisar el trámite de los mismos.</t>
  </si>
  <si>
    <t>Informes semestrales de seguimiento de defensa y representación judicial, extrajudicial y administrativamente a la agencia en los diferentes procesos que se adelanten, mediante poder o delegación.</t>
  </si>
  <si>
    <t>Un (02) informes de seguimiento</t>
  </si>
  <si>
    <t>Sumatoria del número de los informes generados</t>
  </si>
  <si>
    <t>SG14</t>
  </si>
  <si>
    <t xml:space="preserve">14 acciones </t>
  </si>
  <si>
    <t>DG01</t>
  </si>
  <si>
    <t xml:space="preserve">Formular, ejecutar y evaluar el Plan Anual de Auditoría 2023 aprobado por el Comité Institucional de Coordinación de Control Interno CICCI. </t>
  </si>
  <si>
    <t xml:space="preserve">Plan Anual Auditoría aprobado por el Comité Institucional de Coordinación de Control Interno (CICCI). 
Once (11) monitoreos mensuales al avance de ejecución del Plan Anual de Auditoría 2023. 
Un informe general de la ejecución del Plan Anual de Auditoría 2023 dirigido al Comité Institucional de Coordinación de Control Interno (CICCI), en donde se detallen las actividades ejecutadas por el equipo de Control Interno en cumplimiento de los roles designados en el Decreto 648 de 2017. </t>
  </si>
  <si>
    <t>Seguimiento a la ejecución del Plan Anual de Auditoría 2023</t>
  </si>
  <si>
    <t>Número de entregables programados / Sobre número de entregables ejecutados * 100</t>
  </si>
  <si>
    <t>Fortalecer el MIPG para incrementar en 10 puntos la calificación el FURAG</t>
  </si>
  <si>
    <t>Judith Esperanza Gómez Zambrano</t>
  </si>
  <si>
    <t>Asesor Experto con Funciones de Control Interno</t>
  </si>
  <si>
    <t>DG02</t>
  </si>
  <si>
    <t>Elaborar y dar cumplimiento del Plan Estratégico de Comunicaciones (PEC) 2023</t>
  </si>
  <si>
    <t>Plan Estratégico de Comunicaciones
Matriz de cumplimiento Plan Estratégico de Comunicaciones 2023 con soportes de evidencia de cumplimiento.</t>
  </si>
  <si>
    <t>95 % Actividades programadas con sus respectivos soportes</t>
  </si>
  <si>
    <t>(Número de actividades cumplidas/número de actividades programadas)x100</t>
  </si>
  <si>
    <t>Ricardo Pajarito</t>
  </si>
  <si>
    <t>Dirección General
Asesor Comunicaciones</t>
  </si>
  <si>
    <t>DG03</t>
  </si>
  <si>
    <t>Seguimiento y control del cumplimiento de la matriz de autodiagnóstico de la Dimensión 5 de MIPG Información y Comunicación.</t>
  </si>
  <si>
    <t>Matriz de autodiagnóstico de la Dimensión 5 de MIPG, con soportes de cumplimiento.</t>
  </si>
  <si>
    <t>90 % Actividades programadas con sus respectivos soportes</t>
  </si>
  <si>
    <t>(número de actividades cumplidas/número de actividades programadas)x100</t>
  </si>
  <si>
    <t>DG04</t>
  </si>
  <si>
    <t>Desarrollar un documento con la propuesta de la reforma del estatuto  de contratación</t>
  </si>
  <si>
    <t>Documento Interno dirigido al Director General con la propuesta de reforma del Estatuto de Contratación.</t>
  </si>
  <si>
    <t>Un (01) documento Interno dirigido al director General con la propuesta de reforma del Estatuto de Contratación.</t>
  </si>
  <si>
    <t xml:space="preserve">Número de documento generado </t>
  </si>
  <si>
    <t>Promover la simplificación y racionalización en referencia  a la compra y contratación pública</t>
  </si>
  <si>
    <t>Juan David Marín</t>
  </si>
  <si>
    <t>Asesor 5 Experto     Dirección General</t>
  </si>
  <si>
    <t>DG05</t>
  </si>
  <si>
    <t xml:space="preserve"> Diseñar un documento técnico de la reorganización jurídica de la entidad a partir de un análisis de la estructura interna del área jurídica de la entidad </t>
  </si>
  <si>
    <t>Documento para reestructuración del área jurídica de la entidad</t>
  </si>
  <si>
    <t>Un (01) documento para restructuración del área jurídica de la entidad</t>
  </si>
  <si>
    <t>Proponer el diseño de la estructura organizacional</t>
  </si>
  <si>
    <t>Juvenal Barbosa</t>
  </si>
  <si>
    <t>Gestor 15     Dirección General</t>
  </si>
  <si>
    <t>DG06</t>
  </si>
  <si>
    <t xml:space="preserve">Elaborar un documento base jurídico para el curso de e-learning de compras públicas de economía  popular </t>
  </si>
  <si>
    <t>Documento con el material base jurídico (despliegue normativo y diferencial)  para el curso de e-learning de compras públicas de economía popular.</t>
  </si>
  <si>
    <t xml:space="preserve">Un (01) documento con el material del curso entregado a e Lear Ning </t>
  </si>
  <si>
    <t>Luis Enrique Perea</t>
  </si>
  <si>
    <t>Analista T2-02     Dirección General</t>
  </si>
  <si>
    <t>DG07</t>
  </si>
  <si>
    <t>Desarrollar el Plan de acción de la Agencia Nacional Jurídica del Estado (ANJDE) para implementar el Modelo óptimo de Gestión.</t>
  </si>
  <si>
    <t>Certificación de  la oficina jurídica en el Modelo óptimo de gestión</t>
  </si>
  <si>
    <t xml:space="preserve">Cumplimiento de Plan de acción de Agencia Nacional Jurídica del Estado (ANJDE) </t>
  </si>
  <si>
    <t>Desarrollar un modelo de operación de la eficiencia operacional</t>
  </si>
  <si>
    <t>Carlos Francisco Toledo Flórez</t>
  </si>
  <si>
    <t>Asesor 9 Experto     Dirección General</t>
  </si>
  <si>
    <t>DG08</t>
  </si>
  <si>
    <t>Organizar y clasificar la información de 2022 conforme a las series documentales estructuradas sin aprobación con el grupo de gestión documental a fin de preservar la información generada de acuerdo a las competencias de la dirección general</t>
  </si>
  <si>
    <t xml:space="preserve">Sonia Rodríguez </t>
  </si>
  <si>
    <t>Dirección General
Analista</t>
  </si>
  <si>
    <t>DG09</t>
  </si>
  <si>
    <t xml:space="preserve">Christian Javier Zárate </t>
  </si>
  <si>
    <t>Dirección General
Planeación
Técnico 01-12</t>
  </si>
  <si>
    <t>DG10</t>
  </si>
  <si>
    <t>Desarrollar acciones de mejora de acuerdo a los resultados del índice de desempeño institucional en la medición del formulario único de registro y avance (FURAG), los autodiagnósticos y recomendaciones del Departamento de la Función Pública y Control Interno en el marco de MIPG</t>
  </si>
  <si>
    <t xml:space="preserve">Plan de mejoramiento a partir de los resultados obtenidos del IDI medido a través del FURAG
</t>
  </si>
  <si>
    <t xml:space="preserve">Un (01) Plan de mejoramiento a partir de los resultados obtenidos del IDI medido a través del FURAG
Un (01) Plan de mantenimiento de MIPG
Un (01) formato de verificación del SCI 2da Línea diligenciado </t>
  </si>
  <si>
    <t xml:space="preserve">Sumatoria de documentos generados </t>
  </si>
  <si>
    <t>Claudia Taboada</t>
  </si>
  <si>
    <t>Dirección General
Asesora Planeación</t>
  </si>
  <si>
    <t>DG11</t>
  </si>
  <si>
    <t xml:space="preserve">Avanzar en la elaboración el Plan Estratégico Institucional (PEI)  2023-2027 de la Agencia Nacional de Contratación Pública de acuerdo a los lineamiento del Plan Nacional de Desarrollo (PND)  vigente </t>
  </si>
  <si>
    <t xml:space="preserve">Plan Estratégico Institucional  elaborado </t>
  </si>
  <si>
    <t xml:space="preserve">Un (01) plan estratégico institucional </t>
  </si>
  <si>
    <t>DG12</t>
  </si>
  <si>
    <t xml:space="preserve">Gestionar cuatro acuerdos de cooperación internacional (Técnica/económica) entre la ANCP-CCE y organismos multilaterales en temas específicos de apoyo a la gestión institucional. </t>
  </si>
  <si>
    <t>Acuerdos de cooperación internacional</t>
  </si>
  <si>
    <t>Cuatro (4) acuerdos de cooperación internacional</t>
  </si>
  <si>
    <t xml:space="preserve">Sumatoria de acuerdos de cooperación 
</t>
  </si>
  <si>
    <t xml:space="preserve">Promover estrategias de cooperación con los entes de control y organismos internacionales. </t>
  </si>
  <si>
    <t xml:space="preserve">Juan Pablo Anaya </t>
  </si>
  <si>
    <t xml:space="preserve">Contratista Planeación - Dirección General </t>
  </si>
  <si>
    <t>DG13</t>
  </si>
  <si>
    <t>Hacer revisión y proyección de un (1) capítulo de compras públicas para dos acuerdos comerciales respectivamente que se encuentren vigentes en el país en etapa de renegociación.  </t>
  </si>
  <si>
    <t>Informe de revisión de capítulos de compras públicas</t>
  </si>
  <si>
    <t xml:space="preserve">Dos (2) revisiones a dos acuerdos comerciales vigentes
</t>
  </si>
  <si>
    <t>Sumatoria de revisiones a acuerdos</t>
  </si>
  <si>
    <t>DG14</t>
  </si>
  <si>
    <t xml:space="preserve">Dictar lineamientos en materia de transparencia para la contratación pública con recursos provenientes de otros estados, organismos gubernamentales y no gubernamentales y agencias de cooperación internacional. </t>
  </si>
  <si>
    <t xml:space="preserve">Circular de recomendaciones sobre lineamientos estratégicos en materia de transparencia para modalidad de contratación con recursos internacionales. 
</t>
  </si>
  <si>
    <t>Una (1) circular publicada</t>
  </si>
  <si>
    <t>Número de circular publicada</t>
  </si>
  <si>
    <t>Poner a disposición de los partícipes del sistema de compra pública documentos de buenas prácticas de contratación.</t>
  </si>
  <si>
    <t xml:space="preserve">14 Acciones </t>
  </si>
  <si>
    <t>DEC612-01</t>
  </si>
  <si>
    <t>Reporte de estado de cumplimiento del Plan Institucional de Archivos de la Entidad - ­PINAR</t>
  </si>
  <si>
    <t>Informe que consolide la descripción del estado de avance del plan correspondiente a la vigencia 2023.                                                                  
 Nota: Se entiende por informe un documento que consolide el análisis estratégico de la situación y estado de cumplimiento de dicho plan. Este documento debe estar firmado por el responsable / coordinador del plan y el líder del proceso correspondiente .                                                                                            Informe 1: fecha de corte 30 de Junio, Informe 2: fecha de corte 15 de diciembre.</t>
  </si>
  <si>
    <t>Dos (02)  Informes semestrales del Plan Institucional de Archivos - PINAR</t>
  </si>
  <si>
    <t>Sumatoria de los informes semestrales realizados</t>
  </si>
  <si>
    <t>DEC612-02</t>
  </si>
  <si>
    <t>Reporte de estado de cumplimiento del Plan Anual de Adquisiciones</t>
  </si>
  <si>
    <t xml:space="preserve">Informe que consolide la descripción del estado de ejecución del plan correspondiente a la vigencia 2023.                                                                
Nota: Se entiende por informe un documento que consolide el análisis estratégico de la situación y estado de cumplimiento de dicho plan. Este documento debe estar firmado por el responsable / coordinador del plan y el líder del proceso correspondiente .                                                                                            Informe 1: fecha de corte 30 de Junio, Informe 2: fecha de corte 15 de diciembre                                                                                                        </t>
  </si>
  <si>
    <t>Dos (02)  Informes semestrales del Plan Anual de Adquisiciones</t>
  </si>
  <si>
    <t>DEC612-03</t>
  </si>
  <si>
    <t>Reporte de estado de cumplimiento del Plan Anual de Vacantes</t>
  </si>
  <si>
    <t>Informe que consolide la descripción del estado de avance del plan correspondiente a la vigencia 2023.                                                                   
 Nota: Se entiende por informe un documento que consolide el análisis estratégico de la situación y estado de cumplimiento de dicho plan. Este documento debe estar firmado por el responsable / coordinador del plan y el líder del proceso correspondiente .                                                                                            Informe 1: fecha de corte 30 de Junio, Informe 2: fecha de corte 15 de diciembre.</t>
  </si>
  <si>
    <t>Dos (02) Informes semestrales del Plan Anual de Vacantes</t>
  </si>
  <si>
    <t>DEC612-04</t>
  </si>
  <si>
    <t>Reporte de estado de cumplimiento del Plan de Previsión de Recursos Humanos</t>
  </si>
  <si>
    <t>Informe que consolide la descripción del estado de avance del plan correspondiente a la vigencia 2023.                                                                      
Nota: Se entiende por informe un documento que consolide el análisis estratégico de la situación y estado de cumplimiento de dicho plan. Este documento debe estar firmado por el responsable / coordinador del plan y el líder del proceso correspondiente .                                                                                            Informe 1: fecha de corte 30 de Junio, Informe 2: fecha de corte 15 de diciembre.</t>
  </si>
  <si>
    <t>Dos (02) Informes semestrales del Plan de Previsión de Recursos Humanos</t>
  </si>
  <si>
    <t>DEC612-05</t>
  </si>
  <si>
    <t>Reporte de estado de cumplimiento del Plan Estratégico de Talento Humano</t>
  </si>
  <si>
    <t>Informe que consolide la descripción del estado de avance del plan correspondiente a la vigencia 2023.                                                                
  Nota: Se entiende por informe un documento que consolide el análisis estratégico de la situación y estado de cumplimiento de dicho plan. Este documento debe estar firmado por el responsable / coordinador del plan y el líder del proceso correspondiente .                                                                                            Informe 1: fecha de corte 30 de Junio, Informe 2: fecha de corte 15 de diciembre.</t>
  </si>
  <si>
    <t>Dos (02) Informes semestrales del Plan Estratégico de Talento Humano</t>
  </si>
  <si>
    <t>DEC612-06</t>
  </si>
  <si>
    <t>Reporte de estado de cumplimiento del Plan Institucional de Capacitación</t>
  </si>
  <si>
    <t>Dos (02)  Informes semestrales del Plan Institucional de Capacitación</t>
  </si>
  <si>
    <t>DEC612-07</t>
  </si>
  <si>
    <t>Reporte de estado de cumplimiento del Plan de Incentivos Institucionales</t>
  </si>
  <si>
    <t>Dos (02)  Informes semestrales del Plan de Incentivos Institucionales</t>
  </si>
  <si>
    <t>DEC612-08</t>
  </si>
  <si>
    <t>Reporte de estado de cumplimiento del Plan de Trabajo Anual en Seguridad y Salud en el Trabajo</t>
  </si>
  <si>
    <t>Dos (02)  Informes semestrales del Plan de Trabajo Anual en Seguridad y Salud en el Trabajo</t>
  </si>
  <si>
    <t>DEC612-09</t>
  </si>
  <si>
    <t>Reporte de estado de cumplimiento del Programa de transparencia y ética en el sector público</t>
  </si>
  <si>
    <t>Informe con estado de avance del programa de transparencia y ética en el sector público, con corte abril, agosto y diciembre.</t>
  </si>
  <si>
    <t>Tres (03) informes cuatrimestrales con estado de avance de transparencia y ética en el sector público 2023</t>
  </si>
  <si>
    <t>Sumatoria de los informes cuatrimestrales realizados</t>
  </si>
  <si>
    <t>DEC612-10</t>
  </si>
  <si>
    <t>Reporte de estado de cumplimiento del Plan Estratégico de Tecnologías de la Información y las Comunicaciones­ PETI.</t>
  </si>
  <si>
    <t xml:space="preserve">Informe semestral que consolide la descripción del estado de avance del plan correspondiente a la vigencia 2023. </t>
  </si>
  <si>
    <t>Dos (02) Informes semestrales del Plan Estratégico de Tecnologías de la Información y las Comunicaciones -­ PETI</t>
  </si>
  <si>
    <t>Subdirector IDT</t>
  </si>
  <si>
    <t>DEC612-11</t>
  </si>
  <si>
    <t>Reporte de estado de cumplimiento del Plan de Tratamiento de Riesgos de Seguridad y Privacidad de la Información.</t>
  </si>
  <si>
    <t>Informe semestral que consolide la descripción del estado de avance del plan correspondiente a la vigencia 2023.</t>
  </si>
  <si>
    <t>Dos (02) Informes semestrales del Plan de Tratamiento de Riesgos de Seguridad y Privacidad de la Información</t>
  </si>
  <si>
    <t>DEC612-12</t>
  </si>
  <si>
    <t>Reporte de estado de cumplimiento del Plan de Seguridad y Privacidad de la Información</t>
  </si>
  <si>
    <t>Dos (02) Informes semestrales del Plan de Seguridad y Privacidad de la Información</t>
  </si>
  <si>
    <t>12 Planes DEC612-2018</t>
  </si>
  <si>
    <r>
      <rPr>
        <sz val="22"/>
        <color theme="2"/>
        <rFont val="Geomanist Bold"/>
        <family val="3"/>
      </rPr>
      <t>HOJA</t>
    </r>
    <r>
      <rPr>
        <sz val="12"/>
        <color theme="2"/>
        <rFont val="Geomanist Bold"/>
        <family val="3"/>
      </rPr>
      <t xml:space="preserve">
</t>
    </r>
    <r>
      <rPr>
        <sz val="72"/>
        <color theme="2"/>
        <rFont val="Geomanist Bold"/>
        <family val="3"/>
      </rPr>
      <t>3</t>
    </r>
  </si>
  <si>
    <r>
      <rPr>
        <sz val="18"/>
        <color rgb="FF002060"/>
        <rFont val="Geomanist Bold"/>
        <family val="3"/>
      </rPr>
      <t>SEGUIMIENTO PLAN DE ACCIÓN INSTITUCIONAL - PAI 2023 DE LA AGENCIA NACIONAL DE CONTRATACIÓN PÚBLICA - COLOMBIA COMPRA EFICIENTE</t>
    </r>
    <r>
      <rPr>
        <sz val="18"/>
        <color theme="1"/>
        <rFont val="Geomanist Bold"/>
        <family val="3"/>
      </rPr>
      <t xml:space="preserve">
</t>
    </r>
    <r>
      <rPr>
        <sz val="18"/>
        <color theme="1"/>
        <rFont val="Geomanist Light"/>
        <family val="3"/>
      </rPr>
      <t>Código: CCE-DES-FM-15
Versión 03 del 15 de diciembre de 2021</t>
    </r>
  </si>
  <si>
    <t>No. ITEM</t>
  </si>
  <si>
    <t>SEGUIMIENTO TRIMESTRAL  PLAN DE ACCIÓN</t>
  </si>
  <si>
    <t>Meta / Indicador</t>
  </si>
  <si>
    <t>Avance programado acumulado Q1</t>
  </si>
  <si>
    <t>Avance programado acumulado Q2</t>
  </si>
  <si>
    <t>Avance programado acumulado Q3</t>
  </si>
  <si>
    <t>Avance programado acumulado Q4</t>
  </si>
  <si>
    <t>CUMPLIMIENTO Q1</t>
  </si>
  <si>
    <t>CUMPLIMIENTO Q2</t>
  </si>
  <si>
    <t>CUMPLIMIENTO Q3</t>
  </si>
  <si>
    <t>CUMPLIMIENTO Q4</t>
  </si>
  <si>
    <t>CUANTIFICACIÓN Q1</t>
  </si>
  <si>
    <t>CUANTIFICACIÓN Q2</t>
  </si>
  <si>
    <t>CUANTIFICACIÓN Q3</t>
  </si>
  <si>
    <t>CUANTIFICACIÓN Q4</t>
  </si>
  <si>
    <t>OBSERVACIONES / LINK EVIDENCIAS</t>
  </si>
  <si>
    <t xml:space="preserve">Se adjunta formato de evidencias para mesas de trabajo y capacitaciones - 2023 de la ANCPCCE, en el cual se observa que se dictaron ocho (8) capacitaciones en el primer timestre: 1. Como participar en los Acuerdos Marco, 2. Capacitación a Entidades Compradoras, 3. Capacitación a Proveedores, 4. Uso de la Tienda Virtual del estado Colombiano, 5. Manejo de los códigos UNSPSC, 6. Uso de la Tienda Virtual del estado Colombiano, 7. Capacitación Consumibles de impresión ll, 8. Acuerdo Marco Conectividad lll.
Dando cumplimiento a lo programado en esta actividad. 
</t>
  </si>
  <si>
    <t>Capacitaciones dictatas</t>
  </si>
  <si>
    <t xml:space="preserve">Se relaciona un (1) informe de  PQRSD correspondiente al compromiso dela actividad SN6, dando cumplimiento al entregable del Q1
- INFORME TRIMESTRAL PQRSD </t>
  </si>
  <si>
    <t xml:space="preserve">Informe PQRSD trimestral - SN </t>
  </si>
  <si>
    <t>7 Acciones</t>
  </si>
  <si>
    <t xml:space="preserve">Adoptar los documentos tipo de mantenimientos rutinarios, mediante el cual se establezcan ventajas competitivas a organizaciones de economía solidaria. Esta sería una herramienta para incentivar en las compras públicas del Estado la economía popular. </t>
  </si>
  <si>
    <t>Documento  tipo de mantenimientos rutinarios</t>
  </si>
  <si>
    <t>Para esta actividad la subdirección de G.C.  presenta un informe de consultas recibidas y resueltas del primer trimestre de 2023 en el cual se concluye que a esta dependencia ingresaron ochocientas veinte (820) peticiones en el primer trimestre del año 2023 y se enviaron setecientos noventa y cinco (795) respuestas a los peticionarios.
Dando cumplimiento a esta actividad para el Q1</t>
  </si>
  <si>
    <t>Informe trimestral de consultas recibidas y resueltas por la Subdirección de Gestión Contractual.</t>
  </si>
  <si>
    <t>Actividad Cumplida: Se adjunta Informe de sentencias último trimestre de 2022 y la matriz de sentencias indizadas del último trimestre de 2022, en esta evidencia se puede concluir que de los diez mil setecientos dos (10.702) archivos se realizó depuración de las sentencias de 
naturaleza contractual que debían ser clasificadas para indizar, obteniendo un total de 
quinientos setenta y cinco (575) sentencias.</t>
  </si>
  <si>
    <t>Enlace Evidencia GC4</t>
  </si>
  <si>
    <t xml:space="preserve">Se adjunta (1) una matriz con los conceptos jurídicos de la ANCP-CCE de la Subdirección de Gestión Contractual indizados y la Normativa contractual con los conceptos expedidos por la ANCP-CCE, asimismo el repositorio de los conceptos jurídicos indizados. Dando cumplimiento a esta actividad para el Q1. </t>
  </si>
  <si>
    <t>Enlace Evidencia GC9</t>
  </si>
  <si>
    <t xml:space="preserve">Se relaciona un (1) informe de de PQRSD correspondiente al compromiso dela actividad GC16, dando cumplimiento al entregable del Q1
- INFORME TRIMESTRAL PQRSD </t>
  </si>
  <si>
    <t xml:space="preserve">Informe Trimestral PQRSD - G.C. </t>
  </si>
  <si>
    <t>16 Acciones</t>
  </si>
  <si>
    <r>
      <t xml:space="preserve">Se adjunta el </t>
    </r>
    <r>
      <rPr>
        <b/>
        <sz val="12"/>
        <color rgb="FF000000"/>
        <rFont val="Geomanist Light"/>
        <family val="3"/>
      </rPr>
      <t>PlanDespliegues_SECOPII - PrimerSemestre-1</t>
    </r>
    <r>
      <rPr>
        <sz val="12"/>
        <color rgb="FF000000"/>
        <rFont val="Geomanist Light"/>
        <family val="3"/>
      </rPr>
      <t>, en el cual se relaciona los avances del plan  con un 53% en el primer Q. (se proyectó  en el plan para los 4 Q y en el primer Q  ya hay un avance de mas de la mitad se sugiere modificar las metas proyectadas en los planes).
Adicional se presenta un</t>
    </r>
    <r>
      <rPr>
        <b/>
        <sz val="12"/>
        <color rgb="FF000000"/>
        <rFont val="Geomanist Light"/>
        <family val="3"/>
      </rPr>
      <t xml:space="preserve"> Informe Trimestral </t>
    </r>
    <r>
      <rPr>
        <sz val="12"/>
        <color rgb="FF000000"/>
        <rFont val="Geomanist Light"/>
        <family val="3"/>
      </rPr>
      <t>(no obligatorio)</t>
    </r>
    <r>
      <rPr>
        <b/>
        <sz val="12"/>
        <color rgb="FF000000"/>
        <rFont val="Geomanist Light"/>
        <family val="3"/>
      </rPr>
      <t xml:space="preserve"> </t>
    </r>
    <r>
      <rPr>
        <sz val="12"/>
        <color rgb="FF000000"/>
        <rFont val="Geomanist Light"/>
        <family val="3"/>
      </rPr>
      <t xml:space="preserve">aclarando informacion del plan. ( el link de los anexos lleva a un error). 
Dando cumplimiento a esta actividad para el Q1. </t>
    </r>
  </si>
  <si>
    <t>PlanDespliegues_SECOPII - PrimerSemestre-1,</t>
  </si>
  <si>
    <r>
      <t xml:space="preserve">Se adjunta el </t>
    </r>
    <r>
      <rPr>
        <b/>
        <sz val="12"/>
        <color rgb="FF000000"/>
        <rFont val="Geomanist Light"/>
        <family val="3"/>
      </rPr>
      <t>PlanDesplieguesTVECPlanAccion_2023</t>
    </r>
    <r>
      <rPr>
        <sz val="12"/>
        <color rgb="FF000000"/>
        <rFont val="Geomanist Light"/>
        <family val="3"/>
      </rPr>
      <t xml:space="preserve">, en el cual se relaciona los avances del plan  con un 33% en el primer Q. (se encuentra avance en solo un Release (35) y los otros empiezan ejecucuion en el Q2 y Q3
Adicional se presenta un </t>
    </r>
    <r>
      <rPr>
        <b/>
        <sz val="12"/>
        <color rgb="FF000000"/>
        <rFont val="Geomanist Light"/>
        <family val="3"/>
      </rPr>
      <t xml:space="preserve">Informe Trimestral </t>
    </r>
    <r>
      <rPr>
        <sz val="12"/>
        <color rgb="FF000000"/>
        <rFont val="Geomanist Light"/>
        <family val="3"/>
      </rPr>
      <t xml:space="preserve">(no obligatorio) aclarando informacion del plan.  (el link de los anexos lleva a un error)
Dando cumplimiento a esta actividad para el Q1. </t>
    </r>
  </si>
  <si>
    <t xml:space="preserve"> PlanDesplieguesTVECPlanAccion_2023</t>
  </si>
  <si>
    <r>
      <t xml:space="preserve">Se adjunta el </t>
    </r>
    <r>
      <rPr>
        <b/>
        <sz val="12"/>
        <color rgb="FF000000"/>
        <rFont val="Geomanist Light"/>
        <family val="3"/>
      </rPr>
      <t>Plan de Trabajo MSPI_2023 v2</t>
    </r>
    <r>
      <rPr>
        <sz val="12"/>
        <color rgb="FF000000"/>
        <rFont val="Geomanist Light"/>
        <family val="3"/>
      </rPr>
      <t xml:space="preserve">, en el cual se relaciona los avances del plan  con un 17,7% en el primer Q. En el cual no es claro si el porcentaje total del avance en la casilla  que indica el avance total de la actividad. 
Dando cumplimiento a esta actividad para el Q1. </t>
    </r>
  </si>
  <si>
    <t>Plan de Trabajo MSPI_2023 v2.xlsx</t>
  </si>
  <si>
    <r>
      <t xml:space="preserve">Se adjunta el </t>
    </r>
    <r>
      <rPr>
        <b/>
        <sz val="12"/>
        <color rgb="FF000000"/>
        <rFont val="Geomanist Light"/>
        <family val="3"/>
      </rPr>
      <t>Avance Implementación política de Gobierno Digital a 31 de marzo de 2023,</t>
    </r>
    <r>
      <rPr>
        <sz val="12"/>
        <color rgb="FF000000"/>
        <rFont val="Geomanist Light"/>
        <family val="3"/>
      </rPr>
      <t xml:space="preserve"> en el cual se relaciona los avances de la implementación de la política de gobieno digital en 8 aspectos relevantes.
Dando cumplimiento a esta actividad para el Q1. </t>
    </r>
  </si>
  <si>
    <t>120423 CCE-DES-FM-16 Avance implementación política de GD 2023 VF Firmado JCAM.pdf</t>
  </si>
  <si>
    <r>
      <t xml:space="preserve">Se adjunta el </t>
    </r>
    <r>
      <rPr>
        <b/>
        <sz val="12"/>
        <color rgb="FF000000"/>
        <rFont val="Geomanist Light"/>
        <family val="3"/>
      </rPr>
      <t xml:space="preserve">Reporte trimestral de indicadores de gestión del Grupo de Uso y Apropiación, </t>
    </r>
    <r>
      <rPr>
        <sz val="12"/>
        <color rgb="FF000000"/>
        <rFont val="Geomanist Light"/>
        <family val="3"/>
      </rPr>
      <t xml:space="preserve">con 11 entidades capacitadas, las evidencias estan en el RAE de marzo
Dando cumplimiento a esta actividad para el Q1. </t>
    </r>
  </si>
  <si>
    <t>20230404InformeTrimestralIndicadoresGestionGUyA_CorteQ1.pdf</t>
  </si>
  <si>
    <r>
      <t xml:space="preserve">Se adjunta el </t>
    </r>
    <r>
      <rPr>
        <b/>
        <sz val="12"/>
        <color rgb="FF000000"/>
        <rFont val="Geomanist Light"/>
        <family val="3"/>
      </rPr>
      <t xml:space="preserve">Reporte trimestral de indicadores de gestión del Grupo de Uso y Apropiación, </t>
    </r>
    <r>
      <rPr>
        <sz val="12"/>
        <color rgb="FF000000"/>
        <rFont val="Geomanist Light"/>
        <family val="3"/>
      </rPr>
      <t xml:space="preserve">con 64 seciones de capacitaciones,  las evidencias estan en el RAE de marzo.
Dando cumplimiento a esta actividad para el Q1. </t>
    </r>
  </si>
  <si>
    <r>
      <t xml:space="preserve">Se adjunta el </t>
    </r>
    <r>
      <rPr>
        <b/>
        <sz val="12"/>
        <color rgb="FF000000"/>
        <rFont val="Geomanist Light"/>
        <family val="3"/>
      </rPr>
      <t xml:space="preserve">Reporte trimestral de indicadores de gestión del Grupo de Uso y Apropiación, </t>
    </r>
    <r>
      <rPr>
        <sz val="12"/>
        <color rgb="FF000000"/>
        <rFont val="Geomanist Light"/>
        <family val="3"/>
      </rPr>
      <t xml:space="preserve">con 9 Sesiones de capacitación impartidas a Entidades de régimen especial, las evidencias estan en el RAE de marzo.
Dando cumplimiento a esta actividad para el Q1. </t>
    </r>
  </si>
  <si>
    <r>
      <t xml:space="preserve">Se adjunta el </t>
    </r>
    <r>
      <rPr>
        <b/>
        <sz val="12"/>
        <color rgb="FF000000"/>
        <rFont val="Geomanist Light"/>
        <family val="3"/>
      </rPr>
      <t>Informe Trimestral de Seguimiento Y Cumplimiento en el trámite de las PQRSD –Vigencia 2023,</t>
    </r>
    <r>
      <rPr>
        <sz val="12"/>
        <color rgb="FF000000"/>
        <rFont val="Geomanist Light"/>
        <family val="3"/>
      </rPr>
      <t xml:space="preserve"> en el cual se relacionala atención de la PQRSD prestada por la subdirección </t>
    </r>
  </si>
  <si>
    <t>INFORME PRIMER TRIMESTRE 2023 PQRSD Firmado (002) y actualizado.pdf</t>
  </si>
  <si>
    <t>9 Acciones</t>
  </si>
  <si>
    <t>EMAE 01</t>
  </si>
  <si>
    <t>Veinte (20) insumos estratégicos</t>
  </si>
  <si>
    <r>
      <t xml:space="preserve">Se relizaron los tres (3) insumos que corresponden al compromiso del Q1 y que dan cumplimieno efectivo a la actividad </t>
    </r>
    <r>
      <rPr>
        <sz val="10"/>
        <color rgb="FF0070C0"/>
        <rFont val="Geomanist Light"/>
        <family val="3"/>
      </rPr>
      <t>EMAE 1</t>
    </r>
    <r>
      <rPr>
        <sz val="10"/>
        <color rgb="FF000000"/>
        <rFont val="Geomanist Light"/>
        <family val="3"/>
      </rPr>
      <t xml:space="preserve">
01. Comportamiento histórico ICBF
02. Elementos de discusión para el desarrollo de nuevos documentos tipo
03. Análisis descriptivo de contratos relacionados con compra Cafe</t>
    </r>
  </si>
  <si>
    <t xml:space="preserve"> Tres (3) Insumos Estratégicos </t>
  </si>
  <si>
    <t>EMAE 02</t>
  </si>
  <si>
    <r>
      <t xml:space="preserve">Se relaciona acta de apertura del primer ciclo de formación del Modelo de abastecimiento estrategico realizado el 27 de marzo de 2023, con la cual se da cumplimiento al compromiso del 1 Q de la actividad </t>
    </r>
    <r>
      <rPr>
        <sz val="10"/>
        <color rgb="FF0070C0"/>
        <rFont val="Arial Nova"/>
        <family val="2"/>
      </rPr>
      <t xml:space="preserve">EMAE 2 
</t>
    </r>
    <r>
      <rPr>
        <sz val="10"/>
        <color theme="1"/>
        <rFont val="Geomanist Light"/>
        <family val="3"/>
      </rPr>
      <t>001. Sesión de apertura E-learning MAE 27-03-2023</t>
    </r>
    <r>
      <rPr>
        <sz val="10"/>
        <color rgb="FF000000"/>
        <rFont val="Geomanist Light"/>
        <family val="3"/>
      </rPr>
      <t xml:space="preserve">
</t>
    </r>
  </si>
  <si>
    <t xml:space="preserve">Acta de Apertura del Ciclo de Formación </t>
  </si>
  <si>
    <t>EMAE 03</t>
  </si>
  <si>
    <t>EMAE 04</t>
  </si>
  <si>
    <t>EMAE 05</t>
  </si>
  <si>
    <r>
      <t xml:space="preserve">Se entrega reporte estadístico de seguimiento al incentivo de porcentaje de puntaje adicional, dando cumplimiento a lo dictado por el artículo segundo del decreto 1279 de 2021. 
por lo anterior se dapor cumplida cerrada la actividad </t>
    </r>
    <r>
      <rPr>
        <sz val="10"/>
        <color rgb="FF0070C0"/>
        <rFont val="Geomanist Light"/>
        <family val="3"/>
      </rPr>
      <t xml:space="preserve">EMAE 5 </t>
    </r>
    <r>
      <rPr>
        <sz val="10"/>
        <color rgb="FF000000"/>
        <rFont val="Geomanist Light"/>
        <family val="3"/>
      </rPr>
      <t>en su totalid teniendo en cuenta que la cantidad de en tregables para los 4Q es 1. 
Reporte Estadistico (Decreto 1279 de 2021) - Vigencia 2022</t>
    </r>
  </si>
  <si>
    <t>Reporte estadístico de revisión de procesos</t>
  </si>
  <si>
    <t>EMAE 06</t>
  </si>
  <si>
    <r>
      <t xml:space="preserve">Se relacionan 4 entregables que dan muestra del cumplimiento del compromiso adquirido para el Q1 relacionado con la acividad </t>
    </r>
    <r>
      <rPr>
        <sz val="12"/>
        <color rgb="FF0070C0"/>
        <rFont val="Geomanist Light"/>
        <family val="3"/>
      </rPr>
      <t>EMAE 06</t>
    </r>
    <r>
      <rPr>
        <sz val="12"/>
        <color rgb="FF000000"/>
        <rFont val="Geomanist Light"/>
        <family val="3"/>
      </rPr>
      <t xml:space="preserve">
01. Ficha Visualización Informe de competencia en compras publicas
02. Ficha Visualización Informe de herramienta cubo de gasto
03. Ficha Visualización Informe del histórico de contratos ICBF
04. FIcha visualización Informe Herramienta Ley de emprendimiento (1)</t>
    </r>
  </si>
  <si>
    <t>Visualizaciones con información del sistema de compra pública</t>
  </si>
  <si>
    <t>EMAE 07</t>
  </si>
  <si>
    <t>Tres (03)  informes de resultados o ficha técnica</t>
  </si>
  <si>
    <t>EMAE 08</t>
  </si>
  <si>
    <t>EMAE 09</t>
  </si>
  <si>
    <t xml:space="preserve">Cuarenta (40) Actas de las sesiones realizadas a los participes del sistema de compra pública </t>
  </si>
  <si>
    <t xml:space="preserve">Sumatoria  de las actas de las sesiones realizadas a los participes del sistema de compra pública </t>
  </si>
  <si>
    <r>
      <t>Pa la  presente actividad</t>
    </r>
    <r>
      <rPr>
        <sz val="12"/>
        <color rgb="FF0070C0"/>
        <rFont val="Geomanist Light"/>
        <family val="3"/>
      </rPr>
      <t xml:space="preserve"> EMAE 9</t>
    </r>
    <r>
      <rPr>
        <sz val="12"/>
        <color rgb="FF000000"/>
        <rFont val="Geomanist Light"/>
        <family val="3"/>
      </rPr>
      <t xml:space="preserve"> se relacionan 10 entregable como cumplimiento para el Q1, sin embargo se soicita mejorar el contenido de las actas , ya que en ellas no se observa el número de personas inscritas, la verificación de la lista de asistencia entre otros, que si bien estan como anexos del acta es importante plasmarlo en la misma.
001. Sesión de cualificación OOCE y MAE 23-02-2023
002. Nociones Básicas del Modelo de Abastecimiento Estratégico Alcaldía Bucaramanga 24-02-2023
003. Sesión de cualificación Herramientas 28-02-2023
004. Sesión de cualificación Herramientas 14-03-2023
005. Nociones Básicas del Modelo de Abastecimiento Estratégico Secretaría de Gobierno Distrital 16-03-2023
006. Observatorio Oficial de la Contratación Estatal y Nociones Básicas del Modelo de Abastecimient
007. Sesión de cualificación Herramientas 21-03-2023
008. Sesión de cualificación Nociones del MAE para proveedores 23-03-2023
009. Sesión Asesoría Técnica a DAPRE 23-03-2023
010. Taller de herramientas de visualización para el Análisis de la Demanda y la Oferta  30-03-2023</t>
    </r>
  </si>
  <si>
    <t>EMAE 10</t>
  </si>
  <si>
    <t>EMAE 11</t>
  </si>
  <si>
    <r>
      <t>Se relaciona un (1) informe de de PQRSD correspondiente al compromiso dela actividad</t>
    </r>
    <r>
      <rPr>
        <sz val="12"/>
        <color rgb="FF0070C0"/>
        <rFont val="Geomanist Light"/>
        <family val="3"/>
      </rPr>
      <t xml:space="preserve"> EMAE 11</t>
    </r>
    <r>
      <rPr>
        <sz val="12"/>
        <color rgb="FF000000"/>
        <rFont val="Geomanist Light"/>
        <family val="3"/>
      </rPr>
      <t>, dando cumplimiento al entregable del Q1
- INFORME TRIMESTRAL PQRSD EMAE 1Q</t>
    </r>
  </si>
  <si>
    <t>Informe trimestrale en matriz del seguimiento y cumplimiento en el trámite de las PQRSD.</t>
  </si>
  <si>
    <t>11 Acciones</t>
  </si>
  <si>
    <r>
      <t xml:space="preserve">Se relaciona 1 Informe de percepción publicados en la página web de la entidad como compromiso para el cumplimiento efectivo del Q1 de la actividad </t>
    </r>
    <r>
      <rPr>
        <sz val="12"/>
        <color rgb="FF0070C0"/>
        <rFont val="Geomanist Light"/>
        <family val="3"/>
      </rPr>
      <t>SG 2</t>
    </r>
    <r>
      <rPr>
        <sz val="12"/>
        <color rgb="FF000000"/>
        <rFont val="Geomanist Light"/>
        <family val="3"/>
      </rPr>
      <t xml:space="preserve">
Informe_satisfaccion_1Q_2023</t>
    </r>
  </si>
  <si>
    <t>Informes de percepción publicados en la página web de la entidad</t>
  </si>
  <si>
    <r>
      <t xml:space="preserve">Se anexa 1  Informe trimestral de la Gestión de PQRSD que da cumplimiento al compromiso del Q1 correspondiente a la actividad </t>
    </r>
    <r>
      <rPr>
        <sz val="12"/>
        <color rgb="FF0070C0"/>
        <rFont val="Geomanist Light"/>
        <family val="3"/>
      </rPr>
      <t>SG 14</t>
    </r>
    <r>
      <rPr>
        <sz val="12"/>
        <color rgb="FF000000"/>
        <rFont val="Geomanist Light"/>
        <family val="3"/>
      </rPr>
      <t xml:space="preserve">
SG14-INFORME TRIMESTRAL PQRSD ENE-FEB-MARZO 2023 </t>
    </r>
  </si>
  <si>
    <t>Informes Trimestrales de la Gestión de PQRSD</t>
  </si>
  <si>
    <t>14 Acciones</t>
  </si>
  <si>
    <t>Se realizó monitoreo al avance de ejecución del Plan Anual de Auditoría con corte a marzo, por parte del equipo de Control Interno.   ​​
Por lo anterior, con corte a marzo se ejecutó el 30% de lo programado por el equipo de Control Interno en el Plan de Acción 2023 de la Entidad. ​​</t>
  </si>
  <si>
    <t>Cuadro Monitoreo C.I. marzo 2023</t>
  </si>
  <si>
    <t xml:space="preserve">Actividad finalizada: Se adjunta el borrador del documento que se encuentra en elaboración (PAI área jurídica CCE), la expedición de resolución por medio de la cual se sustituye y deroga la Resolución 397 de 2022 (creación y determinación de funciones de los grupos internos de trabajo de la entidad).
Adicionalmente se relaciona una presentación de power point con la Propuesta grupos internos y el correo dirigido al Director General de la Agencia con la Remisión de propuesta para su aprobación y firma. </t>
  </si>
  <si>
    <t>Enlace Evidencias DG05</t>
  </si>
  <si>
    <t xml:space="preserve">Transferencia documental de la vigencia 2021
</t>
  </si>
  <si>
    <t>Número de Transferencia primaria documental 2021</t>
  </si>
  <si>
    <t xml:space="preserve">Se anexa 1  Informe trimestral de la Gestión de PQRSD que da cumplimiento al compromiso del Q1 correspondiente a la actividad DG09
</t>
  </si>
  <si>
    <t xml:space="preserve">Informe trimestral PQRSD - D.G </t>
  </si>
  <si>
    <t xml:space="preserve">Se adjunta  un convenio entre la ANCPCCE y la OCDE, así mismo la agenda de la Misión de la OCDE para la preparación del Estudio sobre prácticas de contratación pública de TIC para promover la neutralidad y el involucramiento con los mercados en América Latina 23-24 de marzo de 2023 y fotos de las reuniones, dando cumplimeinto a esta actividad. </t>
  </si>
  <si>
    <t>Evidencia DG12</t>
  </si>
  <si>
    <t xml:space="preserve">Actividad / Planes Institucionales estratégicos - Decreto 612 de 2018 </t>
  </si>
  <si>
    <r>
      <rPr>
        <sz val="22"/>
        <color theme="2"/>
        <rFont val="Century Gothic"/>
        <family val="2"/>
      </rPr>
      <t>HOJA</t>
    </r>
    <r>
      <rPr>
        <sz val="12"/>
        <color theme="2"/>
        <rFont val="Century Gothic"/>
        <family val="2"/>
      </rPr>
      <t xml:space="preserve">
</t>
    </r>
    <r>
      <rPr>
        <sz val="72"/>
        <color theme="2"/>
        <rFont val="Century Gothic"/>
        <family val="2"/>
      </rPr>
      <t>3</t>
    </r>
  </si>
  <si>
    <r>
      <rPr>
        <sz val="18"/>
        <color rgb="FF002060"/>
        <rFont val="Century Gothic"/>
        <family val="2"/>
      </rPr>
      <t>SEGUIMIENTO PLAN DE ACCIÓN INSTITUCIONAL - PAI 2023 DE LA AGENCIA NACIONAL DE CONTRATACIÓN PÚBLICA - COLOMBIA COMPRA EFICIENTE</t>
    </r>
    <r>
      <rPr>
        <sz val="18"/>
        <color theme="1"/>
        <rFont val="Century Gothic"/>
        <family val="2"/>
      </rPr>
      <t xml:space="preserve">
Código: CCE-DES-FM-15
Versión 03 del 15 de diciembre de 2021</t>
    </r>
  </si>
  <si>
    <t>Para darle cumplimiento a esta actividad se adjunta Resolución de adjudicación los siguientes Mecanismos de Agregación de Demanda:
- AMP Servicio Integral de Aseo y cafetería IV.
- IAD PAE Bogotá -  Suministro</t>
  </si>
  <si>
    <t>Evidencias SN1</t>
  </si>
  <si>
    <t>Para esta actividadad la Subdirección de Negocios presenta un  informe de estructuración y evolución de los IAD/AMP y asimismo se relaciona el enlace de publicación</t>
  </si>
  <si>
    <t>Evidencias SN3</t>
  </si>
  <si>
    <t>Actividad cumplida: Se adjunta informe de ahorros y ventas generadas a través de los AMP/IAD</t>
  </si>
  <si>
    <t>Evidencias SN4</t>
  </si>
  <si>
    <t>Para dar cumplimiento a esta actividad se adjuntan los soportes de las 5 capacitaciones generadas en el segundo trimestre: 1. Capacitación sobre el uso de la Tienda Virtual del Estado Colombiano
2. Capacitación de Cómo participar de los acuerdos marco de precios
3. Uso de la Tienda Virtual del estado Colombiano
4. Cómo ser proveedor del estado colombiano y Adquisiciones ágiles y eficientes Uso de la TVEC -IDRD
5. Capacitación en Adquisiciones ágiles y eficientes - Uso de la Tienda Virtual de Estado Colombiano</t>
  </si>
  <si>
    <t xml:space="preserve">Evidencias de las cinco (5) capacitaciones dictadas </t>
  </si>
  <si>
    <t>Se adjunta informe de PQRSD correspondiente al segundo trimestre de 2023 dando cumplimiento a lo programado en esta actividad</t>
  </si>
  <si>
    <t>Informe de PQRSD - 2Q</t>
  </si>
  <si>
    <t xml:space="preserve">Respecto al cumplimiento de Transferencias Documentales, mediante el primer semestre el grupo de Gestión Documental  realizó el plan de trasferencias, con las siguientes actividades:  Capacitación en la aplicación TRD identificando los tiempo de retención y cumplimiento para hacer la respectiva entrega al archivo central en las condiciones  establecidas, como es esta debidamente registrada en el formato único de inventario documental- FUID, hoja de control y expediente debidamente conformados y estructurados según TRD VIGENTE. Se adjuntan actas de reunión. 
Con esta actividad las dependencias dieron cumplimiento a los programado en el PAI para este 2Q. </t>
  </si>
  <si>
    <t>Actividad SN7</t>
  </si>
  <si>
    <t>Se addjunta Informe trimestral de consultas recibidas por la Subdirección de Gestión Contractual – Segundo trimestre 2023</t>
  </si>
  <si>
    <t>Evidencias GC 3</t>
  </si>
  <si>
    <t>Actividad cumplida: Se relaciona el 100% de las sentencias indizadas de la vigencia e Informe de gestión de providencias 
primer trimestre 2023</t>
  </si>
  <si>
    <t>Evidencias GC 5</t>
  </si>
  <si>
    <t>Se relacionan seis (6) laudos arbitrales indizados, dando cumplimiento a lo programado en este Q2.</t>
  </si>
  <si>
    <t>Evidencias GC 6</t>
  </si>
  <si>
    <t>Se entrega: (1) una matriz con los conceptos jurídicos de la ANCP-CCE de la Subdirección de Gestión Contractual indizados y Normativa contractual con los conceptos expedidos por la ANCP-CCE, conforme a lo programado para este 2Q.</t>
  </si>
  <si>
    <t>Evidencias GC 9</t>
  </si>
  <si>
    <t>Se realciona la capacitación Convenios Solidarios - Juntas de Acción Comunal (JAC) 21-06-2023</t>
  </si>
  <si>
    <t>Evidencias GC10</t>
  </si>
  <si>
    <t>Se relacionan cuatro (4) boletines publicados conforme a lo programado en el segundo trimestre</t>
  </si>
  <si>
    <t>Evidencias GC 11</t>
  </si>
  <si>
    <t>Se entrega ABC de la Ley de Garantías electorales con enfoque diferencial.</t>
  </si>
  <si>
    <t>Evidencias GC 12</t>
  </si>
  <si>
    <t>Se adjunta Guía de Contratacion de prestacion de servicios cumpliendo lo planeado en el 2Q.</t>
  </si>
  <si>
    <t>Evidencias GC 13</t>
  </si>
  <si>
    <t>Evidencias GC 15</t>
  </si>
  <si>
    <t xml:space="preserve">Se adjunta informe de PQRSD de la Subdirección de Gestión Contractual correspondiente al segundo trimestre de la vigencia </t>
  </si>
  <si>
    <t>Evidencias GC16</t>
  </si>
  <si>
    <r>
      <t xml:space="preserve">Se adjunta el </t>
    </r>
    <r>
      <rPr>
        <b/>
        <sz val="12"/>
        <color rgb="FF000000"/>
        <rFont val="Century Gothic"/>
        <family val="2"/>
      </rPr>
      <t>PlanDespliegues_ReleasesRoadMap_SECOPII 30-06-2023,</t>
    </r>
    <r>
      <rPr>
        <sz val="12"/>
        <color rgb="FF000000"/>
        <rFont val="Century Gothic"/>
        <family val="2"/>
      </rPr>
      <t xml:space="preserve"> en el cual se relaciona los avances del plan  con un 27% en el segundo Q y un acumalado del 80% cumpliendo con las 9 mejoras planeadas.
Adicional se presenta un Informe Trimestral (no obligatorio) aclarando informacion del avance del plan.
Dando cumplimiento a esta actividad para el Q2. </t>
    </r>
  </si>
  <si>
    <t>Evidencias IDT1</t>
  </si>
  <si>
    <r>
      <t xml:space="preserve">Se adjunta el </t>
    </r>
    <r>
      <rPr>
        <b/>
        <sz val="12"/>
        <color rgb="FF000000"/>
        <rFont val="Century Gothic"/>
        <family val="2"/>
      </rPr>
      <t>PlanDespliegues_2023_TVEC (1)</t>
    </r>
    <r>
      <rPr>
        <sz val="12"/>
        <color rgb="FF000000"/>
        <rFont val="Century Gothic"/>
        <family val="2"/>
      </rPr>
      <t xml:space="preserve">, en el cual se relaciona los avances del plan con un 34% en el segundo Q con un releases (R36) ejecutado en junio y un acumulado del 67%.
Adicional se presenta un Informe Trimestral (no obligatorio) aclarando informacion del plan.
Dando cumplimiento a esta actividad para el Q2. </t>
    </r>
  </si>
  <si>
    <t>Evidencias IDT2</t>
  </si>
  <si>
    <r>
      <t xml:space="preserve">Se adjunta el </t>
    </r>
    <r>
      <rPr>
        <b/>
        <sz val="12"/>
        <color rgb="FF000000"/>
        <rFont val="Century Gothic"/>
        <family val="2"/>
      </rPr>
      <t>05072023Plan de Trabajo MSPI_2023 v3 (2) (1)</t>
    </r>
    <r>
      <rPr>
        <sz val="12"/>
        <color rgb="FF000000"/>
        <rFont val="Century Gothic"/>
        <family val="2"/>
      </rPr>
      <t xml:space="preserve">, en el cual se relaciona los avances del plan con un cumplimiento del 29,3% en el segundo Q sobrecumpliendo la meta en 4,3% y con un acumulado del 47%. 
Dando cumplimiento a esta actividad para el Q2. </t>
    </r>
  </si>
  <si>
    <t>Evidencia IDT3</t>
  </si>
  <si>
    <r>
      <t xml:space="preserve">Se adjunta el </t>
    </r>
    <r>
      <rPr>
        <b/>
        <sz val="12"/>
        <color rgb="FF000000"/>
        <rFont val="Century Gothic"/>
        <family val="2"/>
      </rPr>
      <t>CCE-DES-FM-16 INFORME INTERNO DE TRABAJO GOBIERNO DIGITAL 2Q FIRMADO</t>
    </r>
    <r>
      <rPr>
        <sz val="12"/>
        <color rgb="FF000000"/>
        <rFont val="Century Gothic"/>
        <family val="2"/>
      </rPr>
      <t xml:space="preserve">, en el cual se relaciona los avances de la implementación de la política de gobieno digital en tres ejes principales y de los resultados de la autoevaluación a 30 de junio.
Dando cumplimiento a esta actividad para el Q2. </t>
    </r>
  </si>
  <si>
    <t>Evidencia IDT4</t>
  </si>
  <si>
    <t>Evidencia IDT5</t>
  </si>
  <si>
    <t>Informe interno de trabajo IDT6</t>
  </si>
  <si>
    <t xml:space="preserve">Esta acticvidad tiene un sobrecumplimiento del 145% en el Q2 porque de 100 capacitaciones planeadas se realizaron 145 con las evidencias en el RAE de junio.
Adicional se presenta un Informe Trimestral (no obligatorio) aclarando la informacion sobre objetivos logrados 
Dando cumplimiento a esta actividad para el Q2. </t>
  </si>
  <si>
    <t>Informe interno de trabajo IDT7</t>
  </si>
  <si>
    <t>Informe interno de trabajo IDT8</t>
  </si>
  <si>
    <r>
      <t>Se adjunta el</t>
    </r>
    <r>
      <rPr>
        <b/>
        <sz val="12"/>
        <color rgb="FF000000"/>
        <rFont val="Century Gothic"/>
        <family val="2"/>
      </rPr>
      <t xml:space="preserve"> Informe Trimestral de Seguimiento Y Cumplimiento en el trámite de las PQRSD –Vigencia 2023</t>
    </r>
    <r>
      <rPr>
        <sz val="12"/>
        <color rgb="FF000000"/>
        <rFont val="Century Gothic"/>
        <family val="2"/>
      </rPr>
      <t xml:space="preserve">, en el cual se relacionala atención de la PQRSD prestada por la subdirección en el Q2 </t>
    </r>
  </si>
  <si>
    <t>Infrome PQRSD</t>
  </si>
  <si>
    <t>Veintiun (21) insumos estratégicos</t>
  </si>
  <si>
    <t xml:space="preserve">Se relacionan los seis (6) insumos estratégicos que corresponden al compromiso del Q2 y que dan cumplimiento efectivo a la actividad EMAE1:
1.	Cubo del gasto Vehículos 
2.	Economía popular y su presencia en el SECOP 
3.	Cubo del gasto 2022 (Códigos UNSPSC)
4.	Cubo del gasto alimentación 2018-2023
5.	Cubo del gasto alimentación 2022
6.	Cubo del gasto gobernación del Magdalena y Alcaldía de Santa Marta  </t>
  </si>
  <si>
    <t>Se relacionan dos (02) actas de los ciclos de formación asincrónico sobre el Modelo de Abastecimiento Estratégico (MAE) como evidencia de cumplimiento de esta actividad para el Q2.</t>
  </si>
  <si>
    <t>Para darle cumplimiento a esta acción la subdirección de EMAE presenta Un (1) Estudio de los planes anuales de adquisiciones  - 2023 de acuerdo con lo programado.</t>
  </si>
  <si>
    <t>Para la presente actividad se entrega un (1) Informe de gestión del Observatorio Oficial de Contratación Estatal, según lo programado en este segundo trimestre.</t>
  </si>
  <si>
    <t>Se relacionan dos (2) visualizaciones con información del Sistema de Compras Públicas, que dan muestra del cumplimiento del compromiso adquirido para el Q2 relacionado con la actividad EMAE06:
1.	Boletín de datos generales del sistema de compra pública
2.	Herramienta del cubo del gasto de Alimentos 2018-2023</t>
  </si>
  <si>
    <t xml:space="preserve">Se anexan dos (02) fichas técnicas de los desarrollos dando cumplimiento a la meta propuesta en este 2Q:
1. Revisión contratos con Open AI 
2. Base Unificada </t>
  </si>
  <si>
    <t>En la presente actividad se entregan diecisiete (17) actas de las sesiones realizadas a los participes del sistema de compras públicas relacionadas con análisis de datos, seguimiento a instrumentos contractuales, implementación del Modelo de Abastecimiento Estratégico y demás instrumentos desarrollados por la subdirección EMAE como cumplimiento para el Q2.</t>
  </si>
  <si>
    <t>Se adjunta un (1) informe del segundo trimestre de la gestión de PQRSD en la subdirección de EMAE.</t>
  </si>
  <si>
    <t xml:space="preserve">Se publicó el informe trimestral de la percepción de los usuarios en la página web de la entidad </t>
  </si>
  <si>
    <t>https://www.colombiacompra.gov.co/content/informes-de-percepcion-canales-de-atencion</t>
  </si>
  <si>
    <t>Se adjuntan seis (6) actas en las cuales se evidencia la reunión llevaba a cabo por el Grupo Interno de Trabajo de Gestión Documental dando los lineamientos pertinentes para el adecuado manejo de la documentación institucional de Colombia Compra Eficiente para posteriormente realizar una transferencia primaria documental adecuada ya que en esta vigencia los grupos internos de trabajo no cumplen aun con los tiempos de retención establecidos en el instrumento archivístico Tabla de Retención Documental - TRD.</t>
  </si>
  <si>
    <t>DG.SG.03.11 Acta de Transferencias Documentales</t>
  </si>
  <si>
    <t xml:space="preserve">Se adjunta el inventario documental del archivo central de Colombia Compra Eficiente actualizado. </t>
  </si>
  <si>
    <t>DG.SG.26.3 Inventarios Documentales de Archivo Central</t>
  </si>
  <si>
    <t>El 17 de abril se llevó a cabo el Comité Instiucional de Gestión y Desempeño en el cual fue expuesto y aprobado el Plan de Gestión Ambiental de la ANCP-CCE actualizado​ a 2023. Se adjunta Plan ambiental, presentación de power point y acta del CIGD.</t>
  </si>
  <si>
    <t>Evidencias SG05</t>
  </si>
  <si>
    <t>En el mes de mayo se generó el documento para revisión y aprobación por  parte del Secretario General. Durante el mes de junio se presentó para aprobación en el último Comité de Gestión Institucional donde se propuso validar si es necesario plantear indicadores en el Plan. ​Actualmente, se encuentra pendiente por aprobación. .</t>
  </si>
  <si>
    <t>Actividad Incumplida</t>
  </si>
  <si>
    <t xml:space="preserve">Esta actividad no se reporta el 2Q dado que se suscribió el contrato CCE-254-2023 para realizar la medición del riesgo psicosocial el día 27 de junio, el cual se encuentra en ejecución desde esa fecha y por lo tanto no se presentó el informe resultados de la medición. </t>
  </si>
  <si>
    <t xml:space="preserve">Se adjunta la resolución 230 de 2023 “Por la cual se implementa el Teletrabajo Suplementario” y la política interna de Teletrabajo </t>
  </si>
  <si>
    <t>Evidencias SG08</t>
  </si>
  <si>
    <t>Se adjunta informe de Gestión del Conocimiento en la Agencia Nacional de Contratación Pública-Colombia Compra Eficiente  (ANCP-CCE-) I semestre 2023 y Plan de acción de Gestión del Conocimiento, conforme a lo programado en el primer semestre de esta vigencia.</t>
  </si>
  <si>
    <t>Evidencias SG 10</t>
  </si>
  <si>
    <t xml:space="preserve">Se anexa un  (1)  Informe trimestral de la Gestión de PQRSD que da cumplimiento al compromiso del Q2 correspondiente a la actividad SG 14 - INFORME TRIMESTRAL PQRSD ABRIL-MAYO-JUNIO de 2023 </t>
  </si>
  <si>
    <t>SG14. Informe trimestral de PQRSD</t>
  </si>
  <si>
    <t>Se realizó monitoreo al avance de ejecución del Plan Anual de Auditoría con corte a junio, por parte del equipo de Control Interno.   ​​​
​​​
Por lo anterior, con corte a junio se ejecutó el 50% de lo programado por el equipo de Control Interno en el Plan de Acción 2023 de la Entidad. ​​</t>
  </si>
  <si>
    <t>Cuadro monitoreo CI junio 2023.xlsx</t>
  </si>
  <si>
    <t xml:space="preserve">Se entrega el 50% de la matriz de autodiagnóstico de la Dimensión 5 de MIPG, dando cumplimiento a lo programado en esta actividad para el 2Q. </t>
  </si>
  <si>
    <t>Autodiagnóstico dimensión 5 MIPG 2023 ajustes 14.07.2023 defi.xlsx</t>
  </si>
  <si>
    <t xml:space="preserve">Actividad cumplida: Se adjunta proyecto de reforma del Estatuto General de Contratación de la Administración Pública (Documento de reservado - borrador de trabajo), el cual fue remitido al Director General de la Entidad el día 30 de junio de 2023. </t>
  </si>
  <si>
    <t>Evidencias DG04</t>
  </si>
  <si>
    <t>Se elimina la actividad DG07 en el marco del comité directivo del 29 de mayo de 2023.</t>
  </si>
  <si>
    <t>Evidencia Eliminación DG07</t>
  </si>
  <si>
    <t>Evidencias DGO8</t>
  </si>
  <si>
    <t>Se adjunta informe trimestral de PQRSD de la Dirección General - 2Q.</t>
  </si>
  <si>
    <t>INFORME SEGUNDO TRIMESTRE DIRECCION GENERAL 2023 1.pdf</t>
  </si>
  <si>
    <t>Desarrollar acciones de mejora de acuerdo a los resultados del índice de desempeño institucional en la medición del formulario único de registro y avance (FURAG), los autodiagnósticos y recomendaciones del Departamento de la Función Pública y Control Interno en el marco de MIPG.</t>
  </si>
  <si>
    <t>Evidencias DEC612-01</t>
  </si>
  <si>
    <r>
      <t xml:space="preserve">Se anexa el </t>
    </r>
    <r>
      <rPr>
        <b/>
        <sz val="12"/>
        <color rgb="FF000000"/>
        <rFont val="Century Gothic"/>
        <family val="2"/>
      </rPr>
      <t xml:space="preserve">CCE-DES-FM-16  INFORME INTERNO DE TRABAJO Q2 PAA </t>
    </r>
    <r>
      <rPr>
        <sz val="12"/>
        <color rgb="FF000000"/>
        <rFont val="Century Gothic"/>
        <family val="2"/>
      </rPr>
      <t xml:space="preserve">y el </t>
    </r>
    <r>
      <rPr>
        <b/>
        <sz val="12"/>
        <color rgb="FF000000"/>
        <rFont val="Century Gothic"/>
        <family val="2"/>
      </rPr>
      <t>CCE-GCO-FM-07a Ejecución Plan Anual de Adquisiciones 30 junio 2023</t>
    </r>
  </si>
  <si>
    <r>
      <t xml:space="preserve">Se relaciona el </t>
    </r>
    <r>
      <rPr>
        <b/>
        <sz val="12"/>
        <color rgb="FF000000"/>
        <rFont val="Geomanist Light"/>
        <family val="3"/>
      </rPr>
      <t xml:space="preserve">Informe semestral Plan Anual de Vacantes y Previsión de Recursos Humanos 2023 </t>
    </r>
    <r>
      <rPr>
        <sz val="12"/>
        <color rgb="FF000000"/>
        <rFont val="Geomanist Light"/>
        <family val="3"/>
      </rPr>
      <t>que relaciona la ocupacion de la planta en un 85.91%</t>
    </r>
  </si>
  <si>
    <t>Informe PAV-PRH I semestre</t>
  </si>
  <si>
    <r>
      <t>Se relaciona el</t>
    </r>
    <r>
      <rPr>
        <b/>
        <sz val="12"/>
        <color rgb="FF000000"/>
        <rFont val="Geomanist Light"/>
        <family val="3"/>
      </rPr>
      <t xml:space="preserve"> Informe semestral Plan Anual de Vacantes y Previsión de Recursos Humanos 2023</t>
    </r>
    <r>
      <rPr>
        <sz val="12"/>
        <color rgb="FF000000"/>
        <rFont val="Geomanist Light"/>
        <family val="3"/>
      </rPr>
      <t xml:space="preserve"> </t>
    </r>
  </si>
  <si>
    <r>
      <t xml:space="preserve">Se relaciona el </t>
    </r>
    <r>
      <rPr>
        <b/>
        <sz val="12"/>
        <color rgb="FF000000"/>
        <rFont val="Geomanist Light"/>
        <family val="3"/>
      </rPr>
      <t>Informe semestral plan Estratégico de Talento Humano 2023,</t>
    </r>
    <r>
      <rPr>
        <sz val="12"/>
        <color rgb="FF000000"/>
        <rFont val="Geomanist Light"/>
        <family val="3"/>
      </rPr>
      <t xml:space="preserve">  en el cual describe el comportamiento de los  planes  y  programas  de  Talento  Humano, que durante el primer semestre de 2023 alcanzaron un cumplimento del 94% con respecto a las metas establecidas para  este periodo.</t>
    </r>
  </si>
  <si>
    <r>
      <t>Se relaciona el</t>
    </r>
    <r>
      <rPr>
        <b/>
        <sz val="12"/>
        <color rgb="FF000000"/>
        <rFont val="Geomanist Light"/>
        <family val="3"/>
      </rPr>
      <t xml:space="preserve"> Informe Plan de Bienestar e Incentivos I semestre, </t>
    </r>
    <r>
      <rPr>
        <sz val="12"/>
        <color rgb="FF000000"/>
        <rFont val="Geomanist Light"/>
        <family val="3"/>
      </rPr>
      <t xml:space="preserve">a la fecha se han desarrollado 24 actividades con un cumplimiento del 100% del plan de bienestar </t>
    </r>
  </si>
  <si>
    <t xml:space="preserve">Informe plan de bienestar </t>
  </si>
  <si>
    <r>
      <t>Se relaciona el</t>
    </r>
    <r>
      <rPr>
        <b/>
        <sz val="12"/>
        <color rgb="FF000000"/>
        <rFont val="Geomanist Light"/>
        <family val="3"/>
      </rPr>
      <t xml:space="preserve"> Informe Plan de Bienestar e Incentivos I semestre, </t>
    </r>
    <r>
      <rPr>
        <sz val="12"/>
        <color rgb="FF000000"/>
        <rFont val="Geomanist Light"/>
        <family val="3"/>
      </rPr>
      <t>a la fecha se han desarrollado 24 actividades con un cumplimiento del 100% del plan de incentivos</t>
    </r>
  </si>
  <si>
    <t xml:space="preserve">Informe plan de incentivos </t>
  </si>
  <si>
    <r>
      <t xml:space="preserve">Se adjunta el </t>
    </r>
    <r>
      <rPr>
        <b/>
        <sz val="12"/>
        <color rgb="FF000000"/>
        <rFont val="Century Gothic"/>
        <family val="2"/>
      </rPr>
      <t xml:space="preserve">Informe I Semestre SGSST Vigencia 2023 (002) </t>
    </r>
    <r>
      <rPr>
        <sz val="12"/>
        <color rgb="FF000000"/>
        <rFont val="Century Gothic"/>
        <family val="2"/>
      </rPr>
      <t xml:space="preserve">con un cumplimiento del 78% con estrategias de mejoramiento, con el fin de lograr el 100% </t>
    </r>
  </si>
  <si>
    <t>Informe SGSST</t>
  </si>
  <si>
    <t xml:space="preserve">Programa de transparencia </t>
  </si>
  <si>
    <r>
      <t xml:space="preserve">Se adjunta </t>
    </r>
    <r>
      <rPr>
        <b/>
        <sz val="12"/>
        <color rgb="FF000000"/>
        <rFont val="Century Gothic"/>
        <family val="2"/>
      </rPr>
      <t xml:space="preserve">CCE-DES-FM-16 INFORME INTERNO DE TRABAJO PETI 2Q a </t>
    </r>
    <r>
      <rPr>
        <sz val="12"/>
        <color rgb="FF000000"/>
        <rFont val="Century Gothic"/>
        <family val="2"/>
      </rPr>
      <t>la fecha del informe se tiene un avance del 40% en el cumplimiento del plan de trabajo.</t>
    </r>
  </si>
  <si>
    <t>Informe Peti</t>
  </si>
  <si>
    <r>
      <t xml:space="preserve">Se adjunta el  </t>
    </r>
    <r>
      <rPr>
        <b/>
        <sz val="12"/>
        <color rgb="FF000000"/>
        <rFont val="Century Gothic"/>
        <family val="2"/>
      </rPr>
      <t xml:space="preserve">Informe 1er semestre del Plan de tratamiento de riesgos de seguridad y privacidad de la información 2023 </t>
    </r>
  </si>
  <si>
    <t xml:space="preserve">Plan de Tratamiento Riesgos Seguridad y Privacidad de la Información </t>
  </si>
  <si>
    <r>
      <rPr>
        <sz val="12"/>
        <color rgb="FF000000"/>
        <rFont val="Century Gothic"/>
        <family val="2"/>
      </rPr>
      <t xml:space="preserve">Se adjunta el </t>
    </r>
    <r>
      <rPr>
        <b/>
        <sz val="12"/>
        <color rgb="FF000000"/>
        <rFont val="Century Gothic"/>
        <family val="2"/>
      </rPr>
      <t xml:space="preserve">INFORME PLAN DE SEGURIDAD Y PRIVACIDAD DE LA INFORMACIÓN PRIMER SEMESTRE_2023_06_27_2Q </t>
    </r>
    <r>
      <rPr>
        <sz val="12"/>
        <color rgb="FF000000"/>
        <rFont val="Century Gothic"/>
        <family val="2"/>
      </rPr>
      <t xml:space="preserve">( No se tiene link a los anexos relacionados) </t>
    </r>
  </si>
  <si>
    <t xml:space="preserve">Plan de Seguridad y Privacidad de la Información </t>
  </si>
  <si>
    <r>
      <rPr>
        <sz val="16"/>
        <color rgb="FF002060"/>
        <rFont val="Geomanist Bold"/>
        <family val="3"/>
      </rPr>
      <t>OBJETIVOS DEL PLAN ESTRATÉGICO INSTITUCIONAL 
DE LA AGENCIA NACIONAL DE CONTRATACIÓN PÚBLICA - COLOMBIA COMPRA EFICIENTE</t>
    </r>
    <r>
      <rPr>
        <sz val="16"/>
        <color theme="1"/>
        <rFont val="Geomanist Bold"/>
        <family val="3"/>
      </rPr>
      <t xml:space="preserve">
</t>
    </r>
    <r>
      <rPr>
        <sz val="14"/>
        <color theme="1"/>
        <rFont val="Geomanist Light"/>
        <family val="3"/>
      </rPr>
      <t>Código: CCE-DES-FM-15
Versión 03 del 15 de dicimebre de 2021</t>
    </r>
  </si>
  <si>
    <t>No.</t>
  </si>
  <si>
    <t>PERSPECTIVA</t>
  </si>
  <si>
    <t>APUESTA PLAN NACIONAL DE DESARROLLO</t>
  </si>
  <si>
    <t>OBJETIVO ESTRATÉGICO</t>
  </si>
  <si>
    <t>DESCRIPCIÓN</t>
  </si>
  <si>
    <t>Clientes / Actores del mercado de compra pública</t>
  </si>
  <si>
    <t>Propender las buenas prácticas de la contratación en el cumplimiento de los fines estatales, la continua y eficiente prestación de los servicios públicos y la efectividad de los derechos e intereses de los administrados que colaboran con ellas en la consecución de dichos fines</t>
  </si>
  <si>
    <t>Promover estrategias de cooperación con los entes de control</t>
  </si>
  <si>
    <t>La Agencia Nacional de Contratación Pública - Colombia Compra Eficiente (ANCPCCE), está comprometida en contribuir a que el Gobierno Nacional, los Ciudadanos y las Participes del gasto público tengan un nivel de confianza apropiado sobre los procesos de contratación del Estado, esto en cumplimiento de protocolos rigurosos de transparencia y legalidad, con bases jurídicas integrales y renovadas no solo para mejorar la eficiencia del proceso sino para buscar minimizar los riesgos en la operatividad de la Contratación y Compra Pública. Por tal razón buscará entre otras prácticas una dinámica de cooperación continua y permanente con los principales órganos de control, ya sea a través de instrumentos digitales o físicos. 
En la misma línea, contribuirá con el desarrollo e interoperabilidad con diferentes organizaciones del estado de la rama ejecutiva del poder público con la finalidad de unificar y garantizar la información potencial para la investigación y análisis del fenómeno de corrupción, y para la toma de decisiones acertadas de política pública en la materia</t>
  </si>
  <si>
    <t>Producir documentos tipo a fin de promover la pluralidad de oferentes, simplificar los trámites de contratación estatal, reducir los tiempos de preparación de ofertas y de estructuración de los procesos, además de utilizar documentación clara e integrada que se adapte a las necesidades de las Entidades Estatales. Así como reducir la posibilidad de direccionamiento en la adjudicación de los procesos, incrementar la transparencia y disminuir el riesgo de colusión.</t>
  </si>
  <si>
    <t>Facilitar documentos tipo para Incrementar la pluralidad de oferentes, simplificar los trámites de contratación estatal, reducir los tiempos de preparación de ofertas y de estructuración de los procesos, además de utilizar documentación clara e integrada que se adapte a las necesidades de las Entidades Estatales. Así mismo, disminuir la posibilidad de direccionamiento en la adjudicación de los procesos, incrementar la transparencia y minimizar el riesgo de colusión.</t>
  </si>
  <si>
    <t>La Agencia Nacional de Contratación Pública - Colombia Compra Eficiente (ANCPCCE), como autoridad de la compra pública y participe central del proceso desarrollará  proyectos de reforma al estatuto de contratación en torno a políticas públicas de Inhabilidades e incompatibilidades, múltiples regímenes especiales, entre otros asuntos que deriven en el mejor funcionamiento de los procesos de contratación y que ayuden a unificar el contenido jurídico y simplifiquen el lineamiento jurídico a través de documentos compilatorios.
Las reformas promoverán el uso de buenas prácticas de gobierno corporativo, a través de la inversión pública para incentivar encadenamientos productivos, la industria nacional, y el desarrollo de proveedores con énfasis en las MiPymes de Colombia.</t>
  </si>
  <si>
    <t>Promover mediciones que demuestren la eficiencia administrativa en las entidades públicas y visibilizar la propuesta de valor en la promoción de los instrumentos de agregación de demanda.</t>
  </si>
  <si>
    <r>
      <t xml:space="preserve">
Los Instrumentos de Agregación de Demanda tienen como fin permitir a las entidades estatales la compra de bienes  y servicios, así como, la adjudicación de contrataciones menores, urgentes y especiales. Bajo este propósito, La Agencia Nacional de Contratación Pública - Colombia Compra Eficiente (ANCPCCE) busca ofrecer precios favorables y suscribir compromisos éticos en las relaciones comerciales, de tal modo que favorezcan compras más ágiles, de mayor calidad, al precio justo, y totalmente transparentes. Así las cosas, la Tienda Virtual del Estado Colombiano (TVEC) se constituye en la herramienta primordial de agregación de demanda y en gran parte el canal mediante el cual se materializa el resultado previsto por la Agencia.
En la misma línea, los acuerdos marco de precio permiten agregar bienes y servicios que son heterogéneos y que tienen una alta demanda, como por ejemplo elementos para se</t>
    </r>
    <r>
      <rPr>
        <sz val="11"/>
        <color theme="2" tint="-0.89999084444715716"/>
        <rFont val="Arial Nova"/>
        <family val="2"/>
      </rPr>
      <t>rvicio de aseo y cafetería, combustibles, entre otros; con los cuales es posible y razonable hacer compras agregadas y/o coordinadas. De forma concluyente, la estructuración de Nuevos y/o Renovados Acuerdos Marco de Precios permitirán a la Agencia atender y consolidar a través de la TVEC las compras de las entidades estatales y la adjudicación de contrataciones menores, urgentes y especiales de manera más favorable.  La Agencia Nacional de Contratación Pública - Colombia Compra Eficiente (ANCPCCE) contribuirá con el desarrollo de AMP diferenciados a nivel territorial que generen valor mediante una administración responsable de los recursos y el constante monitoreo de la calidad de los bienes y servicios; promoviendo finalmente compras más ágiles, económicas y transparentes.
En términos generales, los instrumentos de agregación de demanda buscan garantizar la calidad en la prestación del servicio y/o en el aprovisionamiento del bien, mejorando los precios aprovechando economías de escala en todos los aspectos de la cadena de abastecimiento.</t>
    </r>
  </si>
  <si>
    <t>Desarrollar las competencias y habilidades a los actores de la compra pública mediante capacitaciones y programas de formación continuada a fin de ofrecer herramientas para facilitar las transacciones en el Sistema de Compra Pública</t>
  </si>
  <si>
    <t>Los compradores públicos y las Entidades Estatales deben contar con la capacidad suficiente para tomar decisiones de gasto público con base en la mejor información disponible, esto para llevar al Sistema de Compra Pública a obtener mayor valor por dinero. De otra parte, los proveedores deben ser capaces de aprovechar las oportunidades que les ofrece el Sistema de Compra Pública y mejorar su desempeño.
Con lo anterior, la comunicación se convierte en el eje central que debe permitir: (i) hacer visible el valor estratégico del Sistema de Compra Pública; (ii) construir, desarrollar y gestionar las capacidades de los actores del Sistema de Compra Pública; y (iii) gestionar el conocimiento del Sistema de Compra Pública y de Colombia Compra Eficiente. La puesta en marcha de las iniciativas entonces debe fundamentarse desde la comunicación efectiva y asertiva que potencialice el impacto en el Sistema de Compra Pública y en Colombia Compra Eficiente.</t>
  </si>
  <si>
    <t>Innovación y aprendizaje</t>
  </si>
  <si>
    <r>
      <t xml:space="preserve">La Agencia Nacional de Contratación Pública - Colombia Compra Eficiente (ANCPCCE), dispone del sistema/aplicativo actualmente denominado </t>
    </r>
    <r>
      <rPr>
        <i/>
        <sz val="11"/>
        <rFont val="Arial Nova"/>
        <family val="2"/>
      </rPr>
      <t>Relatoría</t>
    </r>
    <r>
      <rPr>
        <sz val="11"/>
        <rFont val="Arial Nova"/>
        <family val="2"/>
      </rPr>
      <t xml:space="preserve"> en el cual se publican conceptos, doctrina y jurisprudencia en materia de contratación pública. Bajo este contexto, fortalecer la herramienta de tipo consultivo con mayor documentación, selectiva y de fácil acceso, permitirá a la Agencia proveer mayor información jurídica a los actores de la contratación pública, un mejor servicio al ciudadano y una mayor eficiencia en los trámites.</t>
    </r>
  </si>
  <si>
    <t>Negocio y procesos</t>
  </si>
  <si>
    <t>Fortalecer del sistema electrónico de compra pública – SECOP – para garantizar la transaccionalidad de todos los procesos de contratación estatal del orden nacional y territorial</t>
  </si>
  <si>
    <t>Fortalecer la disponibilidad del Sistema Electrónico de Compra Pública</t>
  </si>
  <si>
    <t>El Sistema Electrónico de Contratación Pública – SECOP II cuenta con una capacidad de 20.000 procesos de contratación al mes y se encuentra inmerso en un proceso de transición total de SECOP I  a SECOP II, esta condición genera necesidades de capacidad mayores que se han medido en promedios de 120.000 procesos al mes, e incluso picos de alto tráfico que pueden llegar hasta 300.000 procesos al mes, razón por la cual La Agencia Nacional de Contratación Pública - Colombia Compra Eficiente (ANCPCCE) enfoca sus esfuerzos en ofrecer un servicio de calidad que bajo estrategias de conocimiento, uso, apropiación y capacidad permitan la satisfacción de las necesidades de las entidades del orden nacional y territorial, todo esto bajo conceptos de experiencia de usuario y disponibilidad que incrementen la confianza en el proceso.
Con lo anterior, y en concordancia con la capacidad limitada de la plataforma y la necesidad del soporte a la cantidad de los procesos de contratación que existe actualmente el territorio nacional. La Agencia Nacional de Contratación Pública - Colombia Compra Eficiente (ANCPCCE) promoverá el desarrollo y optimización de la plataforma tecnológica (Infraestructura, aplicaciones y soporte).</t>
  </si>
  <si>
    <t>La Agencia Nacional de Contratación Pública - Colombia Compra Eficiente (ANCPCCE), teniendo en cuenta que una de sus funciones principales es desarrollar el Sistema Electrónico para la Contratación Pública, ha contemplado en el modelo de Arquitectura Empresarial un elemento que permita mejorar la interacción entre los procesos, los datos, las aplicaciones y la infraestructura tecnológica, de tal modo que actúe como la  fuerza integradora entre la planificación, la operación y la tecnología, contribuyendo así al logro de los resultados.</t>
  </si>
  <si>
    <t>Proponer el rediseño de la estructura organizacional</t>
  </si>
  <si>
    <t xml:space="preserve">Identificar las necesidades de la entidad en cuanto a las áreas o dependencias que se requieren para desarrollar y potencializar las funciones institucionales,  así como,  el Talento Humano que soporte el cumplimiento de los objetivos de cada una de las dependencias, previendo elementos de costo eficiencia, gestión del conocimiento, soporte documental, sentido de pertenencia y cumplimiento eficiente de las funciones, entre otros. </t>
  </si>
  <si>
    <t>Fortalecer la estructura organizacional de  La Agencia Nacional de Contratación Pública - Colombia Compra Eficiente (ANCPCCE)</t>
  </si>
  <si>
    <t>Implementar principios y estándares de buenas prácticas de TI y Gestión de Riesgos</t>
  </si>
  <si>
    <t xml:space="preserve">Como parte de la eficiencia operacional de La Agencia Nacional de Contratación Pública - Colombia Compra Eficiente (ANCPCCE), y en sintonía con el propósito de mejorar la eficiencia del Sistema de Compra Pública, establece la posibilidad de evaluar e implementar algunas de las practicas referidas en los estándares internacionales ISO 27001, ISO 31000 e ISO 37000, sin que exista controversia o disparidad con el MIPG, sino por el contrario permite fortalecer algunas bases metodológicas que soporten el logro de los resultados y preparen a la agencia para afrontar nuevos retos. </t>
  </si>
  <si>
    <t>El Formulario Único Reporte de Avances de la Gestión - FURAG, como herramienta de medición Modelo Integrado de Planeación y Gestión al interior de las instituciones del Estado y a través de la cual se capturan, monitorean y evalúan los avances en la implementación de las políticas de desarrollo administrativo contempladas en el MIPG; constituye para La Agencia Nacional de Contratación Pública - Colombia Compra Eficiente (ANCPCCE) uno de los instrumentos de medición de mayor relevancia en el desarrollo de su gestión, por tal razón, los aspectos contemplados en esta herramienta son de seguimiento permanente y de cumplimiento obligatorio al interior de toda la agencia. Así mismo, el MIPG que proporciona el marco de referencia para dirigir, planear, ejecutar, hacer seguimiento, evaluar y controlar la gestión; que además promueve el cumplimiento de los objetivos definidos en el plan de desarrollo, será un derrotero en el desarrollo de la gestión de la Agencia.
Aunado a lo anterior, los planes institucionales y estratégicos referidos en el decreto 612 de 2018 harán parte integral de la gestión estratégica de La Agencia Nacional de Contratación Pública - Colombia Compra Eficiente (ANCPCCE), por tal razón se encuentran inmersos dentro del seguimiento y evaluación periódica de la entidad. Así mismo, son sujetos de revisión constante de tal modo que permita la mejora continua en la adopción de buenas prácticas y continua relación con el desarrollo y dinámica de las operaciones de la Agencia.</t>
  </si>
  <si>
    <t>Desarrollar un modelo de medición de la eficiencia operacional</t>
  </si>
  <si>
    <t>La eficiencia operacional como resultado de desarrollo y gestión de los procesos en términos de mejor aprovechamiento de los recursos disponibles, es uno  de los propósitos de La Agencia Nacional de Contratación Pública - Colombia Compra Eficiente (ANCPCCE), que le permita cuantificar los resultados de la prestación del servicio en todas sus dependencias y compararlos con los resultados obtenidos en la gestión de vigencias anteriores. 
La eficiencia operacional será un factor diferencial en La Agencia que catapulte el logro de los objetivos de corto, mediano y largo plazo en todos los niveles de la entidad.</t>
  </si>
  <si>
    <t>Financiera / Sostenibilidad</t>
  </si>
  <si>
    <t>Proponer iniciativas y/o estrategias que promuevan la sostenibilidad de la ANCPCCE</t>
  </si>
  <si>
    <t>La Agencia Nacional de Contratación Pública - Colombia Compra Eficiente (ANCPCCE), partiendo de los Objetivos de Desarrollo Sostenible - ODS y de manera específica con el número 16 Promover sociedades, justas, pacíficas e inclusivas y el número 17 Revitalizar la Alianza Mundial para el Desarrollo Sostenible; Orienta sus esfuerzos en incrementar el registro de transacciones de compra y contratación pública de la Tienda Virtual del Estado Colombiano (TVEC) y del Sistema Electrónico de Compra Pública (SECOP II), de tal modo que le permita pasar de un índice del 9% al 22% al final del año 2022.</t>
  </si>
  <si>
    <t>La Agencia Nacional de Contratación Pública - Colombia Compra Eficiente (ANCPCCE) a través del concepto de investigación, desarrollo e innovación, pretende formular iniciativas que fortalezcan el sistema de compra pública y que a partir de instrumentos derivados de la investigación, avances tecnológicos y del mayor conocimiento y entendimiento del mercado permitan mejorar significativamente el sistema y las operaciones de quienes interactúan con el mismo.</t>
  </si>
  <si>
    <t>Promover iniciativas para optimizar los recursos públicos en términos de tiempo, dinero y capacidad del talento humano y de la eficiencia en los procesos para satisfacer las necesidades de las Entidades Estatales y cumplir su misión.</t>
  </si>
  <si>
    <t>Combatir la corrupción en las finanzas públicas y propiciar mayor transparencia es uno de los indicadores del gobierno en el cual, La Agencia Nacional de Contratación Pública - Colombia Compra Eficiente (ANCPCCE) debe contribuir, es por esto, que uno de los objetivos tangibles de la agencia para el país es lograr consolidar la compra pública a través de instrumentos jurídicos y herramientas tecnológicas que permitan cada vez más ofrecer un grado de seguridad en el uso de los recursos del estado, y que en conjunto con otras entidades de estado enfocan sus esfuerzos en minimizar este flagelo que ha tenido efectos lesivos en la confianza de los ciudadanos con las instituciones del estado.
Con lo anterior, La Agencia Nacional de Contratación Pública - Colombia Compra Eficiente (ANCPCCE) tiene previsto pasar del 26% al 80% el valor de compras públicas gestionadas en: i) Tienda Virtual del Estado Colombiano (TVEC); y ii) SECOP II</t>
  </si>
  <si>
    <t>MAPA DE OBJETIVOS ESTRATEGICOS</t>
  </si>
  <si>
    <r>
      <rPr>
        <sz val="14"/>
        <color rgb="FF002060"/>
        <rFont val="Geomanist Bold"/>
        <family val="3"/>
      </rPr>
      <t>DEBILIDADES  - OPORTUNIDADES - FORTALEZAS Y AMENAZAS 2023</t>
    </r>
    <r>
      <rPr>
        <sz val="10"/>
        <color theme="1"/>
        <rFont val="Arial Nova"/>
        <family val="2"/>
      </rPr>
      <t xml:space="preserve">
</t>
    </r>
    <r>
      <rPr>
        <sz val="12"/>
        <color theme="1"/>
        <rFont val="Geomanist Light"/>
        <family val="3"/>
      </rPr>
      <t xml:space="preserve">Código: CCE-DES-FM-15
Versión 03 del 15 de dicimebre de 2021
</t>
    </r>
  </si>
  <si>
    <t>DEBILIDADES</t>
  </si>
  <si>
    <t>OPORTUNIDADES</t>
  </si>
  <si>
    <t>Falta de interacción entre el personal de las distintas dependencias.</t>
  </si>
  <si>
    <t>Comunicación y solución de problemas en tiempo real</t>
  </si>
  <si>
    <t xml:space="preserve">Posicionamiento mediante foros internacionales </t>
  </si>
  <si>
    <t>Perdida de oportunidad para comunicarle al país nuestras noticias positivas y estratégicas</t>
  </si>
  <si>
    <t>Fortalecer relaciones con contactos internacionales. Ej. OEA</t>
  </si>
  <si>
    <t>Internacionalización de la ANCPCCE y el mercado</t>
  </si>
  <si>
    <t xml:space="preserve">Compras públicas como tema atractivo, aprovechable para generar narrativas. </t>
  </si>
  <si>
    <t>Inmediatez en la ejecución de instrucciones</t>
  </si>
  <si>
    <t>Diseño y construcción plataforma Marca Colombia</t>
  </si>
  <si>
    <t xml:space="preserve">Sentido de pertenencia </t>
  </si>
  <si>
    <t>Consolidación de estrategia de formación virtual apropiación plataformas electrónicas</t>
  </si>
  <si>
    <t>Trabajo en equipo</t>
  </si>
  <si>
    <t>Potencializar Jota  (inteligencia artificial)</t>
  </si>
  <si>
    <t>Software de uso interno administrativo</t>
  </si>
  <si>
    <t>Apropiar e implementar las recomendaciones de la OCDE u otros actores internacionales en términos de la política contratación pública y abastecimiento estratégico</t>
  </si>
  <si>
    <t>Ausencia política de gestión de conocimiento</t>
  </si>
  <si>
    <t xml:space="preserve">Fortalecer los sistemas de información para facilitar el seguimiento del cumplimiento a los compromisos </t>
  </si>
  <si>
    <t>Dependencia a proveedor extranjero de las plataformas electrónicas de compra pública.</t>
  </si>
  <si>
    <t>Generar espacios de participación activa interna y con grupos de interés para promover ejercicios de innovación</t>
  </si>
  <si>
    <t>Ausencia sistema ERP y CRM</t>
  </si>
  <si>
    <t xml:space="preserve">Mejorar el nivel de satisfacción y confianza de los ciudadanos </t>
  </si>
  <si>
    <t xml:space="preserve">Obsolescencia tecnológica </t>
  </si>
  <si>
    <t>Implementar esquemas de trabajo virtual que permitan la alternancia controlada bajo el enfoque de cumplimiento de objetivos.</t>
  </si>
  <si>
    <t>Contratos débiles con proveedores de TI</t>
  </si>
  <si>
    <t xml:space="preserve">Fortalecer y viabilizar atención al ciudadano en WEB y REDES SOCIALES </t>
  </si>
  <si>
    <t xml:space="preserve">Estructura de atención y participación con el ciudadano </t>
  </si>
  <si>
    <t>Obligatoriedad de las entidades en el uso de SECOP</t>
  </si>
  <si>
    <t xml:space="preserve">Sinergia con cabeza del sector </t>
  </si>
  <si>
    <t xml:space="preserve">Mediciones de eficiencia administrativa </t>
  </si>
  <si>
    <t xml:space="preserve">Proceso de Gestión Documental </t>
  </si>
  <si>
    <t>Implementar esquemas teóricos de DRP y BCP bajo ambientes controlados</t>
  </si>
  <si>
    <t xml:space="preserve">SECOP como gestor documental </t>
  </si>
  <si>
    <t>Posicionar a CCE como una entidad generadora de informes y reportes estratégicos en términos de compras públicas y modelos de abastecimiento</t>
  </si>
  <si>
    <t>Ausencia de Gobierno de Datos</t>
  </si>
  <si>
    <t>Gestión del conocimiento e intercambio de prácticas con grupos de interés</t>
  </si>
  <si>
    <t>Política de Gestión Estadística - MIPG</t>
  </si>
  <si>
    <t xml:space="preserve">Promover la voluntad entidades publicas para implementar modelo de abastecimiento estratégico </t>
  </si>
  <si>
    <t>Ausencia de cultura de innovación</t>
  </si>
  <si>
    <t xml:space="preserve">Red de observaciones para lucha anticorrupción </t>
  </si>
  <si>
    <t xml:space="preserve">Ausencia de estrategia de comunicaciones interna y externa </t>
  </si>
  <si>
    <r>
      <t xml:space="preserve">Benchmarking en </t>
    </r>
    <r>
      <rPr>
        <sz val="10"/>
        <color rgb="FFFF0000"/>
        <rFont val="Arial Nova"/>
        <family val="2"/>
      </rPr>
      <t>MDE</t>
    </r>
    <r>
      <rPr>
        <sz val="10"/>
        <rFont val="Arial Nova"/>
        <family val="2"/>
      </rPr>
      <t xml:space="preserve"> y otras prácticas de compra para adoptar </t>
    </r>
  </si>
  <si>
    <t>falta de generación de sinergias entre las mismas áreas misionales</t>
  </si>
  <si>
    <t>Uso de inteligencia artificial como canal de servicio, potencializando la actual funcionalidad de JOTA</t>
  </si>
  <si>
    <t>Falta de articulación y apropiación de la Política de Gestión del Conocimiento y la Innovación</t>
  </si>
  <si>
    <t xml:space="preserve">Consolidar estrategia de formación virtual. E-Learning </t>
  </si>
  <si>
    <t>Carencia de herramientas técnicas especializadas para desarrollar el Modelo gestión estadística</t>
  </si>
  <si>
    <t xml:space="preserve">Diseñar y construir plataforma marca Colombia </t>
  </si>
  <si>
    <t xml:space="preserve">Ausencia de modelo data governance </t>
  </si>
  <si>
    <t>Consolidar un modelo de Arquitectura Empresarial</t>
  </si>
  <si>
    <t>Recursos tecnológicos deficientes para la trazabilidad de la gestión</t>
  </si>
  <si>
    <r>
      <t xml:space="preserve">Plan de mercado </t>
    </r>
    <r>
      <rPr>
        <sz val="10"/>
        <color rgb="FFFF0000"/>
        <rFont val="Arial Nova"/>
        <family val="2"/>
      </rPr>
      <t>NEC</t>
    </r>
  </si>
  <si>
    <t xml:space="preserve">Incumplimiento de plazos para radicación de solicitudes de adquisición de bienes y servicios </t>
  </si>
  <si>
    <t xml:space="preserve">Convenios INSOR- INCI </t>
  </si>
  <si>
    <t xml:space="preserve">Sistema de gestión desarticulado de cara a los procesos organizacionales. </t>
  </si>
  <si>
    <t xml:space="preserve">Interoperabilidades del sistema de información </t>
  </si>
  <si>
    <t>Obsolescencia tecnológico SECOP</t>
  </si>
  <si>
    <t>Mejora clima laboral</t>
  </si>
  <si>
    <t xml:space="preserve">Ausencia de ERP y CRM </t>
  </si>
  <si>
    <t>Alta dependencia de proveedores de plataformas de e-procurement</t>
  </si>
  <si>
    <t xml:space="preserve">Incorporación de cultura de innovación de la entidad </t>
  </si>
  <si>
    <t>Falta de apropiación del modelo de administración de riesgos al interior de la entidad.</t>
  </si>
  <si>
    <t>Insuficiencia de herramientas para realizar prospección a cadenas de suministro.</t>
  </si>
  <si>
    <t>Deficiencias en el proceso de gestión documental afectando la atención a los ciudadanos</t>
  </si>
  <si>
    <t xml:space="preserve">Perdida de memoria institucional </t>
  </si>
  <si>
    <t>FORTALEZAS</t>
  </si>
  <si>
    <t>AMENAZAS</t>
  </si>
  <si>
    <t>Capacidad de adaptación al cambio por contingencia COVID</t>
  </si>
  <si>
    <t xml:space="preserve">Ciudadanía y población con percepción de no cambio y corrupción en materia de contratos estatales </t>
  </si>
  <si>
    <t>Buenas relaciones interinstitucionales con organismos multilaterales</t>
  </si>
  <si>
    <t>Riesgo reputacional por la doctrina y por el Documentos Tipo</t>
  </si>
  <si>
    <t>Personal capacitado y comprometido</t>
  </si>
  <si>
    <t xml:space="preserve">Deserción laboral porque el personal ha desarrollado aptitudes muy importantes </t>
  </si>
  <si>
    <t>Gremios alineados e interesados con las acciones de  ANCPCCE</t>
  </si>
  <si>
    <t xml:space="preserve">Competencia con la Bolsa Mercantil Colombiana </t>
  </si>
  <si>
    <t>Capacidad Técnica</t>
  </si>
  <si>
    <t xml:space="preserve">Acciones judiciales primeras generaciones </t>
  </si>
  <si>
    <t>Adecuada infraestructura tecnológica de las plataformas electrónicas de compra pública.</t>
  </si>
  <si>
    <t>Consumo masivo de datos usando ROBOTS</t>
  </si>
  <si>
    <t>Articulación con entes de control</t>
  </si>
  <si>
    <t>Calidad en el ingreso de información en las plataformas electrónicas de e-procurement por parte de los usuarios</t>
  </si>
  <si>
    <t>Estructuración de AMP ajustado a las necesidades del Estado y construidos con los proveedores</t>
  </si>
  <si>
    <t>Desconocimiento de las competencias la ANCP-CCE.</t>
  </si>
  <si>
    <t>Compromiso de la alta dirección</t>
  </si>
  <si>
    <t>Papel de CCE como gestor documental</t>
  </si>
  <si>
    <t>Adecuado clima organizacional y de trabajo</t>
  </si>
  <si>
    <t xml:space="preserve">Ataques informáticos </t>
  </si>
  <si>
    <t>Presencia regional</t>
  </si>
  <si>
    <t xml:space="preserve">Falta de conectividad nacional </t>
  </si>
  <si>
    <t>Apoyo y compromiso de la Dirección General</t>
  </si>
  <si>
    <t xml:space="preserve">Ausencia recurso humano en entidades publicas en las que se requiere implementación del modelo de abastecimiento estratégico </t>
  </si>
  <si>
    <t>Clima organizacional vs resultados comparados con las entidades del estado.</t>
  </si>
  <si>
    <r>
      <t xml:space="preserve">Dependencia de terceros para el desarrollo de </t>
    </r>
    <r>
      <rPr>
        <sz val="10"/>
        <color rgb="FFFF0000"/>
        <rFont val="Arial Nova"/>
        <family val="2"/>
      </rPr>
      <t>RIC</t>
    </r>
  </si>
  <si>
    <t>Sentido de pertenencia institucional</t>
  </si>
  <si>
    <t>Estructuración de AMP de acuerdo a necesidades del estado</t>
  </si>
  <si>
    <t xml:space="preserve">Renovación y actualización equipos tecnológicos </t>
  </si>
  <si>
    <t xml:space="preserve">Buena articulación con entes de control </t>
  </si>
  <si>
    <t xml:space="preserve">Alto perfil técnico </t>
  </si>
  <si>
    <t>Presencia regional de la ANCP-CCE en el uso y apropiación del SECOP</t>
  </si>
  <si>
    <t>Participación de proveedores y entidades en estructuración de AMP</t>
  </si>
  <si>
    <t xml:space="preserve">Optimización de los recursos Asignados en el presupuesto de la entidad. </t>
  </si>
  <si>
    <t xml:space="preserve">Buenas relaciones interinstitucionales con gestores de buenas prácticas </t>
  </si>
  <si>
    <t xml:space="preserve">Equipo multidisciplinario y técnico con potencial de desarrollo </t>
  </si>
  <si>
    <r>
      <rPr>
        <b/>
        <sz val="12"/>
        <color rgb="FF002060"/>
        <rFont val="Geomanist Bold"/>
        <family val="3"/>
      </rPr>
      <t>CONTROL DE SOLICITUD DE MODIFICACIONES - AJUSTES Y CAMBIO DE PLAN DE ACCIÓN 2022</t>
    </r>
    <r>
      <rPr>
        <b/>
        <sz val="11"/>
        <color theme="1"/>
        <rFont val="Arial Nova"/>
        <family val="2"/>
      </rPr>
      <t xml:space="preserve">
</t>
    </r>
    <r>
      <rPr>
        <sz val="11"/>
        <color theme="1"/>
        <rFont val="Geomanist"/>
        <family val="3"/>
      </rPr>
      <t>Código: CCE-DES-FM-15
Versión 03 del 15 de dicimebre de 2021</t>
    </r>
    <r>
      <rPr>
        <b/>
        <sz val="11"/>
        <color theme="1"/>
        <rFont val="Arial Nova"/>
        <family val="2"/>
      </rPr>
      <t xml:space="preserve">
</t>
    </r>
  </si>
  <si>
    <t>TIPO DE SOLICITUD</t>
  </si>
  <si>
    <t>ÁREA RESPONSABLE</t>
  </si>
  <si>
    <r>
      <t xml:space="preserve">FECHA DE SOLICITUD
</t>
    </r>
    <r>
      <rPr>
        <b/>
        <sz val="8"/>
        <color theme="0"/>
        <rFont val="Arial Nova"/>
        <family val="2"/>
      </rPr>
      <t>DD/MM/AAAA</t>
    </r>
  </si>
  <si>
    <t>ID DE ACCIÓN PARA AJUSTAR</t>
  </si>
  <si>
    <t>Q PROGRAMADO DE LA ACCIÓN</t>
  </si>
  <si>
    <t>FECHA DE INICIO</t>
  </si>
  <si>
    <t xml:space="preserve">FECHA DE FIN </t>
  </si>
  <si>
    <t xml:space="preserve">DESCRIPCIÓN DEL AJUSTE </t>
  </si>
  <si>
    <t>CARTA DE JUSTIFICACIÓN</t>
  </si>
  <si>
    <t>OBSERVACIONES SEGUNDA LINEA DE DEFENSA / LINK SOPORTES</t>
  </si>
  <si>
    <t>VERSIÓN VIGENTE PAI</t>
  </si>
  <si>
    <t>FECHA DE VERSIÓN PAI 2023</t>
  </si>
  <si>
    <t>CÓD</t>
  </si>
  <si>
    <t>CONSEC</t>
  </si>
  <si>
    <t>MES/AÑO</t>
  </si>
  <si>
    <t>PAI 2023 V.1</t>
  </si>
  <si>
    <t xml:space="preserve">Dirección General </t>
  </si>
  <si>
    <t>Primera versión del Plan de Acción Institucional aprobado en comité directivo del 31/01/2023</t>
  </si>
  <si>
    <t>31Ene2023 Solicitud de Publicación.pdf</t>
  </si>
  <si>
    <t>31/012023</t>
  </si>
  <si>
    <t>Modificación</t>
  </si>
  <si>
    <t>Subdirección de EMAE</t>
  </si>
  <si>
    <t>EMAE</t>
  </si>
  <si>
    <t>N.A.</t>
  </si>
  <si>
    <t>Se modifica la redacción de la actividad, no cambia los entregables, ni las metas.</t>
  </si>
  <si>
    <t>EMAE1</t>
  </si>
  <si>
    <t>EMAE Solicitud 1</t>
  </si>
  <si>
    <t>Q1</t>
  </si>
  <si>
    <t>Aumenta la meta de 1 a 4 Herramientas de visualización en el Q1.</t>
  </si>
  <si>
    <t>Subdirección de IDT</t>
  </si>
  <si>
    <t>IDT</t>
  </si>
  <si>
    <t xml:space="preserve">Se modifica la redacción de la actividad (Capacitaciones a entidaes estatales) </t>
  </si>
  <si>
    <t>IDT Solicitud 1</t>
  </si>
  <si>
    <t>Se modifica la meta anual de 700 a 550 Entidades capacitadas.</t>
  </si>
  <si>
    <t>Q4</t>
  </si>
  <si>
    <t>Se modifica la meta anual de 80 a 50 capacitaciones dictadas. Se ajusta la distribución de las metas de los 4 Qs.</t>
  </si>
  <si>
    <t>Comunicaciones Dirección General</t>
  </si>
  <si>
    <t>DG - COM</t>
  </si>
  <si>
    <t>Se modifica la fecha del primer entregable para el 2Q: 30 de junio de 2023.</t>
  </si>
  <si>
    <t>DG1</t>
  </si>
  <si>
    <t>Comunicaciones - Solicitud 1</t>
  </si>
  <si>
    <t>Aclaración</t>
  </si>
  <si>
    <t>Subdirección Gestión Contractual</t>
  </si>
  <si>
    <t>GC</t>
  </si>
  <si>
    <t>Se ajusta error de forma identificado: En la actividad y fórmula había quedado 2023, se corrige la meta/Indicador.</t>
  </si>
  <si>
    <t>Correo Aclaración - GC9</t>
  </si>
  <si>
    <t>Q2</t>
  </si>
  <si>
    <t xml:space="preserve">Se reduce la meta anual de 12 boletines a 8 boletines  (Q2: 4 boletines y Q4: 4 boletines) </t>
  </si>
  <si>
    <t>G. C. Solicitud 1</t>
  </si>
  <si>
    <t xml:space="preserve">Se reduce la meta anual de 12 boletines a 8 boletines (Q2: 4 boletines y Q4: 4 boletines) </t>
  </si>
  <si>
    <t>Q3</t>
  </si>
  <si>
    <t>Se disminuye la meta anual de 7 a 5 actas de ciclos de formación del 
Modelo de Abastecimiento Estratégico - MAE</t>
  </si>
  <si>
    <t>EMAE2</t>
  </si>
  <si>
    <t>EMAE Solicitud 2</t>
  </si>
  <si>
    <t>Dirección General</t>
  </si>
  <si>
    <t>DG</t>
  </si>
  <si>
    <t>DG2</t>
  </si>
  <si>
    <t>Q2,Q3,Q4</t>
  </si>
  <si>
    <t>Redistribución metas Q2,Q3,Q4</t>
  </si>
  <si>
    <t>IDT Solicitud 2</t>
  </si>
  <si>
    <t xml:space="preserve">Redistribución de metas y finalización de actividad a corte de 30 de septiembre. </t>
  </si>
  <si>
    <t>Q1,Q2,Q3,Q4</t>
  </si>
  <si>
    <t xml:space="preserve">Ajuste en meta y fórmula, estaba en porcentaje y cambia a # de informes </t>
  </si>
  <si>
    <t>Se aumenta la meta del 2Q de 5 a 6 Insumos Estratégicos y/o documentos estratégicos del sistema de compra pública.</t>
  </si>
  <si>
    <t>EMAE3</t>
  </si>
  <si>
    <t>EMAE Solicitud 3</t>
  </si>
  <si>
    <t>Se aumenta el número de entregables para la Meta del segundo (2Q), de uno (1) a dos (2) informes de resultados o fichas técnicas de los desarrollos</t>
  </si>
  <si>
    <t xml:space="preserve">Se aumenta el número de entregables para la Meta del segundo 2Q de diez (10) a diecisiete (17) </t>
  </si>
  <si>
    <t>Q3,Q4</t>
  </si>
  <si>
    <t>Se modifica la actividad y el entregable queda de la siguiente manera: "Documento tipo que apunte a las líneas estratégicas del Plan Nacional de Desarrollo 2022-2026"  y se reprograma para el 31/12/2023.</t>
  </si>
  <si>
    <t>G. Contractual Solicitud 2</t>
  </si>
  <si>
    <t>Se ajusta error de forma identificado, debido a que la actividadad finaliza el 15/12/2023 y el entregable por error quedó en 3Q.</t>
  </si>
  <si>
    <t>Se ajusta error de forma identificado, debido a que la Meta/Indicador es: Transferencia documental de la vigencia 2022 y había quedado por error 2021.</t>
  </si>
  <si>
    <t>Q2, Q3,Q4</t>
  </si>
  <si>
    <t>Se modifica el tiempo para desarrollar el entregable y queda de la siguiente manera:
" la actividades programadas para el Q2 quedan para ser reportadas en el Q3"</t>
  </si>
  <si>
    <t>DG3</t>
  </si>
  <si>
    <t xml:space="preserve">Comunicaciones solicitud 3 </t>
  </si>
  <si>
    <t xml:space="preserve">Se ajusta error de forma identificado, la actividad con fecha fin 31 de mayo por error había quedado en el Q3, por tal motivo cambia a Q2. </t>
  </si>
  <si>
    <t>Fuente recursos</t>
  </si>
  <si>
    <t>Estados de vigencia</t>
  </si>
  <si>
    <t>Requerimientos de contratación</t>
  </si>
  <si>
    <t>Funcionamiento</t>
  </si>
  <si>
    <t>Solicitada</t>
  </si>
  <si>
    <t>Crédito</t>
  </si>
  <si>
    <t xml:space="preserve">Vencida </t>
  </si>
  <si>
    <t>Consultoría</t>
  </si>
  <si>
    <t>Monitoreo SGR</t>
  </si>
  <si>
    <t>Mantenimiento</t>
  </si>
  <si>
    <t>Donación</t>
  </si>
  <si>
    <t>Funcionamiento SGR</t>
  </si>
  <si>
    <t>Administrativo</t>
  </si>
  <si>
    <t>Secretaría General</t>
  </si>
  <si>
    <t>SG</t>
  </si>
  <si>
    <t>PAA 2021 V.1.</t>
  </si>
  <si>
    <t>Subdirección Negocios</t>
  </si>
  <si>
    <t>NG</t>
  </si>
  <si>
    <t>CÓDIGO</t>
  </si>
  <si>
    <t>VERSIÓN</t>
  </si>
  <si>
    <t>FECHA</t>
  </si>
  <si>
    <t>ELABORÓ</t>
  </si>
  <si>
    <t>REVISÓ</t>
  </si>
  <si>
    <t>AJUSTES</t>
  </si>
  <si>
    <t>CCE-DES-FM-15</t>
  </si>
  <si>
    <t>01</t>
  </si>
  <si>
    <t>Carolina Olivera</t>
  </si>
  <si>
    <t>Karina Blanco</t>
  </si>
  <si>
    <t>Creacion de formato</t>
  </si>
  <si>
    <t>02</t>
  </si>
  <si>
    <t>Ajuste de uso al formato</t>
  </si>
  <si>
    <t>03</t>
  </si>
  <si>
    <t>Liz Vásquez</t>
  </si>
  <si>
    <t>Ajuste a fórmulas de seguimiento</t>
  </si>
  <si>
    <t>Evidencias SG 11</t>
  </si>
  <si>
    <t>Se aporta grabación de la reunión y acta  de la misma, donde se discutió las mejoras proyectadas para la actualización de la implementación de la política de compras y contratación pública, así mismo se adjunta informe de seguimiento a la actualización de la Política de Compras   y Contratación Pública.</t>
  </si>
  <si>
    <t>Para dar cumplimiento a esta actividad se presenta un Informe semestral de seguimiento de defensa y representación judicial y extrajudicial.</t>
  </si>
  <si>
    <t>Evidencia SG13</t>
  </si>
  <si>
    <r>
      <t xml:space="preserve"> Se adjunta la </t>
    </r>
    <r>
      <rPr>
        <b/>
        <sz val="12"/>
        <color rgb="FF000000"/>
        <rFont val="Century Gothic"/>
        <family val="2"/>
      </rPr>
      <t xml:space="preserve">PPT Informe Programa de Transparencia - Q1 </t>
    </r>
    <r>
      <rPr>
        <sz val="12"/>
        <color rgb="FF000000"/>
        <rFont val="Century Gothic"/>
        <family val="2"/>
      </rPr>
      <t>50% en el cumplimiento general para el primer cuatrimestre, presentado en el Comité Institucional de Gestión y Desempeño.</t>
    </r>
  </si>
  <si>
    <r>
      <t xml:space="preserve">Se anexa el Informe semestral del </t>
    </r>
    <r>
      <rPr>
        <b/>
        <sz val="12"/>
        <color rgb="FF000000"/>
        <rFont val="Century Gothic"/>
        <family val="2"/>
      </rPr>
      <t>Plan Institucional de Archivos - PINAR</t>
    </r>
  </si>
  <si>
    <t xml:space="preserve">Informe PETH </t>
  </si>
  <si>
    <t>Jenny Fabiola Páez</t>
  </si>
  <si>
    <t>Secretaria General</t>
  </si>
  <si>
    <t>Se modican los responsables de las actividades de la Subdirección de Negocios y Secretatía General, debido al cambio de líderes de área, a partir del mes de junio de 2023.</t>
  </si>
  <si>
    <t>Juan David Marín es el nuevo Subdirector de Negocios (E) y la Dra. Fabiola Páez la nueva Secretaria General.</t>
  </si>
  <si>
    <t xml:space="preserve">Juan David Marín </t>
  </si>
  <si>
    <t>Subdirector de Negocios (E)</t>
  </si>
  <si>
    <t>Se adjunta Informe de Revisión y capítulo de compras públicas para acuerdo comercial vigente entre 
Colombia que se encuentren vigentes en el país en etapa de renegociación</t>
  </si>
  <si>
    <t>Evidencias DG12</t>
  </si>
  <si>
    <t>Se adjunta Acuerdo de Cooperación Técnica entre la Agencia de Comercio y Desarrollo de 
Estados Unidos USTDA y la Agencia Nacional de Contratación Pública – Colombia 
Compra Eficiente ANCP-CCE (Este documento se encuentra sin firmas) versión español e inglés, asimismo se anexan las cartas de invitación al programa y agenda de Capacitaciones de Iniciativa de Compras Globales.</t>
  </si>
  <si>
    <t>Evidencias DG13</t>
  </si>
  <si>
    <t xml:space="preserve">En este reporte se destaca el aceptable cumplimiento de la subdirección de IDT que presenta un cumplimiento del 84% por el bajo resultado obtenido en las actividades IDT6 con un 25% justificado pues se está trabajando en la definición y aprobación de la estrategia de obligatoriedad y despliegue SECOP II, que se tendrá a finales de julio, considerando también que que ya está en proyección la Circular de obligatoriedad que debe expedirse. </t>
  </si>
  <si>
    <t>La actividad IDT8 tuvo un cumplimiento del 73.33%; dado lo anterior, el área ajustará la programación de capacitaciones para el próximo trimestre. Por lo tanto, se solicitará al área la revisión y reprogramación de las acciones que presentan sobrecumplimiento e incumplimiento.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</si>
</sst>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164" formatCode="_-* #,##0.00\ _€_-;\-* #,##0.00\ _€_-;_-* &quot;-&quot;??\ _€_-;_-@_-"/>
    <numFmt numFmtId="165" formatCode="_(&quot;$&quot;* #,##0.00_);_(&quot;$&quot;* \(#,##0.00\);_(&quot;$&quot;* &quot;-&quot;??_);_(@_)"/>
    <numFmt numFmtId="166" formatCode="_(&quot;$&quot;* #,##0_);_(&quot;$&quot;* \(#,##0\);_(&quot;$&quot;* &quot;-&quot;??_);_(@_)"/>
    <numFmt numFmtId="167" formatCode="0.0%"/>
  </numFmts>
  <fonts count="10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0"/>
      <color theme="0"/>
      <name val="Arial Nova"/>
      <family val="2"/>
    </font>
    <font>
      <sz val="11"/>
      <color theme="1"/>
      <name val="Arial Nova"/>
      <family val="2"/>
    </font>
    <font>
      <b/>
      <sz val="11"/>
      <color theme="1"/>
      <name val="Arial Nova"/>
      <family val="2"/>
    </font>
    <font>
      <sz val="10"/>
      <color theme="1"/>
      <name val="Arial Nova"/>
      <family val="2"/>
    </font>
    <font>
      <sz val="10"/>
      <name val="Arial Nova"/>
      <family val="2"/>
    </font>
    <font>
      <sz val="10"/>
      <color rgb="FFFF0000"/>
      <name val="Arial Nova"/>
      <family val="2"/>
    </font>
    <font>
      <sz val="10"/>
      <color rgb="FFC00000"/>
      <name val="Arial Nova"/>
      <family val="2"/>
    </font>
    <font>
      <b/>
      <sz val="11"/>
      <color theme="0"/>
      <name val="Arial Nova"/>
      <family val="2"/>
    </font>
    <font>
      <sz val="9"/>
      <color theme="0" tint="-0.34998626667073579"/>
      <name val="Arial Nova"/>
      <family val="2"/>
    </font>
    <font>
      <b/>
      <sz val="10"/>
      <color rgb="FF002060"/>
      <name val="Arial Nova"/>
      <family val="2"/>
    </font>
    <font>
      <sz val="11"/>
      <name val="Arial Nova"/>
      <family val="2"/>
    </font>
    <font>
      <sz val="11"/>
      <color theme="2" tint="-0.89999084444715716"/>
      <name val="Arial Nova"/>
      <family val="2"/>
    </font>
    <font>
      <b/>
      <sz val="12"/>
      <color theme="0"/>
      <name val="Arial Nova"/>
      <family val="2"/>
    </font>
    <font>
      <b/>
      <sz val="8"/>
      <color theme="0"/>
      <name val="Arial Nova"/>
      <family val="2"/>
    </font>
    <font>
      <i/>
      <sz val="11"/>
      <name val="Arial Nova"/>
      <family val="2"/>
    </font>
    <font>
      <sz val="8"/>
      <name val="Calibri"/>
      <family val="2"/>
      <scheme val="minor"/>
    </font>
    <font>
      <u/>
      <sz val="11"/>
      <color theme="10"/>
      <name val="Calibri"/>
      <family val="2"/>
      <scheme val="minor"/>
    </font>
    <font>
      <sz val="11"/>
      <color rgb="FF33CC33"/>
      <name val="Arial Nova"/>
      <family val="2"/>
    </font>
    <font>
      <sz val="18"/>
      <color theme="1"/>
      <name val="Geomanist Bold"/>
      <family val="3"/>
    </font>
    <font>
      <sz val="18"/>
      <color rgb="FF002060"/>
      <name val="Geomanist Bold"/>
      <family val="3"/>
    </font>
    <font>
      <sz val="18"/>
      <color theme="1"/>
      <name val="Geomanist Light"/>
      <family val="3"/>
    </font>
    <font>
      <sz val="16"/>
      <color rgb="FF002060"/>
      <name val="Geomanist Bold"/>
      <family val="3"/>
    </font>
    <font>
      <sz val="16"/>
      <color theme="1"/>
      <name val="Geomanist Bold"/>
      <family val="3"/>
    </font>
    <font>
      <sz val="14"/>
      <color theme="1"/>
      <name val="Geomanist Light"/>
      <family val="3"/>
    </font>
    <font>
      <sz val="14"/>
      <color rgb="FF002060"/>
      <name val="Geomanist Bold"/>
      <family val="3"/>
    </font>
    <font>
      <sz val="12"/>
      <color theme="1"/>
      <name val="Geomanist Light"/>
      <family val="3"/>
    </font>
    <font>
      <b/>
      <sz val="12"/>
      <color rgb="FF002060"/>
      <name val="Geomanist Bold"/>
      <family val="3"/>
    </font>
    <font>
      <sz val="11"/>
      <color theme="1"/>
      <name val="Geomanist"/>
      <family val="3"/>
    </font>
    <font>
      <sz val="11"/>
      <color theme="1"/>
      <name val="Geomanist Light"/>
      <family val="3"/>
    </font>
    <font>
      <sz val="10"/>
      <color rgb="FF202124"/>
      <name val="Arial Nova"/>
      <family val="2"/>
    </font>
    <font>
      <b/>
      <sz val="12"/>
      <color rgb="FF002060"/>
      <name val="Arial Nova"/>
      <family val="2"/>
    </font>
    <font>
      <b/>
      <sz val="14"/>
      <color rgb="FF002060"/>
      <name val="Arial Nova"/>
      <family val="2"/>
    </font>
    <font>
      <b/>
      <sz val="11"/>
      <color theme="1"/>
      <name val="Geomanist Light"/>
      <family val="3"/>
    </font>
    <font>
      <sz val="10"/>
      <color theme="1"/>
      <name val="Geomanist Light"/>
      <family val="3"/>
    </font>
    <font>
      <b/>
      <sz val="11"/>
      <color theme="0"/>
      <name val="Geomanist Light"/>
      <family val="3"/>
    </font>
    <font>
      <sz val="10"/>
      <color rgb="FF002060"/>
      <name val="Geomanist Light"/>
      <family val="3"/>
    </font>
    <font>
      <sz val="9"/>
      <color rgb="FF002060"/>
      <name val="Geomanist Light"/>
      <family val="3"/>
    </font>
    <font>
      <b/>
      <sz val="9"/>
      <color rgb="FF002060"/>
      <name val="Geomanist Light"/>
      <family val="3"/>
    </font>
    <font>
      <b/>
      <sz val="10"/>
      <color theme="1"/>
      <name val="Geomanist Light"/>
      <family val="3"/>
    </font>
    <font>
      <b/>
      <sz val="9"/>
      <color theme="4" tint="-0.499984740745262"/>
      <name val="Geomanist Light"/>
      <family val="3"/>
    </font>
    <font>
      <sz val="8"/>
      <color theme="1"/>
      <name val="Geomanist Light"/>
      <family val="3"/>
    </font>
    <font>
      <b/>
      <sz val="9"/>
      <color theme="1"/>
      <name val="Geomanist Light"/>
      <family val="3"/>
    </font>
    <font>
      <sz val="10"/>
      <color theme="2" tint="-0.249977111117893"/>
      <name val="Geomanist Light"/>
      <family val="3"/>
    </font>
    <font>
      <sz val="9"/>
      <color theme="0" tint="-0.499984740745262"/>
      <name val="Geomanist Light"/>
      <family val="3"/>
    </font>
    <font>
      <b/>
      <sz val="11"/>
      <color theme="1"/>
      <name val="Geomanist Bold"/>
      <family val="3"/>
    </font>
    <font>
      <sz val="72"/>
      <color theme="2"/>
      <name val="Geomanist Bold"/>
      <family val="3"/>
    </font>
    <font>
      <sz val="18"/>
      <color theme="2"/>
      <name val="Geomanist Bold"/>
      <family val="3"/>
    </font>
    <font>
      <sz val="22"/>
      <color theme="2"/>
      <name val="Geomanist Bold"/>
      <family val="3"/>
    </font>
    <font>
      <sz val="12"/>
      <color theme="2"/>
      <name val="Geomanist Bold"/>
      <family val="3"/>
    </font>
    <font>
      <sz val="10"/>
      <color theme="1"/>
      <name val="Arial Nova"/>
      <family val="3"/>
    </font>
    <font>
      <sz val="10"/>
      <color theme="0"/>
      <name val="Geomanist"/>
      <family val="3"/>
    </font>
    <font>
      <b/>
      <sz val="12"/>
      <color theme="1"/>
      <name val="Geomanist Light"/>
      <family val="3"/>
    </font>
    <font>
      <b/>
      <sz val="12"/>
      <color theme="0"/>
      <name val="Geomanist Light"/>
      <family val="3"/>
    </font>
    <font>
      <sz val="12"/>
      <color rgb="FFC00000"/>
      <name val="Geomanist Light"/>
      <family val="3"/>
    </font>
    <font>
      <sz val="12"/>
      <color rgb="FF000000"/>
      <name val="Geomanist Light"/>
      <family val="3"/>
    </font>
    <font>
      <sz val="12"/>
      <name val="Geomanist Light"/>
      <family val="3"/>
    </font>
    <font>
      <sz val="12"/>
      <color theme="0"/>
      <name val="Geomanist Light"/>
      <family val="3"/>
    </font>
    <font>
      <sz val="12"/>
      <color rgb="FF333333"/>
      <name val="Geomanist Light"/>
      <family val="3"/>
    </font>
    <font>
      <b/>
      <sz val="12"/>
      <color rgb="FF1F4E78"/>
      <name val="Geomanist Light"/>
      <family val="3"/>
    </font>
    <font>
      <b/>
      <sz val="12"/>
      <color theme="8" tint="-0.499984740745262"/>
      <name val="Geomanist Light"/>
      <family val="3"/>
    </font>
    <font>
      <b/>
      <sz val="12"/>
      <color rgb="FF002060"/>
      <name val="Geomanist Light"/>
      <family val="3"/>
    </font>
    <font>
      <sz val="12"/>
      <color rgb="FFFF0000"/>
      <name val="Geomanist Light"/>
      <family val="3"/>
    </font>
    <font>
      <b/>
      <sz val="12"/>
      <color theme="0"/>
      <name val="Geomanist Bold"/>
      <family val="3"/>
    </font>
    <font>
      <b/>
      <sz val="10"/>
      <color theme="0"/>
      <name val="Geomanist Book"/>
      <family val="3"/>
    </font>
    <font>
      <b/>
      <sz val="10"/>
      <color theme="0"/>
      <name val="Geomanist Bold"/>
      <family val="3"/>
    </font>
    <font>
      <sz val="12"/>
      <color theme="0"/>
      <name val="Geomanist Book"/>
      <family val="3"/>
    </font>
    <font>
      <sz val="14"/>
      <color theme="0"/>
      <name val="Geomanist Book"/>
      <family val="3"/>
    </font>
    <font>
      <sz val="22"/>
      <color theme="1"/>
      <name val="Geomanist Light"/>
      <family val="3"/>
    </font>
    <font>
      <b/>
      <sz val="22"/>
      <color rgb="FF002060"/>
      <name val="Geomanist Bold"/>
      <family val="3"/>
    </font>
    <font>
      <b/>
      <sz val="22"/>
      <color theme="1"/>
      <name val="Geomanist Bold"/>
      <family val="3"/>
    </font>
    <font>
      <sz val="22"/>
      <color theme="1"/>
      <name val="Geomanist Bold"/>
      <family val="3"/>
    </font>
    <font>
      <b/>
      <sz val="48"/>
      <color theme="2"/>
      <name val="Geomanist Light"/>
      <family val="3"/>
    </font>
    <font>
      <b/>
      <sz val="14"/>
      <color theme="8" tint="-0.499984740745262"/>
      <name val="Geomanist Light"/>
      <family val="3"/>
    </font>
    <font>
      <sz val="10"/>
      <color rgb="FF0070C0"/>
      <name val="Arial Nova"/>
      <family val="2"/>
    </font>
    <font>
      <sz val="10"/>
      <color rgb="FF0070C0"/>
      <name val="Geomanist Light"/>
      <family val="3"/>
    </font>
    <font>
      <sz val="10"/>
      <color rgb="FF000000"/>
      <name val="Geomanist Light"/>
      <family val="3"/>
    </font>
    <font>
      <b/>
      <sz val="12"/>
      <color rgb="FF000000"/>
      <name val="Geomanist Light"/>
      <family val="3"/>
    </font>
    <font>
      <sz val="10"/>
      <color theme="0"/>
      <name val="Arial Nova"/>
      <family val="2"/>
    </font>
    <font>
      <sz val="12"/>
      <color rgb="FF0070C0"/>
      <name val="Geomanist Light"/>
      <family val="3"/>
    </font>
    <font>
      <u/>
      <sz val="11"/>
      <name val="Calibri"/>
      <family val="2"/>
      <scheme val="minor"/>
    </font>
    <font>
      <b/>
      <sz val="12"/>
      <color rgb="FFFF0000"/>
      <name val="Geomanist Light"/>
      <family val="3"/>
    </font>
    <font>
      <sz val="72"/>
      <color theme="2"/>
      <name val="Century Gothic"/>
      <family val="2"/>
    </font>
    <font>
      <sz val="22"/>
      <color theme="2"/>
      <name val="Century Gothic"/>
      <family val="2"/>
    </font>
    <font>
      <sz val="12"/>
      <color theme="2"/>
      <name val="Century Gothic"/>
      <family val="2"/>
    </font>
    <font>
      <sz val="18"/>
      <color theme="1"/>
      <name val="Century Gothic"/>
      <family val="2"/>
    </font>
    <font>
      <sz val="18"/>
      <color rgb="FF002060"/>
      <name val="Century Gothic"/>
      <family val="2"/>
    </font>
    <font>
      <sz val="11"/>
      <color theme="1"/>
      <name val="Century Gothic"/>
      <family val="2"/>
    </font>
    <font>
      <b/>
      <sz val="10"/>
      <color theme="0"/>
      <name val="Century Gothic"/>
      <family val="2"/>
    </font>
    <font>
      <sz val="12"/>
      <color rgb="FFC00000"/>
      <name val="Century Gothic"/>
      <family val="2"/>
    </font>
    <font>
      <b/>
      <sz val="14"/>
      <color theme="8" tint="-0.499984740745262"/>
      <name val="Century Gothic"/>
      <family val="2"/>
    </font>
    <font>
      <sz val="12"/>
      <color rgb="FF000000"/>
      <name val="Century Gothic"/>
      <family val="2"/>
    </font>
    <font>
      <u/>
      <sz val="11"/>
      <color theme="10"/>
      <name val="Century Gothic"/>
      <family val="2"/>
    </font>
    <font>
      <sz val="12"/>
      <name val="Century Gothic"/>
      <family val="2"/>
    </font>
    <font>
      <sz val="12"/>
      <color theme="1"/>
      <name val="Century Gothic"/>
      <family val="2"/>
    </font>
    <font>
      <sz val="10"/>
      <color rgb="FFC00000"/>
      <name val="Century Gothic"/>
      <family val="2"/>
    </font>
    <font>
      <sz val="10"/>
      <color theme="0"/>
      <name val="Century Gothic"/>
      <family val="2"/>
    </font>
    <font>
      <sz val="10"/>
      <color theme="1"/>
      <name val="Century Gothic"/>
      <family val="2"/>
    </font>
    <font>
      <sz val="12"/>
      <color theme="0"/>
      <name val="Century Gothic"/>
      <family val="2"/>
    </font>
    <font>
      <b/>
      <sz val="12"/>
      <color rgb="FF000000"/>
      <name val="Century Gothic"/>
      <family val="2"/>
    </font>
    <font>
      <b/>
      <sz val="14"/>
      <color rgb="FFFF0000"/>
      <name val="Century Gothic"/>
      <family val="2"/>
    </font>
    <font>
      <sz val="10"/>
      <color rgb="FF000000"/>
      <name val="Century Gothic"/>
      <family val="2"/>
    </font>
    <font>
      <sz val="12"/>
      <color rgb="FF333333"/>
      <name val="Century Gothic"/>
      <family val="2"/>
    </font>
    <font>
      <sz val="12"/>
      <color rgb="FFFF0000"/>
      <name val="Century Gothic"/>
      <family val="2"/>
    </font>
    <font>
      <b/>
      <sz val="12"/>
      <color rgb="FFFF0000"/>
      <name val="Century Gothic"/>
      <family val="2"/>
    </font>
    <font>
      <sz val="14"/>
      <color theme="0"/>
      <name val="Century Gothic"/>
      <family val="2"/>
    </font>
  </fonts>
  <fills count="24">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2060"/>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66FF33"/>
        <bgColor indexed="64"/>
      </patternFill>
    </fill>
    <fill>
      <patternFill patternType="solid">
        <fgColor rgb="FF00CC00"/>
        <bgColor indexed="64"/>
      </patternFill>
    </fill>
    <fill>
      <patternFill patternType="solid">
        <fgColor theme="0" tint="-0.249977111117893"/>
        <bgColor indexed="64"/>
      </patternFill>
    </fill>
    <fill>
      <patternFill patternType="solid">
        <fgColor rgb="FF33CC33"/>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theme="1" tint="0.499984740745262"/>
        <bgColor indexed="64"/>
      </patternFill>
    </fill>
    <fill>
      <patternFill patternType="solid">
        <fgColor theme="9" tint="0.79998168889431442"/>
        <bgColor rgb="FF000000"/>
      </patternFill>
    </fill>
  </fills>
  <borders count="6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top/>
      <bottom style="hair">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bottom style="hair">
        <color indexed="64"/>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top/>
      <bottom/>
      <diagonal/>
    </border>
    <border>
      <left/>
      <right style="hair">
        <color indexed="64"/>
      </right>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medium">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0" fontId="1" fillId="0" borderId="0"/>
    <xf numFmtId="0" fontId="1" fillId="0" borderId="0"/>
    <xf numFmtId="9" fontId="3" fillId="0" borderId="0" applyFont="0" applyFill="0" applyBorder="0" applyAlignment="0" applyProtection="0"/>
    <xf numFmtId="42" fontId="1" fillId="0" borderId="0" applyFont="0" applyFill="0" applyBorder="0" applyAlignment="0" applyProtection="0"/>
    <xf numFmtId="0" fontId="1" fillId="0" borderId="0"/>
    <xf numFmtId="0" fontId="20" fillId="0" borderId="0" applyNumberFormat="0" applyFill="0" applyBorder="0" applyAlignment="0" applyProtection="0"/>
  </cellStyleXfs>
  <cellXfs count="528">
    <xf numFmtId="0" fontId="0" fillId="0" borderId="0" xfId="0"/>
    <xf numFmtId="0" fontId="2" fillId="0" borderId="0" xfId="0" applyFont="1"/>
    <xf numFmtId="0" fontId="5" fillId="0" borderId="0" xfId="0" applyFont="1"/>
    <xf numFmtId="0" fontId="7" fillId="0" borderId="0" xfId="0" applyFont="1" applyAlignment="1">
      <alignment wrapText="1"/>
    </xf>
    <xf numFmtId="0" fontId="0" fillId="0" borderId="0" xfId="0" applyAlignment="1">
      <alignment wrapText="1"/>
    </xf>
    <xf numFmtId="0" fontId="7" fillId="0" borderId="1" xfId="0" applyFont="1" applyBorder="1"/>
    <xf numFmtId="0" fontId="7" fillId="0" borderId="0" xfId="0" applyFont="1" applyAlignment="1">
      <alignment horizontal="center" wrapText="1"/>
    </xf>
    <xf numFmtId="0" fontId="5" fillId="0" borderId="1" xfId="0" applyFont="1" applyBorder="1" applyAlignment="1">
      <alignment horizontal="center" vertical="center" wrapText="1"/>
    </xf>
    <xf numFmtId="0" fontId="12" fillId="0" borderId="8" xfId="0" applyFont="1" applyBorder="1" applyAlignment="1">
      <alignment horizontal="center" vertical="center"/>
    </xf>
    <xf numFmtId="0" fontId="7" fillId="0" borderId="12" xfId="0" applyFont="1" applyBorder="1" applyAlignment="1">
      <alignment horizontal="left" vertical="center" wrapText="1"/>
    </xf>
    <xf numFmtId="0" fontId="7" fillId="0" borderId="12" xfId="0" applyFont="1" applyBorder="1" applyAlignment="1">
      <alignment horizontal="left" vertical="center"/>
    </xf>
    <xf numFmtId="0" fontId="7" fillId="0" borderId="12" xfId="0" applyFont="1" applyBorder="1" applyAlignment="1">
      <alignment horizontal="left"/>
    </xf>
    <xf numFmtId="0" fontId="7" fillId="0" borderId="12" xfId="0" applyFont="1" applyBorder="1" applyAlignment="1">
      <alignment horizontal="left" wrapText="1"/>
    </xf>
    <xf numFmtId="0" fontId="8" fillId="0" borderId="12" xfId="0" applyFont="1" applyBorder="1" applyAlignment="1">
      <alignment horizontal="left" vertical="center" wrapText="1"/>
    </xf>
    <xf numFmtId="0" fontId="7" fillId="0" borderId="12" xfId="0" applyFont="1" applyBorder="1" applyAlignment="1">
      <alignment vertical="center" wrapText="1"/>
    </xf>
    <xf numFmtId="0" fontId="7" fillId="10" borderId="12" xfId="0" applyFont="1" applyFill="1" applyBorder="1" applyAlignment="1">
      <alignment horizontal="left" wrapText="1"/>
    </xf>
    <xf numFmtId="0" fontId="8" fillId="0" borderId="12" xfId="0" applyFont="1" applyBorder="1" applyAlignment="1">
      <alignment horizontal="left" wrapText="1"/>
    </xf>
    <xf numFmtId="0" fontId="12" fillId="0" borderId="9" xfId="0" applyFont="1" applyBorder="1" applyAlignment="1">
      <alignment horizontal="center" vertical="center"/>
    </xf>
    <xf numFmtId="0" fontId="7" fillId="0" borderId="13" xfId="0" applyFont="1" applyBorder="1" applyAlignment="1">
      <alignment horizontal="left" wrapText="1"/>
    </xf>
    <xf numFmtId="0" fontId="7" fillId="0" borderId="14" xfId="0" applyFont="1" applyBorder="1" applyAlignment="1">
      <alignment horizontal="left" vertical="center" wrapText="1"/>
    </xf>
    <xf numFmtId="0" fontId="5"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7" fillId="0" borderId="12" xfId="0" applyFont="1" applyBorder="1" applyAlignment="1">
      <alignment wrapText="1"/>
    </xf>
    <xf numFmtId="0" fontId="7" fillId="0" borderId="14" xfId="0" applyFont="1" applyBorder="1" applyAlignment="1">
      <alignment horizontal="left" wrapText="1"/>
    </xf>
    <xf numFmtId="0" fontId="7" fillId="0" borderId="14" xfId="0" applyFont="1" applyBorder="1" applyAlignment="1">
      <alignment vertical="center" wrapText="1"/>
    </xf>
    <xf numFmtId="0" fontId="7" fillId="10" borderId="14" xfId="0" applyFont="1" applyFill="1" applyBorder="1" applyAlignment="1">
      <alignment horizontal="left" wrapText="1"/>
    </xf>
    <xf numFmtId="0" fontId="8" fillId="0" borderId="14" xfId="0" applyFont="1" applyBorder="1" applyAlignment="1">
      <alignment horizontal="left" wrapText="1"/>
    </xf>
    <xf numFmtId="0" fontId="7" fillId="0" borderId="15" xfId="0" applyFont="1" applyBorder="1" applyAlignment="1">
      <alignment horizontal="left" wrapText="1"/>
    </xf>
    <xf numFmtId="0" fontId="5" fillId="0" borderId="13" xfId="0" applyFont="1" applyBorder="1" applyAlignment="1">
      <alignment horizontal="left" vertical="center" wrapText="1" indent="1"/>
    </xf>
    <xf numFmtId="0" fontId="12" fillId="0" borderId="8" xfId="0" applyFont="1" applyBorder="1" applyAlignment="1">
      <alignment horizontal="center"/>
    </xf>
    <xf numFmtId="0" fontId="7" fillId="0" borderId="16" xfId="0" applyFont="1" applyBorder="1" applyAlignment="1">
      <alignment horizontal="left" vertical="center" wrapText="1"/>
    </xf>
    <xf numFmtId="0" fontId="7" fillId="0" borderId="16" xfId="0" applyFont="1" applyBorder="1" applyAlignment="1">
      <alignment vertical="center" wrapText="1"/>
    </xf>
    <xf numFmtId="0" fontId="7" fillId="0" borderId="16" xfId="0" applyFont="1" applyBorder="1" applyAlignment="1">
      <alignment horizontal="left" vertical="center"/>
    </xf>
    <xf numFmtId="0" fontId="8" fillId="0" borderId="16" xfId="0" applyFont="1" applyBorder="1" applyAlignment="1">
      <alignment horizontal="left" vertical="center" wrapText="1"/>
    </xf>
    <xf numFmtId="0" fontId="7" fillId="0" borderId="16" xfId="0" applyFont="1" applyBorder="1" applyAlignment="1">
      <alignment horizontal="left" wrapText="1"/>
    </xf>
    <xf numFmtId="0" fontId="8" fillId="0" borderId="16" xfId="0" applyFont="1" applyBorder="1" applyAlignment="1">
      <alignment horizontal="left" wrapText="1"/>
    </xf>
    <xf numFmtId="0" fontId="5" fillId="0" borderId="8" xfId="0" applyFont="1" applyBorder="1"/>
    <xf numFmtId="0" fontId="5" fillId="0" borderId="16" xfId="0" applyFont="1" applyBorder="1"/>
    <xf numFmtId="0" fontId="5" fillId="0" borderId="9" xfId="0" applyFont="1" applyBorder="1"/>
    <xf numFmtId="0" fontId="5" fillId="0" borderId="17" xfId="0" applyFont="1" applyBorder="1"/>
    <xf numFmtId="0" fontId="12" fillId="0" borderId="8" xfId="0" applyFont="1" applyBorder="1" applyAlignment="1">
      <alignment horizontal="center" vertical="center" wrapText="1"/>
    </xf>
    <xf numFmtId="0" fontId="7" fillId="0" borderId="16" xfId="0" applyFont="1" applyBorder="1" applyAlignment="1">
      <alignment horizontal="left"/>
    </xf>
    <xf numFmtId="0" fontId="8" fillId="0" borderId="8" xfId="0" applyFont="1" applyBorder="1" applyAlignment="1">
      <alignment horizontal="left" vertical="center" wrapText="1"/>
    </xf>
    <xf numFmtId="0" fontId="7" fillId="0" borderId="8" xfId="0" applyFont="1" applyBorder="1" applyAlignment="1">
      <alignment horizontal="left" wrapText="1"/>
    </xf>
    <xf numFmtId="0" fontId="8" fillId="0" borderId="8" xfId="0" applyFont="1" applyBorder="1" applyAlignment="1">
      <alignment horizontal="left" wrapText="1"/>
    </xf>
    <xf numFmtId="0" fontId="7" fillId="0" borderId="16" xfId="0" applyFont="1" applyBorder="1"/>
    <xf numFmtId="0" fontId="5" fillId="0" borderId="0" xfId="0" applyFont="1" applyAlignment="1">
      <alignment horizontal="left" vertical="center"/>
    </xf>
    <xf numFmtId="0" fontId="7" fillId="0" borderId="0" xfId="0" applyFont="1"/>
    <xf numFmtId="0" fontId="5" fillId="14" borderId="14" xfId="0" applyFont="1" applyFill="1" applyBorder="1" applyAlignment="1">
      <alignment horizontal="center" vertical="center"/>
    </xf>
    <xf numFmtId="0" fontId="5" fillId="11" borderId="14" xfId="0" applyFont="1" applyFill="1" applyBorder="1" applyAlignment="1">
      <alignment horizontal="center" vertical="center"/>
    </xf>
    <xf numFmtId="0" fontId="5" fillId="12" borderId="14" xfId="0" applyFont="1" applyFill="1" applyBorder="1" applyAlignment="1">
      <alignment horizontal="center" vertical="center"/>
    </xf>
    <xf numFmtId="0" fontId="5" fillId="13" borderId="15" xfId="0" applyFont="1" applyFill="1" applyBorder="1" applyAlignment="1">
      <alignment horizontal="center" vertical="center"/>
    </xf>
    <xf numFmtId="0" fontId="5" fillId="15" borderId="20" xfId="0" applyFont="1" applyFill="1" applyBorder="1" applyAlignment="1">
      <alignment horizontal="center" vertical="center"/>
    </xf>
    <xf numFmtId="0" fontId="6" fillId="10" borderId="22" xfId="0" applyFont="1" applyFill="1" applyBorder="1" applyAlignment="1">
      <alignment horizontal="center" vertical="center" textRotation="90" wrapText="1"/>
    </xf>
    <xf numFmtId="0" fontId="6" fillId="10" borderId="23" xfId="0" applyFont="1" applyFill="1" applyBorder="1" applyAlignment="1">
      <alignment horizontal="center" vertical="center" textRotation="90"/>
    </xf>
    <xf numFmtId="0" fontId="5" fillId="10" borderId="18"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19" xfId="0" applyFont="1" applyFill="1" applyBorder="1" applyAlignment="1">
      <alignment horizontal="center" vertical="center"/>
    </xf>
    <xf numFmtId="0" fontId="14"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xf numFmtId="0" fontId="5" fillId="0" borderId="1" xfId="0" applyFont="1" applyBorder="1" applyAlignment="1">
      <alignment horizontal="center"/>
    </xf>
    <xf numFmtId="0" fontId="7" fillId="9" borderId="37"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14"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5" fillId="6" borderId="15"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7" borderId="19"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5" fillId="0" borderId="21" xfId="0" applyFont="1" applyBorder="1" applyAlignment="1">
      <alignment horizontal="left" vertical="center" wrapText="1" indent="1"/>
    </xf>
    <xf numFmtId="0" fontId="11" fillId="8" borderId="30" xfId="0" applyFont="1" applyFill="1" applyBorder="1" applyAlignment="1">
      <alignment horizontal="center" vertical="center"/>
    </xf>
    <xf numFmtId="0" fontId="11" fillId="8" borderId="31" xfId="0" applyFont="1" applyFill="1" applyBorder="1" applyAlignment="1">
      <alignment horizontal="center" vertical="center"/>
    </xf>
    <xf numFmtId="0" fontId="11" fillId="8" borderId="32" xfId="0" applyFont="1" applyFill="1" applyBorder="1" applyAlignment="1">
      <alignment horizontal="center" vertical="center"/>
    </xf>
    <xf numFmtId="0" fontId="5" fillId="0" borderId="14" xfId="0" applyFont="1" applyBorder="1"/>
    <xf numFmtId="0" fontId="5" fillId="0" borderId="12" xfId="0" applyFont="1" applyBorder="1"/>
    <xf numFmtId="0" fontId="5" fillId="0" borderId="15" xfId="0" applyFont="1" applyBorder="1"/>
    <xf numFmtId="0" fontId="5" fillId="0" borderId="19" xfId="0" applyFont="1" applyBorder="1"/>
    <xf numFmtId="0" fontId="5" fillId="0" borderId="13" xfId="0" applyFont="1" applyBorder="1"/>
    <xf numFmtId="0" fontId="5" fillId="0" borderId="14" xfId="0" applyFont="1" applyBorder="1" applyAlignment="1">
      <alignment horizontal="center"/>
    </xf>
    <xf numFmtId="14" fontId="5" fillId="0" borderId="1" xfId="0" applyNumberFormat="1" applyFont="1" applyBorder="1" applyAlignment="1">
      <alignment horizontal="center"/>
    </xf>
    <xf numFmtId="0" fontId="5" fillId="0" borderId="12" xfId="0" applyFont="1" applyBorder="1" applyAlignment="1">
      <alignment horizontal="center"/>
    </xf>
    <xf numFmtId="49" fontId="5" fillId="0" borderId="1" xfId="0" applyNumberFormat="1" applyFont="1" applyBorder="1" applyAlignment="1">
      <alignment horizontal="center"/>
    </xf>
    <xf numFmtId="49" fontId="5" fillId="0" borderId="1" xfId="0" applyNumberFormat="1" applyFont="1" applyBorder="1"/>
    <xf numFmtId="49" fontId="5" fillId="0" borderId="19" xfId="0" applyNumberFormat="1" applyFont="1" applyBorder="1"/>
    <xf numFmtId="0" fontId="4" fillId="8" borderId="1" xfId="0" applyFont="1" applyFill="1" applyBorder="1" applyAlignment="1">
      <alignment horizontal="center" vertical="center"/>
    </xf>
    <xf numFmtId="0" fontId="7" fillId="0" borderId="14" xfId="0" applyFont="1" applyBorder="1"/>
    <xf numFmtId="0" fontId="7" fillId="0" borderId="20" xfId="0" applyFont="1" applyBorder="1"/>
    <xf numFmtId="0" fontId="7" fillId="0" borderId="18" xfId="0" applyFont="1" applyBorder="1"/>
    <xf numFmtId="14" fontId="7" fillId="16" borderId="19" xfId="0" applyNumberFormat="1" applyFont="1" applyFill="1" applyBorder="1" applyAlignment="1">
      <alignment horizontal="center" vertical="center"/>
    </xf>
    <xf numFmtId="0" fontId="7" fillId="16" borderId="19" xfId="0" applyFont="1" applyFill="1" applyBorder="1" applyAlignment="1">
      <alignment horizontal="center" vertical="center"/>
    </xf>
    <xf numFmtId="14" fontId="4" fillId="8" borderId="13" xfId="0" applyNumberFormat="1" applyFont="1" applyFill="1" applyBorder="1" applyAlignment="1">
      <alignment horizontal="center" vertical="center"/>
    </xf>
    <xf numFmtId="14" fontId="7" fillId="0" borderId="18" xfId="0" applyNumberFormat="1" applyFont="1" applyBorder="1"/>
    <xf numFmtId="14" fontId="7" fillId="0" borderId="1" xfId="0" applyNumberFormat="1" applyFont="1" applyBorder="1"/>
    <xf numFmtId="0" fontId="4" fillId="8" borderId="18" xfId="0" applyFont="1" applyFill="1" applyBorder="1" applyAlignment="1">
      <alignment horizontal="center"/>
    </xf>
    <xf numFmtId="14" fontId="4" fillId="8" borderId="21" xfId="0" applyNumberFormat="1" applyFont="1" applyFill="1" applyBorder="1" applyAlignment="1">
      <alignment horizontal="center"/>
    </xf>
    <xf numFmtId="0" fontId="4" fillId="8" borderId="1" xfId="0" applyFont="1" applyFill="1" applyBorder="1" applyAlignment="1">
      <alignment horizontal="center"/>
    </xf>
    <xf numFmtId="0" fontId="7" fillId="0" borderId="0" xfId="0" applyFont="1" applyAlignment="1">
      <alignment horizontal="center"/>
    </xf>
    <xf numFmtId="0" fontId="7" fillId="0" borderId="1" xfId="0" applyFont="1" applyBorder="1" applyAlignment="1">
      <alignment wrapText="1"/>
    </xf>
    <xf numFmtId="14" fontId="4" fillId="8" borderId="12" xfId="0" applyNumberFormat="1" applyFont="1" applyFill="1" applyBorder="1" applyAlignment="1">
      <alignment horizontal="center"/>
    </xf>
    <xf numFmtId="0" fontId="7" fillId="0" borderId="36" xfId="0" applyFont="1" applyBorder="1"/>
    <xf numFmtId="0" fontId="7" fillId="0" borderId="5" xfId="0" applyFont="1" applyBorder="1"/>
    <xf numFmtId="14" fontId="7" fillId="0" borderId="3" xfId="0" applyNumberFormat="1" applyFont="1" applyBorder="1"/>
    <xf numFmtId="0" fontId="7" fillId="0" borderId="3" xfId="0" applyFont="1" applyBorder="1"/>
    <xf numFmtId="14" fontId="7" fillId="0" borderId="6" xfId="0" applyNumberFormat="1" applyFont="1" applyBorder="1"/>
    <xf numFmtId="0" fontId="7" fillId="0" borderId="4" xfId="0" applyFont="1" applyBorder="1"/>
    <xf numFmtId="14" fontId="7" fillId="0" borderId="4" xfId="0" applyNumberFormat="1" applyFont="1" applyBorder="1"/>
    <xf numFmtId="14" fontId="4" fillId="8" borderId="1" xfId="0" applyNumberFormat="1" applyFont="1" applyFill="1" applyBorder="1" applyAlignment="1">
      <alignment horizontal="center"/>
    </xf>
    <xf numFmtId="0" fontId="7" fillId="0" borderId="39" xfId="0" applyFont="1" applyBorder="1"/>
    <xf numFmtId="0" fontId="4" fillId="8" borderId="4" xfId="0" applyFont="1" applyFill="1" applyBorder="1" applyAlignment="1">
      <alignment horizontal="center"/>
    </xf>
    <xf numFmtId="0" fontId="7" fillId="0" borderId="45" xfId="0" applyFont="1" applyBorder="1"/>
    <xf numFmtId="0" fontId="6" fillId="10" borderId="46" xfId="0" applyFont="1" applyFill="1" applyBorder="1" applyAlignment="1">
      <alignment horizontal="center" vertical="center" textRotation="90"/>
    </xf>
    <xf numFmtId="0" fontId="5" fillId="10" borderId="29" xfId="0" applyFont="1" applyFill="1" applyBorder="1" applyAlignment="1">
      <alignment horizontal="left" vertical="center"/>
    </xf>
    <xf numFmtId="0" fontId="5" fillId="10" borderId="2" xfId="0" applyFont="1" applyFill="1" applyBorder="1" applyAlignment="1">
      <alignment horizontal="left" vertical="center"/>
    </xf>
    <xf numFmtId="0" fontId="5" fillId="10" borderId="42" xfId="0" applyFont="1" applyFill="1" applyBorder="1" applyAlignment="1">
      <alignment horizontal="left" vertical="center"/>
    </xf>
    <xf numFmtId="0" fontId="6" fillId="10" borderId="0" xfId="0" applyFont="1" applyFill="1" applyAlignment="1">
      <alignment horizontal="center" vertical="center" textRotation="90"/>
    </xf>
    <xf numFmtId="0" fontId="5" fillId="10" borderId="0" xfId="0" applyFont="1" applyFill="1" applyAlignment="1">
      <alignment horizontal="center" vertical="center"/>
    </xf>
    <xf numFmtId="0" fontId="3" fillId="0" borderId="0" xfId="0" applyFont="1"/>
    <xf numFmtId="0" fontId="21" fillId="0" borderId="0" xfId="0" applyFont="1" applyAlignment="1">
      <alignment horizontal="left" vertical="center"/>
    </xf>
    <xf numFmtId="10" fontId="0" fillId="0" borderId="0" xfId="0" applyNumberFormat="1"/>
    <xf numFmtId="10" fontId="5" fillId="0" borderId="0" xfId="0" applyNumberFormat="1" applyFont="1" applyAlignment="1">
      <alignment horizontal="left" vertical="center"/>
    </xf>
    <xf numFmtId="0" fontId="7" fillId="0" borderId="8" xfId="0" applyFont="1" applyBorder="1" applyAlignment="1">
      <alignment horizontal="left" vertical="center" wrapText="1"/>
    </xf>
    <xf numFmtId="0" fontId="22" fillId="0" borderId="24" xfId="0" applyFont="1" applyBorder="1" applyAlignment="1">
      <alignment vertical="top" wrapText="1"/>
    </xf>
    <xf numFmtId="0" fontId="33" fillId="0" borderId="0" xfId="0" applyFont="1"/>
    <xf numFmtId="14" fontId="7" fillId="0" borderId="0" xfId="0" applyNumberFormat="1" applyFont="1"/>
    <xf numFmtId="0" fontId="34" fillId="0" borderId="11" xfId="0" applyFont="1" applyBorder="1" applyAlignment="1">
      <alignment vertical="center" wrapText="1"/>
    </xf>
    <xf numFmtId="0" fontId="22" fillId="0" borderId="28" xfId="0" applyFont="1" applyBorder="1" applyAlignment="1">
      <alignment vertical="top" wrapText="1"/>
    </xf>
    <xf numFmtId="0" fontId="35" fillId="0" borderId="0" xfId="0" applyFont="1" applyAlignment="1">
      <alignment vertical="center" wrapText="1"/>
    </xf>
    <xf numFmtId="0" fontId="32" fillId="0" borderId="8" xfId="0" applyFont="1" applyBorder="1" applyAlignment="1">
      <alignment horizontal="left" vertical="center"/>
    </xf>
    <xf numFmtId="0" fontId="32" fillId="0" borderId="0" xfId="0" applyFont="1" applyAlignment="1">
      <alignment horizontal="left" vertical="center"/>
    </xf>
    <xf numFmtId="0" fontId="32" fillId="0" borderId="16" xfId="0" applyFont="1" applyBorder="1" applyAlignment="1">
      <alignment horizontal="left" vertical="center"/>
    </xf>
    <xf numFmtId="0" fontId="40" fillId="0" borderId="5" xfId="0" applyFont="1" applyBorder="1" applyAlignment="1">
      <alignment horizontal="center" vertical="center" textRotation="90" wrapText="1"/>
    </xf>
    <xf numFmtId="0" fontId="32" fillId="0" borderId="1" xfId="0" applyFont="1" applyBorder="1" applyAlignment="1">
      <alignment horizontal="center" vertical="center"/>
    </xf>
    <xf numFmtId="9" fontId="32" fillId="0" borderId="44" xfId="2" applyFont="1" applyBorder="1" applyAlignment="1">
      <alignment horizontal="center" vertical="center"/>
    </xf>
    <xf numFmtId="10" fontId="43" fillId="10" borderId="44" xfId="2" applyNumberFormat="1" applyFont="1" applyFill="1" applyBorder="1" applyAlignment="1">
      <alignment horizontal="center" vertical="center"/>
    </xf>
    <xf numFmtId="0" fontId="42" fillId="0" borderId="43" xfId="0" applyFont="1" applyBorder="1" applyAlignment="1">
      <alignment horizontal="left" vertical="center" wrapText="1"/>
    </xf>
    <xf numFmtId="0" fontId="32" fillId="0" borderId="0" xfId="0" applyFont="1" applyAlignment="1">
      <alignment vertical="center"/>
    </xf>
    <xf numFmtId="0" fontId="48" fillId="0" borderId="52" xfId="0" applyFont="1" applyBorder="1" applyAlignment="1">
      <alignment horizontal="left" vertical="center"/>
    </xf>
    <xf numFmtId="0" fontId="48" fillId="0" borderId="54" xfId="0" applyFont="1" applyBorder="1" applyAlignment="1">
      <alignment horizontal="left" vertical="center"/>
    </xf>
    <xf numFmtId="0" fontId="48" fillId="0" borderId="56" xfId="0" applyFont="1" applyBorder="1" applyAlignment="1">
      <alignment horizontal="left" vertical="center"/>
    </xf>
    <xf numFmtId="0" fontId="49" fillId="0" borderId="0" xfId="0" applyFont="1" applyAlignment="1">
      <alignment horizontal="center" vertical="center" wrapText="1"/>
    </xf>
    <xf numFmtId="0" fontId="49" fillId="0" borderId="45" xfId="0" applyFont="1" applyBorder="1" applyAlignment="1">
      <alignment horizontal="center" vertical="center" wrapText="1"/>
    </xf>
    <xf numFmtId="0" fontId="58" fillId="0" borderId="44" xfId="0" applyFont="1" applyBorder="1" applyAlignment="1">
      <alignment horizontal="center" vertical="center" wrapText="1"/>
    </xf>
    <xf numFmtId="0" fontId="29" fillId="0" borderId="0" xfId="0" applyFont="1" applyAlignment="1">
      <alignment horizontal="center" wrapText="1"/>
    </xf>
    <xf numFmtId="0" fontId="7" fillId="0" borderId="0" xfId="0" applyFont="1" applyAlignment="1">
      <alignment horizontal="left" wrapText="1"/>
    </xf>
    <xf numFmtId="0" fontId="56" fillId="3" borderId="44" xfId="0" applyFont="1" applyFill="1" applyBorder="1" applyAlignment="1">
      <alignment horizontal="center" vertical="center" wrapText="1"/>
    </xf>
    <xf numFmtId="0" fontId="56" fillId="5" borderId="44" xfId="0" applyFont="1" applyFill="1" applyBorder="1" applyAlignment="1">
      <alignment horizontal="center" vertical="center" wrapText="1"/>
    </xf>
    <xf numFmtId="0" fontId="56" fillId="4" borderId="44" xfId="0" applyFont="1" applyFill="1" applyBorder="1" applyAlignment="1">
      <alignment horizontal="center" vertical="center" wrapText="1"/>
    </xf>
    <xf numFmtId="0" fontId="57" fillId="0" borderId="44" xfId="0" applyFont="1" applyBorder="1" applyAlignment="1">
      <alignment horizontal="center" vertical="center" wrapText="1"/>
    </xf>
    <xf numFmtId="0" fontId="62" fillId="0" borderId="44" xfId="0" applyFont="1" applyBorder="1" applyAlignment="1">
      <alignment horizontal="center" vertical="center"/>
    </xf>
    <xf numFmtId="14" fontId="58" fillId="0" borderId="44" xfId="0" applyNumberFormat="1" applyFont="1" applyBorder="1" applyAlignment="1">
      <alignment horizontal="center" vertical="center" wrapText="1"/>
    </xf>
    <xf numFmtId="14" fontId="58" fillId="10" borderId="44" xfId="0" applyNumberFormat="1" applyFont="1" applyFill="1" applyBorder="1" applyAlignment="1">
      <alignment horizontal="center" vertical="center" wrapText="1"/>
    </xf>
    <xf numFmtId="0" fontId="58" fillId="0" borderId="44" xfId="0" applyFont="1" applyBorder="1" applyAlignment="1">
      <alignment horizontal="center" vertical="center"/>
    </xf>
    <xf numFmtId="9" fontId="58" fillId="0" borderId="44" xfId="0" applyNumberFormat="1" applyFont="1" applyBorder="1" applyAlignment="1">
      <alignment horizontal="center" vertical="center"/>
    </xf>
    <xf numFmtId="0" fontId="29" fillId="0" borderId="44" xfId="0" applyFont="1" applyBorder="1" applyAlignment="1">
      <alignment horizontal="center" vertical="center" wrapText="1"/>
    </xf>
    <xf numFmtId="0" fontId="29" fillId="0" borderId="44" xfId="0" applyFont="1" applyBorder="1" applyAlignment="1">
      <alignment horizontal="center" vertical="center"/>
    </xf>
    <xf numFmtId="0" fontId="58" fillId="0" borderId="44" xfId="0" applyFont="1" applyBorder="1" applyAlignment="1">
      <alignment horizontal="center" vertical="center" wrapText="1" readingOrder="1"/>
    </xf>
    <xf numFmtId="166" fontId="29" fillId="0" borderId="44" xfId="1" applyNumberFormat="1" applyFont="1" applyFill="1" applyBorder="1" applyAlignment="1">
      <alignment horizontal="center" vertical="center"/>
    </xf>
    <xf numFmtId="9" fontId="29" fillId="0" borderId="44" xfId="2" applyFont="1" applyFill="1" applyBorder="1" applyAlignment="1">
      <alignment horizontal="center" vertical="center"/>
    </xf>
    <xf numFmtId="0" fontId="29" fillId="0" borderId="44" xfId="0" applyFont="1" applyBorder="1" applyAlignment="1">
      <alignment horizontal="center"/>
    </xf>
    <xf numFmtId="0" fontId="59" fillId="0" borderId="44" xfId="0" applyFont="1" applyBorder="1" applyAlignment="1">
      <alignment horizontal="center" vertical="center" wrapText="1"/>
    </xf>
    <xf numFmtId="9" fontId="58" fillId="0" borderId="44" xfId="2" applyFont="1" applyFill="1" applyBorder="1" applyAlignment="1">
      <alignment horizontal="center" vertical="center" wrapText="1"/>
    </xf>
    <xf numFmtId="0" fontId="29" fillId="10" borderId="44" xfId="0" applyFont="1" applyFill="1" applyBorder="1" applyAlignment="1">
      <alignment horizontal="center" vertical="center" wrapText="1"/>
    </xf>
    <xf numFmtId="14" fontId="29" fillId="10" borderId="44" xfId="0" applyNumberFormat="1" applyFont="1" applyFill="1" applyBorder="1" applyAlignment="1">
      <alignment horizontal="center" vertical="center" wrapText="1"/>
    </xf>
    <xf numFmtId="0" fontId="29" fillId="10" borderId="44" xfId="0" applyFont="1" applyFill="1" applyBorder="1" applyAlignment="1">
      <alignment horizontal="center" vertical="center"/>
    </xf>
    <xf numFmtId="9" fontId="29" fillId="10" borderId="44" xfId="0" applyNumberFormat="1" applyFont="1" applyFill="1" applyBorder="1" applyAlignment="1">
      <alignment horizontal="center" vertical="center"/>
    </xf>
    <xf numFmtId="0" fontId="29" fillId="9" borderId="44" xfId="0" applyFont="1" applyFill="1" applyBorder="1" applyAlignment="1">
      <alignment horizontal="center" vertical="center" wrapText="1"/>
    </xf>
    <xf numFmtId="0" fontId="60" fillId="9" borderId="44" xfId="0" applyFont="1" applyFill="1" applyBorder="1" applyAlignment="1">
      <alignment horizontal="center" vertical="center" wrapText="1"/>
    </xf>
    <xf numFmtId="14" fontId="29" fillId="9" borderId="44" xfId="0" applyNumberFormat="1" applyFont="1" applyFill="1" applyBorder="1" applyAlignment="1">
      <alignment horizontal="center" vertical="center" wrapText="1"/>
    </xf>
    <xf numFmtId="9" fontId="56" fillId="9" borderId="44" xfId="2" applyFont="1" applyFill="1" applyBorder="1" applyAlignment="1">
      <alignment horizontal="center" vertical="center" wrapText="1"/>
    </xf>
    <xf numFmtId="9" fontId="29" fillId="9" borderId="44" xfId="2" applyFont="1" applyFill="1" applyBorder="1" applyAlignment="1">
      <alignment horizontal="center" vertical="center" wrapText="1"/>
    </xf>
    <xf numFmtId="0" fontId="63" fillId="10" borderId="44" xfId="0" applyFont="1" applyFill="1" applyBorder="1" applyAlignment="1">
      <alignment horizontal="center" vertical="center"/>
    </xf>
    <xf numFmtId="9" fontId="29" fillId="10" borderId="44" xfId="2" applyFont="1" applyFill="1" applyBorder="1" applyAlignment="1">
      <alignment horizontal="center" vertical="center" wrapText="1"/>
    </xf>
    <xf numFmtId="0" fontId="63" fillId="0" borderId="44" xfId="0" applyFont="1" applyBorder="1" applyAlignment="1">
      <alignment horizontal="center" vertical="center"/>
    </xf>
    <xf numFmtId="0" fontId="56" fillId="0" borderId="44" xfId="0" applyFont="1" applyBorder="1" applyAlignment="1">
      <alignment horizontal="center" vertical="center" wrapText="1"/>
    </xf>
    <xf numFmtId="0" fontId="64" fillId="10" borderId="44" xfId="0" applyFont="1" applyFill="1" applyBorder="1" applyAlignment="1">
      <alignment horizontal="center" vertical="center"/>
    </xf>
    <xf numFmtId="14" fontId="29" fillId="0" borderId="44" xfId="0" applyNumberFormat="1" applyFont="1" applyBorder="1" applyAlignment="1">
      <alignment horizontal="center" vertical="center" wrapText="1"/>
    </xf>
    <xf numFmtId="9" fontId="29" fillId="0" borderId="44" xfId="2" applyFont="1" applyBorder="1" applyAlignment="1">
      <alignment horizontal="center" vertical="center" wrapText="1"/>
    </xf>
    <xf numFmtId="0" fontId="29" fillId="0" borderId="44" xfId="0" applyFont="1" applyBorder="1" applyAlignment="1">
      <alignment horizontal="center" wrapText="1"/>
    </xf>
    <xf numFmtId="9" fontId="29" fillId="0" borderId="44" xfId="0" applyNumberFormat="1" applyFont="1" applyBorder="1" applyAlignment="1">
      <alignment horizontal="center" vertical="center"/>
    </xf>
    <xf numFmtId="166" fontId="29" fillId="0" borderId="44" xfId="1" applyNumberFormat="1" applyFont="1" applyBorder="1" applyAlignment="1">
      <alignment horizontal="center" wrapText="1"/>
    </xf>
    <xf numFmtId="9" fontId="29" fillId="0" borderId="44" xfId="2" applyFont="1" applyBorder="1" applyAlignment="1">
      <alignment horizontal="center" wrapText="1"/>
    </xf>
    <xf numFmtId="0" fontId="59" fillId="10" borderId="44" xfId="0" applyFont="1" applyFill="1" applyBorder="1" applyAlignment="1">
      <alignment horizontal="center" vertical="center" wrapText="1"/>
    </xf>
    <xf numFmtId="0" fontId="29" fillId="10" borderId="44" xfId="0" quotePrefix="1" applyFont="1" applyFill="1" applyBorder="1" applyAlignment="1">
      <alignment horizontal="center" vertical="center" wrapText="1"/>
    </xf>
    <xf numFmtId="0" fontId="64" fillId="0" borderId="44" xfId="0" applyFont="1" applyBorder="1" applyAlignment="1">
      <alignment horizontal="center" vertical="center"/>
    </xf>
    <xf numFmtId="0" fontId="64" fillId="18" borderId="44" xfId="0" applyFont="1" applyFill="1" applyBorder="1" applyAlignment="1">
      <alignment horizontal="center" vertical="center"/>
    </xf>
    <xf numFmtId="0" fontId="58" fillId="18" borderId="44" xfId="0" applyFont="1" applyFill="1" applyBorder="1" applyAlignment="1">
      <alignment horizontal="center" vertical="center" wrapText="1"/>
    </xf>
    <xf numFmtId="14" fontId="58" fillId="18" borderId="44" xfId="0" applyNumberFormat="1" applyFont="1" applyFill="1" applyBorder="1" applyAlignment="1">
      <alignment horizontal="center" vertical="center" wrapText="1"/>
    </xf>
    <xf numFmtId="0" fontId="58" fillId="18" borderId="44" xfId="0" applyFont="1" applyFill="1" applyBorder="1" applyAlignment="1">
      <alignment horizontal="center" vertical="center"/>
    </xf>
    <xf numFmtId="9" fontId="58" fillId="18" borderId="44" xfId="0" applyNumberFormat="1" applyFont="1" applyFill="1" applyBorder="1" applyAlignment="1">
      <alignment horizontal="center" vertical="center"/>
    </xf>
    <xf numFmtId="9" fontId="58" fillId="0" borderId="44" xfId="0" applyNumberFormat="1" applyFont="1" applyBorder="1" applyAlignment="1">
      <alignment horizontal="center" vertical="center" wrapText="1"/>
    </xf>
    <xf numFmtId="0" fontId="61" fillId="19" borderId="44" xfId="0" applyFont="1" applyFill="1" applyBorder="1" applyAlignment="1">
      <alignment horizontal="center" vertical="top" wrapText="1"/>
    </xf>
    <xf numFmtId="14" fontId="29" fillId="0" borderId="44" xfId="0" applyNumberFormat="1" applyFont="1" applyBorder="1" applyAlignment="1">
      <alignment horizontal="center" vertical="center"/>
    </xf>
    <xf numFmtId="0" fontId="61" fillId="19" borderId="44" xfId="0" applyFont="1" applyFill="1" applyBorder="1" applyAlignment="1">
      <alignment horizontal="center" vertical="center" wrapText="1"/>
    </xf>
    <xf numFmtId="0" fontId="59" fillId="19" borderId="44" xfId="0" applyFont="1" applyFill="1" applyBorder="1" applyAlignment="1">
      <alignment horizontal="center" vertical="center" wrapText="1"/>
    </xf>
    <xf numFmtId="14" fontId="29" fillId="19" borderId="44" xfId="0" applyNumberFormat="1" applyFont="1" applyFill="1" applyBorder="1" applyAlignment="1">
      <alignment horizontal="center" vertical="center" wrapText="1"/>
    </xf>
    <xf numFmtId="0" fontId="29" fillId="19" borderId="44" xfId="0" applyFont="1" applyFill="1" applyBorder="1" applyAlignment="1">
      <alignment horizontal="center" vertical="center" wrapText="1"/>
    </xf>
    <xf numFmtId="0" fontId="56" fillId="9" borderId="44" xfId="0" applyFont="1" applyFill="1" applyBorder="1" applyAlignment="1">
      <alignment horizontal="center" vertical="center" wrapText="1"/>
    </xf>
    <xf numFmtId="0" fontId="29" fillId="0" borderId="44" xfId="0" applyFont="1" applyBorder="1" applyAlignment="1">
      <alignment horizontal="center" vertical="top" wrapText="1"/>
    </xf>
    <xf numFmtId="0" fontId="65" fillId="0" borderId="44" xfId="0" applyFont="1" applyBorder="1" applyAlignment="1">
      <alignment horizontal="center" vertical="center" wrapText="1"/>
    </xf>
    <xf numFmtId="0" fontId="7" fillId="0" borderId="44" xfId="0" applyFont="1" applyBorder="1" applyAlignment="1">
      <alignment horizontal="center" wrapText="1"/>
    </xf>
    <xf numFmtId="0" fontId="7" fillId="9" borderId="44" xfId="0" applyFont="1" applyFill="1" applyBorder="1" applyAlignment="1">
      <alignment horizontal="center" vertical="center" wrapText="1"/>
    </xf>
    <xf numFmtId="0" fontId="4" fillId="9" borderId="44" xfId="0" applyFont="1" applyFill="1" applyBorder="1" applyAlignment="1">
      <alignment horizontal="center" vertical="center" wrapText="1"/>
    </xf>
    <xf numFmtId="14" fontId="7" fillId="9" borderId="44" xfId="0" applyNumberFormat="1" applyFont="1" applyFill="1" applyBorder="1" applyAlignment="1">
      <alignment horizontal="center" vertical="center" wrapText="1"/>
    </xf>
    <xf numFmtId="9" fontId="7" fillId="9" borderId="44" xfId="2" applyFont="1" applyFill="1" applyBorder="1" applyAlignment="1">
      <alignment horizontal="center" vertical="center" wrapText="1"/>
    </xf>
    <xf numFmtId="10" fontId="29" fillId="0" borderId="44" xfId="0" applyNumberFormat="1" applyFont="1" applyBorder="1" applyAlignment="1">
      <alignment horizontal="center" vertical="center" wrapText="1"/>
    </xf>
    <xf numFmtId="0" fontId="61" fillId="0" borderId="44" xfId="0" applyFont="1" applyBorder="1" applyAlignment="1">
      <alignment horizontal="center" vertical="center" wrapText="1"/>
    </xf>
    <xf numFmtId="0" fontId="54" fillId="9" borderId="44" xfId="0" applyFont="1" applyFill="1" applyBorder="1" applyAlignment="1">
      <alignment horizontal="center" vertical="center" wrapText="1"/>
    </xf>
    <xf numFmtId="9" fontId="11" fillId="9" borderId="44" xfId="2" applyFont="1" applyFill="1" applyBorder="1" applyAlignment="1">
      <alignment horizontal="center" vertical="center" wrapText="1"/>
    </xf>
    <xf numFmtId="9" fontId="66" fillId="9" borderId="44" xfId="2" applyFont="1" applyFill="1" applyBorder="1" applyAlignment="1">
      <alignment horizontal="center" vertical="center" wrapText="1"/>
    </xf>
    <xf numFmtId="9" fontId="58" fillId="10" borderId="44" xfId="2" applyFont="1" applyFill="1" applyBorder="1" applyAlignment="1">
      <alignment horizontal="center" vertical="center" wrapText="1"/>
    </xf>
    <xf numFmtId="9" fontId="29" fillId="10" borderId="44" xfId="0" applyNumberFormat="1" applyFont="1" applyFill="1" applyBorder="1" applyAlignment="1">
      <alignment horizontal="center" vertical="center" wrapText="1"/>
    </xf>
    <xf numFmtId="0" fontId="36" fillId="0" borderId="33" xfId="0" applyFont="1" applyBorder="1" applyAlignment="1">
      <alignment horizontal="center" vertical="center"/>
    </xf>
    <xf numFmtId="0" fontId="39" fillId="0" borderId="5" xfId="0" applyFont="1" applyBorder="1" applyAlignment="1">
      <alignment horizontal="center" vertical="center" textRotation="90" wrapText="1"/>
    </xf>
    <xf numFmtId="0" fontId="40" fillId="0" borderId="38" xfId="0" applyFont="1" applyBorder="1" applyAlignment="1">
      <alignment horizontal="center" vertical="center" textRotation="90" wrapText="1"/>
    </xf>
    <xf numFmtId="0" fontId="40" fillId="0" borderId="61" xfId="0" applyFont="1" applyBorder="1" applyAlignment="1">
      <alignment horizontal="center" vertical="center" textRotation="90" wrapText="1"/>
    </xf>
    <xf numFmtId="0" fontId="40" fillId="0" borderId="35" xfId="0" applyFont="1" applyBorder="1" applyAlignment="1">
      <alignment horizontal="center" vertical="center" textRotation="90" wrapText="1"/>
    </xf>
    <xf numFmtId="0" fontId="42" fillId="0" borderId="44" xfId="0" applyFont="1" applyBorder="1" applyAlignment="1">
      <alignment horizontal="left" vertical="center" wrapText="1"/>
    </xf>
    <xf numFmtId="0" fontId="32" fillId="0" borderId="44" xfId="0" applyFont="1" applyBorder="1" applyAlignment="1">
      <alignment horizontal="center" vertical="center"/>
    </xf>
    <xf numFmtId="10" fontId="32" fillId="0" borderId="44" xfId="0" applyNumberFormat="1" applyFont="1" applyBorder="1" applyAlignment="1">
      <alignment horizontal="center" vertical="center"/>
    </xf>
    <xf numFmtId="0" fontId="44" fillId="0" borderId="44" xfId="0" applyFont="1" applyBorder="1" applyAlignment="1">
      <alignment horizontal="center" vertical="center" wrapText="1"/>
    </xf>
    <xf numFmtId="0" fontId="46" fillId="0" borderId="44" xfId="0" applyFont="1" applyBorder="1" applyAlignment="1">
      <alignment horizontal="left" vertical="center"/>
    </xf>
    <xf numFmtId="9" fontId="32" fillId="0" borderId="44" xfId="0" applyNumberFormat="1" applyFont="1" applyBorder="1" applyAlignment="1">
      <alignment horizontal="center" vertical="center"/>
    </xf>
    <xf numFmtId="10" fontId="47" fillId="0" borderId="44" xfId="0" applyNumberFormat="1" applyFont="1" applyBorder="1" applyAlignment="1">
      <alignment horizontal="center" vertical="center"/>
    </xf>
    <xf numFmtId="0" fontId="32" fillId="0" borderId="44" xfId="0" applyFont="1" applyBorder="1" applyAlignment="1">
      <alignment horizontal="left" vertical="center"/>
    </xf>
    <xf numFmtId="10" fontId="32" fillId="0" borderId="44" xfId="0" applyNumberFormat="1" applyFont="1" applyBorder="1" applyAlignment="1">
      <alignment horizontal="left" vertical="center"/>
    </xf>
    <xf numFmtId="0" fontId="36" fillId="0" borderId="44" xfId="0" applyFont="1" applyBorder="1" applyAlignment="1">
      <alignment horizontal="center" vertical="center"/>
    </xf>
    <xf numFmtId="0" fontId="39" fillId="0" borderId="44" xfId="0" applyFont="1" applyBorder="1" applyAlignment="1">
      <alignment horizontal="center" vertical="center" textRotation="90" wrapText="1"/>
    </xf>
    <xf numFmtId="0" fontId="40" fillId="0" borderId="44" xfId="0" applyFont="1" applyBorder="1" applyAlignment="1">
      <alignment horizontal="center" vertical="center" textRotation="90" wrapText="1"/>
    </xf>
    <xf numFmtId="10" fontId="36" fillId="0" borderId="44" xfId="0" applyNumberFormat="1" applyFont="1" applyBorder="1" applyAlignment="1">
      <alignment horizontal="center" vertical="center"/>
    </xf>
    <xf numFmtId="9" fontId="36" fillId="17" borderId="44" xfId="0" applyNumberFormat="1" applyFont="1" applyFill="1" applyBorder="1" applyAlignment="1">
      <alignment horizontal="center" vertical="center"/>
    </xf>
    <xf numFmtId="10" fontId="45" fillId="0" borderId="44" xfId="2" applyNumberFormat="1" applyFont="1" applyBorder="1" applyAlignment="1">
      <alignment horizontal="center" vertical="center"/>
    </xf>
    <xf numFmtId="10" fontId="45" fillId="0" borderId="44" xfId="0" applyNumberFormat="1" applyFont="1" applyBorder="1" applyAlignment="1">
      <alignment horizontal="center" vertical="center"/>
    </xf>
    <xf numFmtId="10" fontId="36" fillId="10" borderId="44" xfId="0" applyNumberFormat="1" applyFont="1" applyFill="1" applyBorder="1" applyAlignment="1">
      <alignment horizontal="center" vertical="center"/>
    </xf>
    <xf numFmtId="0" fontId="42" fillId="10" borderId="29" xfId="0" applyFont="1" applyFill="1" applyBorder="1" applyAlignment="1">
      <alignment horizontal="left" vertical="center" wrapText="1"/>
    </xf>
    <xf numFmtId="9" fontId="32" fillId="10" borderId="1" xfId="2" applyFont="1" applyFill="1" applyBorder="1" applyAlignment="1">
      <alignment horizontal="center" vertical="center"/>
    </xf>
    <xf numFmtId="9" fontId="32" fillId="10" borderId="3" xfId="2" applyFont="1" applyFill="1" applyBorder="1" applyAlignment="1">
      <alignment horizontal="center" vertical="center"/>
    </xf>
    <xf numFmtId="9" fontId="32" fillId="10" borderId="29" xfId="2" applyFont="1" applyFill="1" applyBorder="1" applyAlignment="1">
      <alignment horizontal="center" vertical="center"/>
    </xf>
    <xf numFmtId="0" fontId="7" fillId="16" borderId="36" xfId="0" applyFont="1" applyFill="1" applyBorder="1" applyAlignment="1">
      <alignment horizontal="center" vertical="center"/>
    </xf>
    <xf numFmtId="0" fontId="7" fillId="16" borderId="3" xfId="0" applyFont="1" applyFill="1" applyBorder="1" applyAlignment="1">
      <alignment horizontal="center" vertical="center"/>
    </xf>
    <xf numFmtId="14" fontId="7" fillId="16" borderId="3" xfId="0" applyNumberFormat="1" applyFont="1" applyFill="1" applyBorder="1" applyAlignment="1">
      <alignment horizontal="center" vertical="center"/>
    </xf>
    <xf numFmtId="14" fontId="7" fillId="16" borderId="19" xfId="0" applyNumberFormat="1" applyFont="1" applyFill="1" applyBorder="1" applyAlignment="1">
      <alignment vertical="center"/>
    </xf>
    <xf numFmtId="0" fontId="7" fillId="16" borderId="19" xfId="0" applyFont="1" applyFill="1" applyBorder="1" applyAlignment="1">
      <alignment vertical="center" wrapText="1"/>
    </xf>
    <xf numFmtId="0" fontId="4" fillId="8" borderId="19" xfId="0" applyFont="1" applyFill="1" applyBorder="1" applyAlignment="1">
      <alignment horizontal="center" vertical="center"/>
    </xf>
    <xf numFmtId="0" fontId="7" fillId="0" borderId="18" xfId="0" applyFont="1" applyBorder="1" applyAlignment="1">
      <alignment horizontal="center"/>
    </xf>
    <xf numFmtId="0" fontId="20" fillId="0" borderId="0" xfId="12"/>
    <xf numFmtId="0" fontId="58" fillId="10" borderId="44" xfId="0" applyFont="1" applyFill="1" applyBorder="1" applyAlignment="1">
      <alignment horizontal="center" vertical="center" wrapText="1"/>
    </xf>
    <xf numFmtId="0" fontId="58" fillId="20" borderId="44" xfId="0" applyFont="1" applyFill="1" applyBorder="1" applyAlignment="1">
      <alignment horizontal="center" vertical="center" wrapText="1"/>
    </xf>
    <xf numFmtId="14" fontId="58" fillId="20" borderId="44" xfId="0" applyNumberFormat="1" applyFont="1" applyFill="1" applyBorder="1" applyAlignment="1">
      <alignment horizontal="center" vertical="center" wrapText="1"/>
    </xf>
    <xf numFmtId="0" fontId="58" fillId="20" borderId="44" xfId="0" applyFont="1" applyFill="1" applyBorder="1" applyAlignment="1">
      <alignment horizontal="center" vertical="center"/>
    </xf>
    <xf numFmtId="0" fontId="59" fillId="20" borderId="44" xfId="0" applyFont="1" applyFill="1" applyBorder="1" applyAlignment="1">
      <alignment horizontal="center" vertical="center" wrapText="1"/>
    </xf>
    <xf numFmtId="0" fontId="20" fillId="16" borderId="0" xfId="12" applyFill="1" applyAlignment="1">
      <alignment wrapText="1"/>
    </xf>
    <xf numFmtId="10" fontId="67" fillId="3" borderId="7" xfId="0" applyNumberFormat="1" applyFont="1" applyFill="1" applyBorder="1" applyAlignment="1">
      <alignment horizontal="center" vertical="center" wrapText="1"/>
    </xf>
    <xf numFmtId="0" fontId="67" fillId="3" borderId="3" xfId="0" applyFont="1" applyFill="1" applyBorder="1" applyAlignment="1">
      <alignment horizontal="center" vertical="center" wrapText="1"/>
    </xf>
    <xf numFmtId="10" fontId="67" fillId="3" borderId="3" xfId="0" applyNumberFormat="1" applyFont="1" applyFill="1" applyBorder="1" applyAlignment="1">
      <alignment horizontal="center" vertical="center" wrapText="1"/>
    </xf>
    <xf numFmtId="0" fontId="7" fillId="9" borderId="37" xfId="0" applyFont="1" applyFill="1" applyBorder="1" applyAlignment="1">
      <alignment vertical="center" wrapText="1"/>
    </xf>
    <xf numFmtId="14" fontId="7" fillId="9" borderId="37" xfId="0" applyNumberFormat="1" applyFont="1" applyFill="1" applyBorder="1" applyAlignment="1">
      <alignment horizontal="center" vertical="center" wrapText="1"/>
    </xf>
    <xf numFmtId="0" fontId="7" fillId="9" borderId="37" xfId="0" applyFont="1" applyFill="1" applyBorder="1" applyAlignment="1">
      <alignment horizontal="left" vertical="center" wrapText="1"/>
    </xf>
    <xf numFmtId="9" fontId="68" fillId="9" borderId="37" xfId="2" applyFont="1" applyFill="1" applyBorder="1" applyAlignment="1">
      <alignment horizontal="center" vertical="center" wrapText="1"/>
    </xf>
    <xf numFmtId="0" fontId="69" fillId="3" borderId="3" xfId="0" applyFont="1" applyFill="1" applyBorder="1" applyAlignment="1">
      <alignment horizontal="center" vertical="center" wrapText="1"/>
    </xf>
    <xf numFmtId="9" fontId="68" fillId="9" borderId="62" xfId="2" applyFont="1" applyFill="1" applyBorder="1" applyAlignment="1">
      <alignment horizontal="center" vertical="center" wrapText="1"/>
    </xf>
    <xf numFmtId="0" fontId="20" fillId="0" borderId="40" xfId="12" applyBorder="1" applyAlignment="1">
      <alignment vertical="center"/>
    </xf>
    <xf numFmtId="0" fontId="0" fillId="0" borderId="38" xfId="0" applyBorder="1"/>
    <xf numFmtId="0" fontId="20" fillId="0" borderId="0" xfId="12" applyAlignment="1">
      <alignment wrapText="1"/>
    </xf>
    <xf numFmtId="14" fontId="7" fillId="10" borderId="18" xfId="0" applyNumberFormat="1" applyFont="1" applyFill="1" applyBorder="1"/>
    <xf numFmtId="0" fontId="29" fillId="11" borderId="44" xfId="0" applyFont="1" applyFill="1" applyBorder="1" applyAlignment="1">
      <alignment horizontal="center" vertical="center"/>
    </xf>
    <xf numFmtId="49"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8" fillId="11" borderId="44" xfId="0" applyFont="1" applyFill="1" applyBorder="1" applyAlignment="1">
      <alignment horizontal="center" vertical="center"/>
    </xf>
    <xf numFmtId="0" fontId="58" fillId="11" borderId="44" xfId="0" applyFont="1" applyFill="1" applyBorder="1" applyAlignment="1">
      <alignment horizontal="center" vertical="center" wrapText="1"/>
    </xf>
    <xf numFmtId="9" fontId="29" fillId="11" borderId="44" xfId="0" applyNumberFormat="1" applyFont="1" applyFill="1" applyBorder="1" applyAlignment="1">
      <alignment horizontal="center" vertical="center"/>
    </xf>
    <xf numFmtId="0" fontId="58" fillId="21" borderId="44" xfId="0" applyFont="1" applyFill="1" applyBorder="1" applyAlignment="1">
      <alignment horizontal="center" vertical="center"/>
    </xf>
    <xf numFmtId="0" fontId="29" fillId="11" borderId="44" xfId="0" applyFont="1" applyFill="1" applyBorder="1" applyAlignment="1">
      <alignment horizontal="center" vertical="center" wrapText="1"/>
    </xf>
    <xf numFmtId="0" fontId="76" fillId="10" borderId="44" xfId="0" applyFont="1" applyFill="1" applyBorder="1" applyAlignment="1">
      <alignment horizontal="center" vertical="center"/>
    </xf>
    <xf numFmtId="0" fontId="76" fillId="0" borderId="44" xfId="0" applyFont="1" applyBorder="1" applyAlignment="1">
      <alignment horizontal="center" vertical="center"/>
    </xf>
    <xf numFmtId="0" fontId="58" fillId="0" borderId="64" xfId="0" applyFont="1" applyBorder="1" applyAlignment="1">
      <alignment horizontal="center" vertical="center" wrapText="1"/>
    </xf>
    <xf numFmtId="0" fontId="29" fillId="10" borderId="64" xfId="0" applyFont="1" applyFill="1" applyBorder="1" applyAlignment="1">
      <alignment horizontal="center" vertical="center" wrapText="1"/>
    </xf>
    <xf numFmtId="0" fontId="7" fillId="9" borderId="48" xfId="0" applyFont="1" applyFill="1" applyBorder="1" applyAlignment="1">
      <alignment vertical="center" wrapText="1"/>
    </xf>
    <xf numFmtId="0" fontId="58" fillId="0" borderId="64" xfId="0" applyFont="1" applyBorder="1" applyAlignment="1">
      <alignment horizontal="center" vertical="center" wrapText="1" readingOrder="1"/>
    </xf>
    <xf numFmtId="0" fontId="29" fillId="0" borderId="64" xfId="0" applyFont="1" applyBorder="1" applyAlignment="1">
      <alignment horizontal="center" vertical="center" wrapText="1"/>
    </xf>
    <xf numFmtId="0" fontId="58" fillId="18" borderId="64" xfId="0" applyFont="1" applyFill="1" applyBorder="1" applyAlignment="1">
      <alignment horizontal="center" vertical="center" wrapText="1"/>
    </xf>
    <xf numFmtId="0" fontId="58" fillId="10" borderId="64" xfId="0" applyFont="1" applyFill="1" applyBorder="1" applyAlignment="1">
      <alignment horizontal="center" vertical="center" wrapText="1"/>
    </xf>
    <xf numFmtId="0" fontId="58" fillId="20" borderId="64" xfId="0" applyFont="1" applyFill="1" applyBorder="1" applyAlignment="1">
      <alignment horizontal="center" vertical="center" wrapText="1"/>
    </xf>
    <xf numFmtId="0" fontId="61" fillId="19" borderId="64" xfId="0" applyFont="1" applyFill="1" applyBorder="1" applyAlignment="1">
      <alignment horizontal="center" vertical="top" wrapText="1"/>
    </xf>
    <xf numFmtId="0" fontId="61" fillId="19" borderId="64" xfId="0" applyFont="1" applyFill="1" applyBorder="1" applyAlignment="1">
      <alignment horizontal="center" vertical="center" wrapText="1"/>
    </xf>
    <xf numFmtId="0" fontId="70" fillId="3" borderId="65" xfId="0" applyFont="1" applyFill="1" applyBorder="1" applyAlignment="1">
      <alignment horizontal="center" vertical="center" wrapText="1"/>
    </xf>
    <xf numFmtId="0" fontId="61" fillId="0" borderId="64" xfId="0" applyFont="1" applyBorder="1" applyAlignment="1">
      <alignment horizontal="center" vertical="center" wrapText="1"/>
    </xf>
    <xf numFmtId="0" fontId="10" fillId="9" borderId="44" xfId="0" applyFont="1" applyFill="1" applyBorder="1" applyAlignment="1">
      <alignment horizontal="center" vertical="center" wrapText="1"/>
    </xf>
    <xf numFmtId="0" fontId="69" fillId="3" borderId="44" xfId="0" applyFont="1" applyFill="1" applyBorder="1" applyAlignment="1">
      <alignment horizontal="center" vertical="center" wrapText="1"/>
    </xf>
    <xf numFmtId="0" fontId="20" fillId="0" borderId="44" xfId="12" applyBorder="1" applyAlignment="1">
      <alignment horizontal="center" vertical="center"/>
    </xf>
    <xf numFmtId="14" fontId="7" fillId="0" borderId="0" xfId="0" applyNumberFormat="1" applyFont="1" applyAlignment="1">
      <alignment horizontal="center"/>
    </xf>
    <xf numFmtId="14" fontId="7" fillId="0" borderId="1" xfId="0" applyNumberFormat="1" applyFont="1" applyBorder="1" applyAlignment="1">
      <alignment horizontal="center"/>
    </xf>
    <xf numFmtId="0" fontId="20" fillId="0" borderId="1" xfId="12" applyBorder="1" applyAlignment="1">
      <alignment horizontal="left" vertical="center" wrapText="1"/>
    </xf>
    <xf numFmtId="9" fontId="58" fillId="0" borderId="44" xfId="2" applyFont="1" applyBorder="1" applyAlignment="1">
      <alignment horizontal="center" vertical="center"/>
    </xf>
    <xf numFmtId="0" fontId="58" fillId="0" borderId="44" xfId="0" applyFont="1" applyBorder="1" applyAlignment="1">
      <alignment horizontal="left" vertical="center" wrapText="1"/>
    </xf>
    <xf numFmtId="0" fontId="20" fillId="0" borderId="44" xfId="12" applyBorder="1" applyAlignment="1">
      <alignment horizontal="center" vertical="center" wrapText="1"/>
    </xf>
    <xf numFmtId="0" fontId="79" fillId="0" borderId="44" xfId="0" applyFont="1" applyBorder="1" applyAlignment="1">
      <alignment horizontal="left" vertical="top" wrapText="1"/>
    </xf>
    <xf numFmtId="0" fontId="60" fillId="8" borderId="44" xfId="0" applyFont="1" applyFill="1" applyBorder="1" applyAlignment="1">
      <alignment horizontal="center" vertical="center" wrapText="1"/>
    </xf>
    <xf numFmtId="0" fontId="57" fillId="9" borderId="44" xfId="0" applyFont="1" applyFill="1" applyBorder="1" applyAlignment="1">
      <alignment horizontal="center" vertical="center" wrapText="1"/>
    </xf>
    <xf numFmtId="9" fontId="58" fillId="22" borderId="44" xfId="2" applyFont="1" applyFill="1" applyBorder="1" applyAlignment="1">
      <alignment horizontal="center" vertical="center"/>
    </xf>
    <xf numFmtId="0" fontId="58" fillId="22" borderId="44" xfId="0" applyFont="1" applyFill="1" applyBorder="1" applyAlignment="1">
      <alignment horizontal="center" vertical="center"/>
    </xf>
    <xf numFmtId="0" fontId="58" fillId="22" borderId="44" xfId="0" applyFont="1" applyFill="1" applyBorder="1" applyAlignment="1">
      <alignment horizontal="left" vertical="center" wrapText="1"/>
    </xf>
    <xf numFmtId="0" fontId="81" fillId="22" borderId="37" xfId="0" applyFont="1" applyFill="1" applyBorder="1" applyAlignment="1">
      <alignment horizontal="center" vertical="center" wrapText="1"/>
    </xf>
    <xf numFmtId="9" fontId="68" fillId="22" borderId="37" xfId="2" applyFont="1" applyFill="1" applyBorder="1" applyAlignment="1">
      <alignment horizontal="center" vertical="center" wrapText="1"/>
    </xf>
    <xf numFmtId="9" fontId="60" fillId="22" borderId="44" xfId="2" applyFont="1" applyFill="1" applyBorder="1" applyAlignment="1">
      <alignment horizontal="center" vertical="center"/>
    </xf>
    <xf numFmtId="0" fontId="60" fillId="22" borderId="44" xfId="0" applyFont="1" applyFill="1" applyBorder="1" applyAlignment="1">
      <alignment horizontal="center" vertical="center"/>
    </xf>
    <xf numFmtId="0" fontId="60" fillId="22" borderId="44" xfId="0" applyFont="1" applyFill="1" applyBorder="1" applyAlignment="1">
      <alignment horizontal="left" vertical="center" wrapText="1"/>
    </xf>
    <xf numFmtId="0" fontId="58" fillId="10" borderId="44" xfId="0" applyFont="1" applyFill="1" applyBorder="1" applyAlignment="1">
      <alignment horizontal="left" vertical="center" wrapText="1"/>
    </xf>
    <xf numFmtId="0" fontId="58" fillId="0" borderId="0" xfId="0" applyFont="1" applyAlignment="1">
      <alignment vertical="center" wrapText="1"/>
    </xf>
    <xf numFmtId="167" fontId="58" fillId="0" borderId="44" xfId="2" applyNumberFormat="1" applyFont="1" applyBorder="1" applyAlignment="1">
      <alignment horizontal="center" vertical="center"/>
    </xf>
    <xf numFmtId="9" fontId="69" fillId="3" borderId="3" xfId="2" applyFont="1" applyFill="1" applyBorder="1" applyAlignment="1">
      <alignment horizontal="center" vertical="center" wrapText="1"/>
    </xf>
    <xf numFmtId="0" fontId="83" fillId="0" borderId="44" xfId="12" applyFont="1" applyBorder="1" applyAlignment="1">
      <alignment horizontal="center" vertical="center"/>
    </xf>
    <xf numFmtId="0" fontId="36" fillId="17" borderId="44" xfId="0" applyFont="1" applyFill="1" applyBorder="1" applyAlignment="1">
      <alignment horizontal="center" vertical="center"/>
    </xf>
    <xf numFmtId="0" fontId="32" fillId="0" borderId="44" xfId="0" applyFont="1" applyBorder="1" applyAlignment="1">
      <alignment horizontal="center"/>
    </xf>
    <xf numFmtId="10" fontId="32" fillId="0" borderId="44" xfId="0" applyNumberFormat="1" applyFont="1" applyBorder="1" applyAlignment="1">
      <alignment horizontal="center"/>
    </xf>
    <xf numFmtId="167" fontId="32" fillId="0" borderId="44" xfId="0" applyNumberFormat="1" applyFont="1" applyBorder="1" applyAlignment="1">
      <alignment horizontal="center"/>
    </xf>
    <xf numFmtId="0" fontId="20" fillId="10" borderId="44" xfId="12" applyFill="1" applyBorder="1" applyAlignment="1">
      <alignment horizontal="center" vertical="center"/>
    </xf>
    <xf numFmtId="0" fontId="64" fillId="20" borderId="44" xfId="0" applyFont="1" applyFill="1" applyBorder="1" applyAlignment="1">
      <alignment horizontal="center" vertical="center"/>
    </xf>
    <xf numFmtId="0" fontId="65" fillId="10" borderId="44" xfId="0" applyFont="1" applyFill="1" applyBorder="1" applyAlignment="1">
      <alignment horizontal="center" vertical="center" wrapText="1"/>
    </xf>
    <xf numFmtId="0" fontId="84" fillId="18" borderId="44" xfId="0" applyFont="1" applyFill="1" applyBorder="1" applyAlignment="1">
      <alignment horizontal="center" vertical="center"/>
    </xf>
    <xf numFmtId="1" fontId="29" fillId="10" borderId="44" xfId="0" applyNumberFormat="1" applyFont="1" applyFill="1" applyBorder="1" applyAlignment="1">
      <alignment horizontal="center" vertical="center"/>
    </xf>
    <xf numFmtId="0" fontId="20" fillId="0" borderId="18" xfId="12" applyBorder="1" applyAlignment="1">
      <alignment horizontal="center" vertical="center" wrapText="1"/>
    </xf>
    <xf numFmtId="0" fontId="20" fillId="0" borderId="38" xfId="12" applyBorder="1" applyAlignment="1">
      <alignment vertical="center"/>
    </xf>
    <xf numFmtId="0" fontId="92" fillId="0" borderId="44" xfId="0" applyFont="1" applyBorder="1" applyAlignment="1">
      <alignment horizontal="center" vertical="center" wrapText="1"/>
    </xf>
    <xf numFmtId="0" fontId="93" fillId="10" borderId="44" xfId="0" applyFont="1" applyFill="1" applyBorder="1" applyAlignment="1">
      <alignment horizontal="center" vertical="center"/>
    </xf>
    <xf numFmtId="0" fontId="94" fillId="0" borderId="44" xfId="0" applyFont="1" applyBorder="1" applyAlignment="1">
      <alignment horizontal="center" vertical="center" wrapText="1"/>
    </xf>
    <xf numFmtId="14" fontId="94" fillId="0" borderId="44" xfId="0" applyNumberFormat="1" applyFont="1" applyBorder="1" applyAlignment="1">
      <alignment horizontal="center" vertical="center" wrapText="1"/>
    </xf>
    <xf numFmtId="14" fontId="94" fillId="10" borderId="44" xfId="0" applyNumberFormat="1" applyFont="1" applyFill="1" applyBorder="1" applyAlignment="1">
      <alignment horizontal="center" vertical="center" wrapText="1"/>
    </xf>
    <xf numFmtId="0" fontId="94" fillId="10" borderId="44" xfId="0" applyFont="1" applyFill="1" applyBorder="1" applyAlignment="1">
      <alignment horizontal="center" vertical="center" wrapText="1"/>
    </xf>
    <xf numFmtId="0" fontId="94" fillId="0" borderId="44" xfId="0" applyFont="1" applyBorder="1" applyAlignment="1">
      <alignment horizontal="center" vertical="center"/>
    </xf>
    <xf numFmtId="9" fontId="94" fillId="0" borderId="44" xfId="0" applyNumberFormat="1" applyFont="1" applyBorder="1" applyAlignment="1">
      <alignment horizontal="center" vertical="center"/>
    </xf>
    <xf numFmtId="9" fontId="94" fillId="0" borderId="44" xfId="2" applyFont="1" applyBorder="1" applyAlignment="1">
      <alignment horizontal="center" vertical="center"/>
    </xf>
    <xf numFmtId="0" fontId="94" fillId="7" borderId="44" xfId="0" applyFont="1" applyFill="1" applyBorder="1" applyAlignment="1">
      <alignment horizontal="center" vertical="center"/>
    </xf>
    <xf numFmtId="0" fontId="94" fillId="0" borderId="44" xfId="0" applyFont="1" applyBorder="1" applyAlignment="1">
      <alignment horizontal="left" vertical="center" wrapText="1"/>
    </xf>
    <xf numFmtId="0" fontId="95" fillId="0" borderId="44" xfId="12" applyFont="1" applyBorder="1" applyAlignment="1">
      <alignment horizontal="center" vertical="center"/>
    </xf>
    <xf numFmtId="0" fontId="94" fillId="10" borderId="44" xfId="0" applyFont="1" applyFill="1" applyBorder="1" applyAlignment="1">
      <alignment horizontal="center" vertical="center"/>
    </xf>
    <xf numFmtId="0" fontId="90" fillId="0" borderId="44" xfId="0" applyFont="1" applyBorder="1"/>
    <xf numFmtId="0" fontId="93" fillId="0" borderId="44" xfId="0" applyFont="1" applyBorder="1" applyAlignment="1">
      <alignment horizontal="center" vertical="center"/>
    </xf>
    <xf numFmtId="0" fontId="96" fillId="0" borderId="44" xfId="0" applyFont="1" applyBorder="1" applyAlignment="1">
      <alignment horizontal="center" vertical="center" wrapText="1"/>
    </xf>
    <xf numFmtId="0" fontId="97" fillId="0" borderId="44" xfId="0" applyFont="1" applyBorder="1" applyAlignment="1">
      <alignment horizontal="center" vertical="center"/>
    </xf>
    <xf numFmtId="0" fontId="94" fillId="10" borderId="44" xfId="0" applyFont="1" applyFill="1" applyBorder="1" applyAlignment="1">
      <alignment horizontal="left" vertical="center" wrapText="1"/>
    </xf>
    <xf numFmtId="9" fontId="94" fillId="0" borderId="44" xfId="2" applyFont="1" applyFill="1" applyBorder="1" applyAlignment="1">
      <alignment horizontal="center" vertical="center" wrapText="1"/>
    </xf>
    <xf numFmtId="0" fontId="97" fillId="10" borderId="44" xfId="0" applyFont="1" applyFill="1" applyBorder="1" applyAlignment="1">
      <alignment horizontal="center" vertical="center" wrapText="1"/>
    </xf>
    <xf numFmtId="14" fontId="97" fillId="10" borderId="44" xfId="0" applyNumberFormat="1" applyFont="1" applyFill="1" applyBorder="1" applyAlignment="1">
      <alignment horizontal="center" vertical="center" wrapText="1"/>
    </xf>
    <xf numFmtId="0" fontId="97" fillId="10" borderId="44" xfId="0" applyFont="1" applyFill="1" applyBorder="1" applyAlignment="1">
      <alignment horizontal="center" vertical="center"/>
    </xf>
    <xf numFmtId="9" fontId="97" fillId="10" borderId="44" xfId="0" applyNumberFormat="1" applyFont="1" applyFill="1" applyBorder="1" applyAlignment="1">
      <alignment horizontal="center" vertical="center"/>
    </xf>
    <xf numFmtId="0" fontId="98" fillId="9" borderId="44" xfId="0" applyFont="1" applyFill="1" applyBorder="1" applyAlignment="1">
      <alignment horizontal="center" vertical="center" wrapText="1"/>
    </xf>
    <xf numFmtId="0" fontId="99" fillId="9" borderId="44" xfId="0" applyFont="1" applyFill="1" applyBorder="1" applyAlignment="1">
      <alignment horizontal="center" vertical="center" wrapText="1"/>
    </xf>
    <xf numFmtId="9" fontId="94" fillId="22" borderId="44" xfId="2" applyFont="1" applyFill="1" applyBorder="1" applyAlignment="1">
      <alignment horizontal="center" vertical="center"/>
    </xf>
    <xf numFmtId="0" fontId="94" fillId="22" borderId="44" xfId="0" applyFont="1" applyFill="1" applyBorder="1" applyAlignment="1">
      <alignment horizontal="center" vertical="center"/>
    </xf>
    <xf numFmtId="0" fontId="94" fillId="22" borderId="44" xfId="0" applyFont="1" applyFill="1" applyBorder="1" applyAlignment="1">
      <alignment horizontal="left" vertical="center" wrapText="1"/>
    </xf>
    <xf numFmtId="0" fontId="90" fillId="0" borderId="44" xfId="0" applyFont="1" applyBorder="1" applyAlignment="1">
      <alignment horizontal="center" vertical="center"/>
    </xf>
    <xf numFmtId="0" fontId="95" fillId="0" borderId="44" xfId="12" applyFont="1" applyBorder="1" applyAlignment="1">
      <alignment horizontal="center" vertical="center" wrapText="1"/>
    </xf>
    <xf numFmtId="0" fontId="95" fillId="10" borderId="44" xfId="12" applyFont="1" applyFill="1" applyBorder="1" applyAlignment="1">
      <alignment horizontal="center" vertical="center"/>
    </xf>
    <xf numFmtId="0" fontId="92" fillId="9" borderId="44" xfId="0" applyFont="1" applyFill="1" applyBorder="1" applyAlignment="1">
      <alignment horizontal="center" vertical="center" wrapText="1"/>
    </xf>
    <xf numFmtId="9" fontId="101" fillId="22" borderId="44" xfId="2" applyFont="1" applyFill="1" applyBorder="1" applyAlignment="1">
      <alignment horizontal="center" vertical="center"/>
    </xf>
    <xf numFmtId="0" fontId="101" fillId="22" borderId="44" xfId="0" applyFont="1" applyFill="1" applyBorder="1" applyAlignment="1">
      <alignment horizontal="center" vertical="center"/>
    </xf>
    <xf numFmtId="0" fontId="101" fillId="22" borderId="44" xfId="0" applyFont="1" applyFill="1" applyBorder="1" applyAlignment="1">
      <alignment horizontal="left" vertical="center" wrapText="1"/>
    </xf>
    <xf numFmtId="0" fontId="97" fillId="0" borderId="44" xfId="0" applyFont="1" applyBorder="1" applyAlignment="1">
      <alignment horizontal="center" vertical="center" wrapText="1"/>
    </xf>
    <xf numFmtId="14" fontId="97" fillId="0" borderId="44" xfId="0" applyNumberFormat="1" applyFont="1" applyBorder="1" applyAlignment="1">
      <alignment horizontal="center" vertical="center" wrapText="1"/>
    </xf>
    <xf numFmtId="9" fontId="94" fillId="7" borderId="44" xfId="0" applyNumberFormat="1" applyFont="1" applyFill="1" applyBorder="1" applyAlignment="1">
      <alignment horizontal="center" vertical="center"/>
    </xf>
    <xf numFmtId="0" fontId="97" fillId="0" borderId="44" xfId="0" applyFont="1" applyBorder="1" applyAlignment="1">
      <alignment horizontal="center" wrapText="1"/>
    </xf>
    <xf numFmtId="1" fontId="97" fillId="10" borderId="44" xfId="0" applyNumberFormat="1" applyFont="1" applyFill="1" applyBorder="1" applyAlignment="1">
      <alignment horizontal="center" vertical="center"/>
    </xf>
    <xf numFmtId="9" fontId="97" fillId="0" borderId="44" xfId="0" applyNumberFormat="1" applyFont="1" applyBorder="1" applyAlignment="1">
      <alignment horizontal="center" vertical="center"/>
    </xf>
    <xf numFmtId="0" fontId="103" fillId="10" borderId="44" xfId="0" applyFont="1" applyFill="1" applyBorder="1" applyAlignment="1">
      <alignment horizontal="center" vertical="center"/>
    </xf>
    <xf numFmtId="0" fontId="96" fillId="10" borderId="44" xfId="0" applyFont="1" applyFill="1" applyBorder="1" applyAlignment="1">
      <alignment horizontal="center" vertical="center" wrapText="1"/>
    </xf>
    <xf numFmtId="0" fontId="97" fillId="10" borderId="44" xfId="0" quotePrefix="1" applyFont="1" applyFill="1" applyBorder="1" applyAlignment="1">
      <alignment horizontal="center" vertical="center" wrapText="1"/>
    </xf>
    <xf numFmtId="167" fontId="94" fillId="0" borderId="44" xfId="2" applyNumberFormat="1" applyFont="1" applyBorder="1" applyAlignment="1">
      <alignment horizontal="center" vertical="center"/>
    </xf>
    <xf numFmtId="0" fontId="94" fillId="18" borderId="44" xfId="0" applyFont="1" applyFill="1" applyBorder="1" applyAlignment="1">
      <alignment horizontal="center" vertical="center" wrapText="1"/>
    </xf>
    <xf numFmtId="14" fontId="94" fillId="18" borderId="44" xfId="0" applyNumberFormat="1" applyFont="1" applyFill="1" applyBorder="1" applyAlignment="1">
      <alignment horizontal="center" vertical="center" wrapText="1"/>
    </xf>
    <xf numFmtId="0" fontId="94" fillId="20" borderId="44" xfId="0" applyFont="1" applyFill="1" applyBorder="1" applyAlignment="1">
      <alignment horizontal="center" vertical="center" wrapText="1"/>
    </xf>
    <xf numFmtId="0" fontId="94" fillId="20" borderId="44" xfId="0" applyFont="1" applyFill="1" applyBorder="1" applyAlignment="1">
      <alignment horizontal="center" vertical="center"/>
    </xf>
    <xf numFmtId="9" fontId="94" fillId="18" borderId="44" xfId="0" applyNumberFormat="1" applyFont="1" applyFill="1" applyBorder="1" applyAlignment="1">
      <alignment horizontal="center" vertical="center"/>
    </xf>
    <xf numFmtId="0" fontId="104" fillId="0" borderId="44" xfId="0" applyFont="1" applyBorder="1" applyAlignment="1">
      <alignment horizontal="left" vertical="center" wrapText="1"/>
    </xf>
    <xf numFmtId="0" fontId="94" fillId="18" borderId="44" xfId="0" applyFont="1" applyFill="1" applyBorder="1" applyAlignment="1">
      <alignment horizontal="center" vertical="center"/>
    </xf>
    <xf numFmtId="14" fontId="94" fillId="20" borderId="44" xfId="0" applyNumberFormat="1" applyFont="1" applyFill="1" applyBorder="1" applyAlignment="1">
      <alignment horizontal="center" vertical="center" wrapText="1"/>
    </xf>
    <xf numFmtId="0" fontId="96" fillId="20" borderId="44" xfId="0" applyFont="1" applyFill="1" applyBorder="1" applyAlignment="1">
      <alignment horizontal="center" vertical="center" wrapText="1"/>
    </xf>
    <xf numFmtId="9" fontId="94" fillId="0" borderId="44" xfId="0" applyNumberFormat="1" applyFont="1" applyBorder="1" applyAlignment="1">
      <alignment horizontal="center" vertical="center" wrapText="1"/>
    </xf>
    <xf numFmtId="14" fontId="97" fillId="0" borderId="44" xfId="0" applyNumberFormat="1" applyFont="1" applyBorder="1" applyAlignment="1">
      <alignment horizontal="center" vertical="center"/>
    </xf>
    <xf numFmtId="0" fontId="96" fillId="19" borderId="44" xfId="0" applyFont="1" applyFill="1" applyBorder="1" applyAlignment="1">
      <alignment horizontal="center" vertical="center" wrapText="1"/>
    </xf>
    <xf numFmtId="14" fontId="97" fillId="19" borderId="44" xfId="0" applyNumberFormat="1" applyFont="1" applyFill="1" applyBorder="1" applyAlignment="1">
      <alignment horizontal="center" vertical="center" wrapText="1"/>
    </xf>
    <xf numFmtId="0" fontId="105" fillId="19" borderId="44" xfId="0" applyFont="1" applyFill="1" applyBorder="1" applyAlignment="1">
      <alignment horizontal="center" vertical="center" wrapText="1"/>
    </xf>
    <xf numFmtId="0" fontId="97" fillId="19" borderId="44" xfId="0" applyFont="1" applyFill="1" applyBorder="1" applyAlignment="1">
      <alignment horizontal="center" vertical="center" wrapText="1"/>
    </xf>
    <xf numFmtId="0" fontId="94" fillId="0" borderId="44" xfId="0" applyFont="1" applyBorder="1" applyAlignment="1">
      <alignment horizontal="justify" vertical="center" readingOrder="1"/>
    </xf>
    <xf numFmtId="0" fontId="106" fillId="7" borderId="44" xfId="0" applyFont="1" applyFill="1" applyBorder="1" applyAlignment="1">
      <alignment horizontal="center" vertical="center"/>
    </xf>
    <xf numFmtId="0" fontId="106" fillId="0" borderId="44" xfId="0" applyFont="1" applyBorder="1" applyAlignment="1">
      <alignment horizontal="center" vertical="center"/>
    </xf>
    <xf numFmtId="0" fontId="97" fillId="10" borderId="44" xfId="0" applyFont="1" applyFill="1" applyBorder="1" applyAlignment="1">
      <alignment vertical="center" wrapText="1"/>
    </xf>
    <xf numFmtId="9" fontId="97" fillId="10" borderId="44" xfId="0" applyNumberFormat="1" applyFont="1" applyFill="1" applyBorder="1" applyAlignment="1">
      <alignment horizontal="center" vertical="center" wrapText="1"/>
    </xf>
    <xf numFmtId="9" fontId="97" fillId="10" borderId="44" xfId="2" applyFont="1" applyFill="1" applyBorder="1" applyAlignment="1">
      <alignment horizontal="center" vertical="center" wrapText="1"/>
    </xf>
    <xf numFmtId="9" fontId="107" fillId="10" borderId="44" xfId="2" applyFont="1" applyFill="1" applyBorder="1" applyAlignment="1">
      <alignment horizontal="center" vertical="center" wrapText="1"/>
    </xf>
    <xf numFmtId="9" fontId="94" fillId="10" borderId="44" xfId="2" applyFont="1" applyFill="1" applyBorder="1" applyAlignment="1">
      <alignment horizontal="center" vertical="center" wrapText="1"/>
    </xf>
    <xf numFmtId="0" fontId="101" fillId="8" borderId="44" xfId="0" applyFont="1" applyFill="1" applyBorder="1" applyAlignment="1">
      <alignment horizontal="center" vertical="center" wrapText="1"/>
    </xf>
    <xf numFmtId="0" fontId="101" fillId="3" borderId="44" xfId="0" applyFont="1" applyFill="1" applyBorder="1" applyAlignment="1">
      <alignment horizontal="center" vertical="center" wrapText="1"/>
    </xf>
    <xf numFmtId="10" fontId="97" fillId="0" borderId="44" xfId="0" applyNumberFormat="1" applyFont="1" applyBorder="1" applyAlignment="1">
      <alignment horizontal="center" vertical="center" wrapText="1"/>
    </xf>
    <xf numFmtId="14" fontId="100" fillId="9" borderId="44" xfId="0" applyNumberFormat="1" applyFont="1" applyFill="1" applyBorder="1" applyAlignment="1">
      <alignment horizontal="center" vertical="center" wrapText="1"/>
    </xf>
    <xf numFmtId="9" fontId="36" fillId="0" borderId="44" xfId="0" applyNumberFormat="1" applyFont="1" applyBorder="1" applyAlignment="1">
      <alignment horizontal="center" vertical="center"/>
    </xf>
    <xf numFmtId="0" fontId="102" fillId="0" borderId="44" xfId="0" applyFont="1" applyBorder="1" applyAlignment="1">
      <alignment horizontal="left" vertical="center" wrapText="1"/>
    </xf>
    <xf numFmtId="0" fontId="94" fillId="10" borderId="44" xfId="0" applyFont="1" applyFill="1" applyBorder="1" applyAlignment="1">
      <alignment vertical="center" wrapText="1"/>
    </xf>
    <xf numFmtId="0" fontId="7" fillId="0" borderId="18" xfId="0" applyFont="1" applyBorder="1" applyAlignment="1">
      <alignment wrapText="1"/>
    </xf>
    <xf numFmtId="167" fontId="36" fillId="10" borderId="44" xfId="0" applyNumberFormat="1" applyFont="1" applyFill="1" applyBorder="1" applyAlignment="1">
      <alignment horizontal="center" vertical="center"/>
    </xf>
    <xf numFmtId="0" fontId="96" fillId="7" borderId="44" xfId="0" applyFont="1" applyFill="1" applyBorder="1" applyAlignment="1">
      <alignment horizontal="center" vertical="center"/>
    </xf>
    <xf numFmtId="0" fontId="94" fillId="10" borderId="44" xfId="0" applyFont="1" applyFill="1" applyBorder="1" applyAlignment="1">
      <alignment horizontal="left" vertical="center" readingOrder="1"/>
    </xf>
    <xf numFmtId="0" fontId="91" fillId="3" borderId="44" xfId="0" applyFont="1" applyFill="1" applyBorder="1" applyAlignment="1">
      <alignment horizontal="center" vertical="center" wrapText="1"/>
    </xf>
    <xf numFmtId="10" fontId="91" fillId="3" borderId="44" xfId="0" applyNumberFormat="1" applyFont="1" applyFill="1" applyBorder="1" applyAlignment="1">
      <alignment horizontal="center" vertical="center" wrapText="1"/>
    </xf>
    <xf numFmtId="0" fontId="100" fillId="9" borderId="44" xfId="0" applyFont="1" applyFill="1" applyBorder="1" applyAlignment="1">
      <alignment vertical="center" wrapText="1"/>
    </xf>
    <xf numFmtId="0" fontId="100" fillId="9" borderId="44" xfId="0" applyFont="1" applyFill="1" applyBorder="1" applyAlignment="1">
      <alignment horizontal="left" vertical="center" wrapText="1"/>
    </xf>
    <xf numFmtId="0" fontId="100" fillId="9" borderId="44" xfId="0" applyFont="1" applyFill="1" applyBorder="1" applyAlignment="1">
      <alignment horizontal="center" vertical="center" wrapText="1"/>
    </xf>
    <xf numFmtId="9" fontId="91" fillId="9" borderId="44" xfId="2" applyFont="1" applyFill="1" applyBorder="1" applyAlignment="1">
      <alignment horizontal="center" vertical="center" wrapText="1"/>
    </xf>
    <xf numFmtId="0" fontId="94" fillId="0" borderId="44" xfId="0" applyFont="1" applyBorder="1" applyAlignment="1">
      <alignment horizontal="center" vertical="center" wrapText="1" readingOrder="1"/>
    </xf>
    <xf numFmtId="0" fontId="99" fillId="22" borderId="44" xfId="0" applyFont="1" applyFill="1" applyBorder="1" applyAlignment="1">
      <alignment horizontal="center" vertical="center" wrapText="1"/>
    </xf>
    <xf numFmtId="9" fontId="91" fillId="22" borderId="44" xfId="2" applyFont="1" applyFill="1" applyBorder="1" applyAlignment="1">
      <alignment horizontal="center" vertical="center" wrapText="1"/>
    </xf>
    <xf numFmtId="0" fontId="105" fillId="19" borderId="44" xfId="0" applyFont="1" applyFill="1" applyBorder="1" applyAlignment="1">
      <alignment horizontal="center" vertical="top" wrapText="1"/>
    </xf>
    <xf numFmtId="0" fontId="105" fillId="10" borderId="44" xfId="0" applyFont="1" applyFill="1" applyBorder="1" applyAlignment="1">
      <alignment horizontal="center" vertical="center" wrapText="1"/>
    </xf>
    <xf numFmtId="0" fontId="108" fillId="3" borderId="44" xfId="0" applyFont="1" applyFill="1" applyBorder="1" applyAlignment="1">
      <alignment horizontal="center" vertical="center" wrapText="1"/>
    </xf>
    <xf numFmtId="9" fontId="101" fillId="3" borderId="44" xfId="2" applyFont="1" applyFill="1" applyBorder="1" applyAlignment="1">
      <alignment horizontal="center" vertical="center" wrapText="1"/>
    </xf>
    <xf numFmtId="0" fontId="105" fillId="0" borderId="44" xfId="0" applyFont="1" applyBorder="1" applyAlignment="1">
      <alignment horizontal="center" vertical="center" wrapText="1"/>
    </xf>
    <xf numFmtId="0" fontId="20" fillId="0" borderId="44" xfId="12" applyFill="1" applyBorder="1" applyAlignment="1">
      <alignment horizontal="center" vertical="center"/>
    </xf>
    <xf numFmtId="0" fontId="94" fillId="7" borderId="44" xfId="0" applyFont="1" applyFill="1" applyBorder="1" applyAlignment="1">
      <alignment horizontal="center" vertical="center" wrapText="1"/>
    </xf>
    <xf numFmtId="0" fontId="97" fillId="7" borderId="44" xfId="0" applyFont="1" applyFill="1" applyBorder="1" applyAlignment="1">
      <alignment horizontal="center" vertical="center"/>
    </xf>
    <xf numFmtId="9" fontId="97" fillId="7" borderId="44" xfId="0" applyNumberFormat="1" applyFont="1" applyFill="1" applyBorder="1" applyAlignment="1">
      <alignment horizontal="center" vertical="center"/>
    </xf>
    <xf numFmtId="1" fontId="97" fillId="7" borderId="44" xfId="0" applyNumberFormat="1" applyFont="1" applyFill="1" applyBorder="1" applyAlignment="1">
      <alignment horizontal="center" vertical="center"/>
    </xf>
    <xf numFmtId="0" fontId="107" fillId="7" borderId="44" xfId="0" applyFont="1" applyFill="1" applyBorder="1" applyAlignment="1">
      <alignment horizontal="center" vertical="center"/>
    </xf>
    <xf numFmtId="0" fontId="94" fillId="23" borderId="44" xfId="0" applyFont="1" applyFill="1" applyBorder="1" applyAlignment="1">
      <alignment horizontal="center" vertical="center"/>
    </xf>
    <xf numFmtId="0" fontId="97" fillId="7" borderId="44" xfId="0" applyFont="1" applyFill="1" applyBorder="1" applyAlignment="1">
      <alignment horizontal="center" vertical="center" wrapText="1"/>
    </xf>
    <xf numFmtId="10" fontId="36" fillId="17" borderId="44" xfId="0" applyNumberFormat="1" applyFont="1" applyFill="1" applyBorder="1" applyAlignment="1">
      <alignment horizontal="center" vertical="center"/>
    </xf>
    <xf numFmtId="10" fontId="45" fillId="7" borderId="44" xfId="2" applyNumberFormat="1" applyFont="1" applyFill="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8" fillId="8" borderId="26" xfId="0" applyFont="1" applyFill="1" applyBorder="1" applyAlignment="1">
      <alignment horizontal="center" vertical="center"/>
    </xf>
    <xf numFmtId="0" fontId="38" fillId="8" borderId="27" xfId="0" applyFont="1" applyFill="1" applyBorder="1" applyAlignment="1">
      <alignment horizontal="center" vertical="center"/>
    </xf>
    <xf numFmtId="0" fontId="38" fillId="8" borderId="28" xfId="0" applyFont="1" applyFill="1" applyBorder="1" applyAlignment="1">
      <alignment horizontal="center" vertical="center"/>
    </xf>
    <xf numFmtId="0" fontId="37" fillId="0" borderId="26" xfId="0" applyFont="1" applyBorder="1" applyAlignment="1">
      <alignment horizontal="left" vertical="center" wrapText="1"/>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2" fillId="0" borderId="10" xfId="0" applyFont="1" applyBorder="1" applyAlignment="1">
      <alignment horizontal="center" vertical="center"/>
    </xf>
    <xf numFmtId="0" fontId="32" fillId="0" borderId="24" xfId="0" applyFont="1" applyBorder="1" applyAlignment="1">
      <alignment horizontal="center" vertical="center"/>
    </xf>
    <xf numFmtId="0" fontId="32" fillId="0" borderId="11"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Alignment="1">
      <alignment horizontal="center" vertical="center"/>
    </xf>
    <xf numFmtId="0" fontId="32" fillId="0" borderId="16" xfId="0" applyFont="1" applyBorder="1" applyAlignment="1">
      <alignment horizontal="center" vertical="center"/>
    </xf>
    <xf numFmtId="0" fontId="32" fillId="0" borderId="9" xfId="0" applyFont="1" applyBorder="1" applyAlignment="1">
      <alignment horizontal="center" vertical="center"/>
    </xf>
    <xf numFmtId="0" fontId="32" fillId="0" borderId="25" xfId="0" applyFont="1" applyBorder="1" applyAlignment="1">
      <alignment horizontal="center" vertical="center"/>
    </xf>
    <xf numFmtId="0" fontId="32" fillId="0" borderId="17" xfId="0" applyFont="1" applyBorder="1" applyAlignment="1">
      <alignment horizontal="center" vertical="center"/>
    </xf>
    <xf numFmtId="0" fontId="38" fillId="8" borderId="9" xfId="0" applyFont="1" applyFill="1" applyBorder="1" applyAlignment="1">
      <alignment horizontal="center" vertical="center"/>
    </xf>
    <xf numFmtId="0" fontId="38" fillId="8" borderId="25" xfId="0" applyFont="1" applyFill="1" applyBorder="1" applyAlignment="1">
      <alignment horizontal="center" vertical="center"/>
    </xf>
    <xf numFmtId="0" fontId="38" fillId="8" borderId="17" xfId="0" applyFont="1" applyFill="1" applyBorder="1" applyAlignment="1">
      <alignment horizontal="center" vertical="center"/>
    </xf>
    <xf numFmtId="0" fontId="32" fillId="0" borderId="10" xfId="0" applyFont="1" applyBorder="1" applyAlignment="1">
      <alignment horizontal="left" vertical="center" wrapText="1"/>
    </xf>
    <xf numFmtId="0" fontId="32" fillId="0" borderId="24" xfId="0" applyFont="1" applyBorder="1" applyAlignment="1">
      <alignment horizontal="left" vertical="center" wrapText="1"/>
    </xf>
    <xf numFmtId="0" fontId="32" fillId="0" borderId="11" xfId="0" applyFont="1" applyBorder="1" applyAlignment="1">
      <alignment horizontal="left" vertical="center" wrapText="1"/>
    </xf>
    <xf numFmtId="0" fontId="32" fillId="0" borderId="8" xfId="0" applyFont="1" applyBorder="1" applyAlignment="1">
      <alignment horizontal="left" vertical="center" wrapText="1"/>
    </xf>
    <xf numFmtId="0" fontId="32" fillId="0" borderId="0" xfId="0" applyFont="1" applyAlignment="1">
      <alignment horizontal="left" vertical="center" wrapText="1"/>
    </xf>
    <xf numFmtId="0" fontId="32" fillId="0" borderId="16" xfId="0" applyFont="1" applyBorder="1" applyAlignment="1">
      <alignment horizontal="left" vertical="center" wrapText="1"/>
    </xf>
    <xf numFmtId="0" fontId="32" fillId="0" borderId="9" xfId="0" applyFont="1" applyBorder="1" applyAlignment="1">
      <alignment horizontal="left" vertical="center" wrapText="1"/>
    </xf>
    <xf numFmtId="0" fontId="32" fillId="0" borderId="25" xfId="0" applyFont="1" applyBorder="1" applyAlignment="1">
      <alignment horizontal="left" vertical="center" wrapText="1"/>
    </xf>
    <xf numFmtId="0" fontId="32" fillId="0" borderId="17" xfId="0" applyFont="1" applyBorder="1" applyAlignment="1">
      <alignment horizontal="left" vertical="center" wrapText="1"/>
    </xf>
    <xf numFmtId="0" fontId="32" fillId="0" borderId="41" xfId="0" applyFont="1" applyBorder="1" applyAlignment="1">
      <alignment horizontal="left" vertical="center" wrapText="1"/>
    </xf>
    <xf numFmtId="0" fontId="32" fillId="0" borderId="49" xfId="0" applyFont="1" applyBorder="1" applyAlignment="1">
      <alignment horizontal="left" vertical="center" wrapText="1"/>
    </xf>
    <xf numFmtId="0" fontId="32" fillId="0" borderId="53" xfId="0" applyFont="1" applyBorder="1" applyAlignment="1">
      <alignment horizontal="left" vertical="center" wrapText="1"/>
    </xf>
    <xf numFmtId="0" fontId="32" fillId="0" borderId="2" xfId="0" applyFont="1" applyBorder="1" applyAlignment="1">
      <alignment horizontal="left" vertical="center" wrapText="1"/>
    </xf>
    <xf numFmtId="0" fontId="32" fillId="0" borderId="6" xfId="0" applyFont="1" applyBorder="1" applyAlignment="1">
      <alignment horizontal="left" vertical="center" wrapText="1"/>
    </xf>
    <xf numFmtId="0" fontId="32" fillId="0" borderId="55" xfId="0" applyFont="1" applyBorder="1" applyAlignment="1">
      <alignment horizontal="left" vertical="center" wrapText="1"/>
    </xf>
    <xf numFmtId="0" fontId="22" fillId="0" borderId="50" xfId="0" applyFont="1" applyBorder="1" applyAlignment="1">
      <alignment horizontal="center" vertical="top" wrapText="1"/>
    </xf>
    <xf numFmtId="0" fontId="22" fillId="0" borderId="51" xfId="0" applyFont="1" applyBorder="1" applyAlignment="1">
      <alignment horizontal="center" vertical="top" wrapText="1"/>
    </xf>
    <xf numFmtId="0" fontId="38" fillId="8" borderId="10" xfId="0" applyFont="1" applyFill="1" applyBorder="1" applyAlignment="1">
      <alignment horizontal="center" vertical="center"/>
    </xf>
    <xf numFmtId="0" fontId="38" fillId="8" borderId="24" xfId="0" applyFont="1" applyFill="1" applyBorder="1" applyAlignment="1">
      <alignment horizontal="center" vertical="center"/>
    </xf>
    <xf numFmtId="0" fontId="38" fillId="8" borderId="11" xfId="0" applyFont="1" applyFill="1" applyBorder="1" applyAlignment="1">
      <alignment horizontal="center" vertical="center"/>
    </xf>
    <xf numFmtId="0" fontId="37" fillId="0" borderId="57" xfId="0" applyFont="1" applyBorder="1" applyAlignment="1">
      <alignment horizontal="left" vertical="center" wrapText="1"/>
    </xf>
    <xf numFmtId="0" fontId="37" fillId="0" borderId="58" xfId="0" applyFont="1" applyBorder="1" applyAlignment="1">
      <alignment horizontal="left" vertical="center" wrapText="1"/>
    </xf>
    <xf numFmtId="0" fontId="37" fillId="0" borderId="59" xfId="0" applyFont="1" applyBorder="1" applyAlignment="1">
      <alignment horizontal="left" vertical="center" wrapText="1"/>
    </xf>
    <xf numFmtId="0" fontId="37" fillId="0" borderId="60" xfId="0" applyFont="1" applyBorder="1" applyAlignment="1">
      <alignment horizontal="left" vertical="center" wrapText="1"/>
    </xf>
    <xf numFmtId="0" fontId="22" fillId="0" borderId="50" xfId="0" applyFont="1" applyBorder="1" applyAlignment="1">
      <alignment horizontal="left" vertical="center" wrapText="1"/>
    </xf>
    <xf numFmtId="0" fontId="29" fillId="0" borderId="0" xfId="0" applyFont="1" applyAlignment="1">
      <alignment horizontal="center" wrapText="1"/>
    </xf>
    <xf numFmtId="0" fontId="55" fillId="2" borderId="44" xfId="0" applyFont="1" applyFill="1" applyBorder="1" applyAlignment="1">
      <alignment horizontal="center" vertical="center" wrapText="1"/>
    </xf>
    <xf numFmtId="0" fontId="56" fillId="8" borderId="44" xfId="0" applyFont="1" applyFill="1" applyBorder="1" applyAlignment="1">
      <alignment horizontal="center" vertical="center" wrapText="1"/>
    </xf>
    <xf numFmtId="0" fontId="56" fillId="3" borderId="44" xfId="0" applyFont="1" applyFill="1" applyBorder="1" applyAlignment="1">
      <alignment horizontal="center" vertical="center" wrapText="1"/>
    </xf>
    <xf numFmtId="0" fontId="56" fillId="5" borderId="44" xfId="0" applyFont="1" applyFill="1" applyBorder="1" applyAlignment="1">
      <alignment horizontal="center" vertical="center" wrapText="1"/>
    </xf>
    <xf numFmtId="0" fontId="56" fillId="4" borderId="44" xfId="0" applyFont="1" applyFill="1" applyBorder="1" applyAlignment="1">
      <alignment horizontal="center" vertical="center" wrapText="1"/>
    </xf>
    <xf numFmtId="0" fontId="71" fillId="0" borderId="40" xfId="0" applyFont="1" applyBorder="1" applyAlignment="1">
      <alignment horizontal="left" vertical="top" wrapText="1"/>
    </xf>
    <xf numFmtId="0" fontId="71" fillId="0" borderId="24" xfId="0" applyFont="1" applyBorder="1" applyAlignment="1">
      <alignment horizontal="left" vertical="top" wrapText="1"/>
    </xf>
    <xf numFmtId="0" fontId="75" fillId="0" borderId="0" xfId="0" applyFont="1" applyAlignment="1">
      <alignment horizontal="center" wrapText="1"/>
    </xf>
    <xf numFmtId="0" fontId="75" fillId="0" borderId="45" xfId="0" applyFont="1" applyBorder="1" applyAlignment="1">
      <alignment horizontal="center" wrapText="1"/>
    </xf>
    <xf numFmtId="10" fontId="0" fillId="0" borderId="0" xfId="0" applyNumberFormat="1" applyAlignment="1">
      <alignment horizontal="center"/>
    </xf>
    <xf numFmtId="0" fontId="67" fillId="3" borderId="2" xfId="0" applyFont="1" applyFill="1" applyBorder="1" applyAlignment="1">
      <alignment horizontal="center" vertical="center" wrapText="1"/>
    </xf>
    <xf numFmtId="0" fontId="67" fillId="3" borderId="63" xfId="0" applyFont="1" applyFill="1" applyBorder="1" applyAlignment="1">
      <alignment horizontal="center" vertical="center" wrapText="1"/>
    </xf>
    <xf numFmtId="0" fontId="67" fillId="3" borderId="29" xfId="0" applyFont="1" applyFill="1" applyBorder="1" applyAlignment="1">
      <alignment horizontal="center" vertical="center" wrapText="1"/>
    </xf>
    <xf numFmtId="0" fontId="67" fillId="3" borderId="7" xfId="0" applyFont="1" applyFill="1" applyBorder="1" applyAlignment="1">
      <alignment horizontal="center" vertical="center" wrapText="1"/>
    </xf>
    <xf numFmtId="0" fontId="67" fillId="3" borderId="34" xfId="0" applyFont="1" applyFill="1" applyBorder="1" applyAlignment="1">
      <alignment horizontal="center" vertical="center" wrapText="1"/>
    </xf>
    <xf numFmtId="0" fontId="49" fillId="0" borderId="25" xfId="0" applyFont="1" applyBorder="1" applyAlignment="1">
      <alignment horizontal="center" wrapText="1"/>
    </xf>
    <xf numFmtId="0" fontId="49" fillId="0" borderId="48" xfId="0" applyFont="1" applyBorder="1" applyAlignment="1">
      <alignment horizontal="center" wrapText="1"/>
    </xf>
    <xf numFmtId="0" fontId="22" fillId="0" borderId="38" xfId="0" applyFont="1" applyBorder="1" applyAlignment="1">
      <alignment horizontal="left" vertical="top" wrapText="1"/>
    </xf>
    <xf numFmtId="0" fontId="22" fillId="0" borderId="0" xfId="0" applyFont="1" applyAlignment="1">
      <alignment horizontal="left" vertical="top" wrapText="1"/>
    </xf>
    <xf numFmtId="0" fontId="67" fillId="8" borderId="33" xfId="0" applyFont="1" applyFill="1" applyBorder="1" applyAlignment="1">
      <alignment horizontal="center" vertical="center" wrapText="1"/>
    </xf>
    <xf numFmtId="0" fontId="67" fillId="3" borderId="1" xfId="0" applyFont="1" applyFill="1" applyBorder="1" applyAlignment="1">
      <alignment horizontal="center" vertical="center" wrapText="1"/>
    </xf>
    <xf numFmtId="0" fontId="67" fillId="3" borderId="6" xfId="0" applyFont="1" applyFill="1" applyBorder="1" applyAlignment="1">
      <alignment horizontal="center" vertical="center" wrapText="1"/>
    </xf>
    <xf numFmtId="0" fontId="85" fillId="0" borderId="44" xfId="0" applyFont="1" applyBorder="1" applyAlignment="1">
      <alignment horizontal="center" wrapText="1"/>
    </xf>
    <xf numFmtId="0" fontId="88" fillId="0" borderId="44" xfId="0" applyFont="1" applyBorder="1" applyAlignment="1">
      <alignment horizontal="left" vertical="top" wrapText="1"/>
    </xf>
    <xf numFmtId="10" fontId="90" fillId="0" borderId="44" xfId="0" applyNumberFormat="1" applyFont="1" applyBorder="1" applyAlignment="1">
      <alignment horizontal="center"/>
    </xf>
    <xf numFmtId="0" fontId="91" fillId="8" borderId="44" xfId="0" applyFont="1" applyFill="1" applyBorder="1" applyAlignment="1">
      <alignment horizontal="center" vertical="center" wrapText="1"/>
    </xf>
    <xf numFmtId="0" fontId="91" fillId="3" borderId="44" xfId="0" applyFont="1" applyFill="1" applyBorder="1" applyAlignment="1">
      <alignment horizontal="center" vertical="center" wrapText="1"/>
    </xf>
    <xf numFmtId="0" fontId="22" fillId="0" borderId="26" xfId="0" applyFont="1" applyBorder="1" applyAlignment="1">
      <alignment horizontal="left" vertical="top" wrapText="1"/>
    </xf>
    <xf numFmtId="0" fontId="22" fillId="0" borderId="27" xfId="0" applyFont="1" applyBorder="1" applyAlignment="1">
      <alignment horizontal="left" vertical="top"/>
    </xf>
    <xf numFmtId="0" fontId="16" fillId="8" borderId="0" xfId="0" applyFont="1" applyFill="1" applyAlignment="1">
      <alignment horizontal="center" vertical="center"/>
    </xf>
    <xf numFmtId="0" fontId="5" fillId="0" borderId="0" xfId="0" applyFont="1" applyAlignment="1">
      <alignment horizontal="center"/>
    </xf>
    <xf numFmtId="0" fontId="53" fillId="0" borderId="8" xfId="0" applyFont="1" applyBorder="1" applyAlignment="1">
      <alignment horizontal="left" vertical="center" wrapText="1"/>
    </xf>
    <xf numFmtId="0" fontId="7" fillId="0" borderId="0" xfId="0" applyFont="1" applyAlignment="1">
      <alignment horizontal="left" vertical="center" wrapText="1"/>
    </xf>
    <xf numFmtId="0" fontId="11" fillId="8" borderId="26" xfId="0" applyFont="1" applyFill="1" applyBorder="1" applyAlignment="1">
      <alignment horizontal="center" vertical="center"/>
    </xf>
    <xf numFmtId="0" fontId="11" fillId="8" borderId="28" xfId="0" applyFont="1" applyFill="1" applyBorder="1" applyAlignment="1">
      <alignment horizontal="center" vertical="center"/>
    </xf>
    <xf numFmtId="0" fontId="6" fillId="0" borderId="24" xfId="0" applyFont="1" applyBorder="1" applyAlignment="1">
      <alignment horizontal="left" vertical="center" wrapText="1"/>
    </xf>
    <xf numFmtId="0" fontId="6" fillId="0" borderId="47" xfId="0" applyFont="1" applyBorder="1" applyAlignment="1">
      <alignment horizontal="left" vertical="center" wrapText="1"/>
    </xf>
    <xf numFmtId="0" fontId="6" fillId="0" borderId="40"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4" fillId="8" borderId="3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2" xfId="0" applyFont="1" applyBorder="1" applyAlignment="1">
      <alignment horizontal="center" vertical="center" wrapText="1"/>
    </xf>
    <xf numFmtId="0" fontId="4" fillId="8" borderId="30" xfId="0" applyFont="1" applyFill="1" applyBorder="1" applyAlignment="1">
      <alignment horizontal="center" vertical="center" wrapText="1"/>
    </xf>
    <xf numFmtId="0" fontId="4" fillId="8" borderId="14" xfId="0" applyFont="1" applyFill="1" applyBorder="1" applyAlignment="1">
      <alignment horizontal="center" vertical="center" wrapText="1"/>
    </xf>
  </cellXfs>
  <cellStyles count="13">
    <cellStyle name="Comma 2" xfId="3" xr:uid="{72930762-5FB1-45C4-A369-15BD27BE001A}"/>
    <cellStyle name="Currency [0] 2" xfId="10" xr:uid="{8AB313EC-4358-45B7-AAF4-03596F43E5E4}"/>
    <cellStyle name="Hipervínculo" xfId="12" builtinId="8"/>
    <cellStyle name="Millares [0] 2" xfId="4" xr:uid="{9B41C9EB-D5F1-4660-A8B3-D9DBCAED4898}"/>
    <cellStyle name="Moneda" xfId="1" builtinId="4"/>
    <cellStyle name="Normal" xfId="0" builtinId="0"/>
    <cellStyle name="Normal 2 2" xfId="11" xr:uid="{183CCD30-7E4C-404A-8DEE-88323703CA57}"/>
    <cellStyle name="Normal 4" xfId="6" xr:uid="{C29C2B7F-2F6E-4EDE-9211-FF66873C073F}"/>
    <cellStyle name="Normal 4 2" xfId="7" xr:uid="{68D1205C-D469-4349-BB5C-0DBBF42E8B19}"/>
    <cellStyle name="Normal 5" xfId="5" xr:uid="{C685ED61-9C07-45D4-8378-D14F084050A2}"/>
    <cellStyle name="Normal 5 2" xfId="8" xr:uid="{E7B5C7A0-8E48-4AEE-BC98-8BCAB4DE0927}"/>
    <cellStyle name="Porcentaje" xfId="2" builtinId="5"/>
    <cellStyle name="Porcentaje 2" xfId="9" xr:uid="{A29F389F-DE11-4840-A8A0-1AF9DF121913}"/>
  </cellStyles>
  <dxfs count="0"/>
  <tableStyles count="0" defaultTableStyle="TableStyleMedium2" defaultPivotStyle="PivotStyleLight16"/>
  <colors>
    <mruColors>
      <color rgb="FFFFFF00"/>
      <color rgb="FF33CC33"/>
      <color rgb="FFFF3300"/>
      <color rgb="FF99FF66"/>
      <color rgb="FF66FF33"/>
      <color rgb="FFFF6600"/>
      <color rgb="FF00CC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baseline="0">
                <a:solidFill>
                  <a:schemeClr val="tx1">
                    <a:lumMod val="65000"/>
                    <a:lumOff val="35000"/>
                  </a:schemeClr>
                </a:solidFill>
                <a:latin typeface="Arial Nova" panose="020B0504020202020204" pitchFamily="34" charset="0"/>
                <a:ea typeface="+mn-ea"/>
                <a:cs typeface="+mn-cs"/>
              </a:defRPr>
            </a:pPr>
            <a:r>
              <a:rPr kumimoji="0" lang="es-ES" sz="1400" b="1" i="0" u="none" strike="noStrike" kern="0" cap="none" spc="0" normalizeH="0" baseline="0" noProof="0">
                <a:ln>
                  <a:noFill/>
                </a:ln>
                <a:solidFill>
                  <a:sysClr val="windowText" lastClr="000000">
                    <a:lumMod val="65000"/>
                    <a:lumOff val="35000"/>
                  </a:sysClr>
                </a:solidFill>
                <a:effectLst/>
                <a:uLnTx/>
                <a:uFillTx/>
                <a:latin typeface="Arial Nova" panose="020B0504020202020204" pitchFamily="34" charset="0"/>
              </a:rPr>
              <a:t>DISTRIBUCION DE ACCIONES ESTRATEGICAS PAI 2023</a:t>
            </a:r>
          </a:p>
        </c:rich>
      </c:tx>
      <c:overlay val="0"/>
      <c:spPr>
        <a:noFill/>
        <a:ln>
          <a:noFill/>
        </a:ln>
        <a:effectLst/>
      </c:spPr>
      <c:txPr>
        <a:bodyPr rot="0" spcFirstLastPara="1" vertOverflow="ellipsis" vert="horz" wrap="square" anchor="ctr" anchorCtr="1"/>
        <a:lstStyle/>
        <a:p>
          <a:pPr>
            <a:defRPr sz="1400" b="1" i="0" u="none" strike="noStrike" baseline="0">
              <a:solidFill>
                <a:schemeClr val="tx1">
                  <a:lumMod val="65000"/>
                  <a:lumOff val="35000"/>
                </a:schemeClr>
              </a:solidFill>
              <a:latin typeface="Arial Nova" panose="020B0504020202020204" pitchFamily="34" charset="0"/>
              <a:ea typeface="+mn-ea"/>
              <a:cs typeface="+mn-cs"/>
            </a:defRPr>
          </a:pPr>
          <a:endParaRPr lang="es-CO"/>
        </a:p>
      </c:tx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solidFill>
                    <a:latin typeface="Arial Black" panose="020B0A04020102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PAI!$A$8:$A$14</c:f>
              <c:strCache>
                <c:ptCount val="7"/>
                <c:pt idx="0">
                  <c:v>DIRECCIÓN GENERAL</c:v>
                </c:pt>
                <c:pt idx="1">
                  <c:v>SUBDIRECCIÓN GESTION CONTRACTUAL</c:v>
                </c:pt>
                <c:pt idx="2">
                  <c:v>SUBDIRECCIÓN NEGOCIOS</c:v>
                </c:pt>
                <c:pt idx="3">
                  <c:v>SUBDIRECCIÓN EMAE</c:v>
                </c:pt>
                <c:pt idx="4">
                  <c:v>SUBDIRECCIÓN IDT</c:v>
                </c:pt>
                <c:pt idx="5">
                  <c:v>SECRETARÍA GENERAL</c:v>
                </c:pt>
                <c:pt idx="6">
                  <c:v>DEC612 de 2018 </c:v>
                </c:pt>
              </c:strCache>
            </c:strRef>
          </c:cat>
          <c:val>
            <c:numRef>
              <c:f>PAI!$B$8:$B$14</c:f>
              <c:numCache>
                <c:formatCode>General</c:formatCode>
                <c:ptCount val="7"/>
                <c:pt idx="0">
                  <c:v>14</c:v>
                </c:pt>
                <c:pt idx="1">
                  <c:v>16</c:v>
                </c:pt>
                <c:pt idx="2">
                  <c:v>7</c:v>
                </c:pt>
                <c:pt idx="3">
                  <c:v>11</c:v>
                </c:pt>
                <c:pt idx="4">
                  <c:v>9</c:v>
                </c:pt>
                <c:pt idx="5">
                  <c:v>14</c:v>
                </c:pt>
                <c:pt idx="6">
                  <c:v>12</c:v>
                </c:pt>
              </c:numCache>
            </c:numRef>
          </c:val>
          <c:extLst>
            <c:ext xmlns:c16="http://schemas.microsoft.com/office/drawing/2014/chart" uri="{C3380CC4-5D6E-409C-BE32-E72D297353CC}">
              <c16:uniqueId val="{00000000-421C-4FF1-8092-582F4B3B94BA}"/>
            </c:ext>
          </c:extLst>
        </c:ser>
        <c:dLbls>
          <c:showLegendKey val="0"/>
          <c:showVal val="0"/>
          <c:showCatName val="0"/>
          <c:showSerName val="0"/>
          <c:showPercent val="0"/>
          <c:showBubbleSize val="0"/>
        </c:dLbls>
        <c:gapWidth val="150"/>
        <c:axId val="1389363247"/>
        <c:axId val="1389364495"/>
      </c:barChart>
      <c:catAx>
        <c:axId val="138936324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Arial Nova" panose="020B0504020202020204" pitchFamily="34" charset="0"/>
                    <a:ea typeface="+mn-ea"/>
                    <a:cs typeface="+mn-cs"/>
                  </a:defRPr>
                </a:pPr>
                <a:r>
                  <a:rPr lang="es-CO">
                    <a:latin typeface="Arial Nova" panose="020B0504020202020204" pitchFamily="34" charset="0"/>
                  </a:rPr>
                  <a:t>ÁREAS DE LA</a:t>
                </a:r>
                <a:r>
                  <a:rPr lang="es-CO" baseline="0">
                    <a:latin typeface="Arial Nova" panose="020B0504020202020204" pitchFamily="34" charset="0"/>
                  </a:rPr>
                  <a:t> ANCPCCE</a:t>
                </a:r>
                <a:endParaRPr lang="es-CO">
                  <a:latin typeface="Arial Nova" panose="020B0504020202020204" pitchFamily="34" charset="0"/>
                </a:endParaRPr>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Arial Nova" panose="020B0504020202020204" pitchFamily="34"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Arial Nova Light" panose="020B0304020202020204" pitchFamily="34" charset="0"/>
                <a:ea typeface="+mn-ea"/>
                <a:cs typeface="+mn-cs"/>
              </a:defRPr>
            </a:pPr>
            <a:endParaRPr lang="es-CO"/>
          </a:p>
        </c:txPr>
        <c:crossAx val="1389364495"/>
        <c:crosses val="autoZero"/>
        <c:auto val="1"/>
        <c:lblAlgn val="ctr"/>
        <c:lblOffset val="100"/>
        <c:noMultiLvlLbl val="0"/>
      </c:catAx>
      <c:valAx>
        <c:axId val="1389364495"/>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15000"/>
                  <a:lumOff val="85000"/>
                </a:schemeClr>
              </a:solidFill>
              <a:round/>
            </a:ln>
            <a:effectLst/>
          </c:spPr>
        </c:min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s-CO"/>
                  <a:t>NÚMERO</a:t>
                </a:r>
                <a:r>
                  <a:rPr lang="es-CO" baseline="0"/>
                  <a:t> DE ACCIONES</a:t>
                </a:r>
                <a:endParaRPr lang="es-CO"/>
              </a:p>
            </c:rich>
          </c:tx>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s-CO"/>
          </a:p>
        </c:txPr>
        <c:crossAx val="13893632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336549</xdr:colOff>
      <xdr:row>18</xdr:row>
      <xdr:rowOff>169861</xdr:rowOff>
    </xdr:from>
    <xdr:to>
      <xdr:col>11</xdr:col>
      <xdr:colOff>1311275</xdr:colOff>
      <xdr:row>38</xdr:row>
      <xdr:rowOff>34925</xdr:rowOff>
    </xdr:to>
    <xdr:graphicFrame macro="">
      <xdr:nvGraphicFramePr>
        <xdr:cNvPr id="2" name="Gráfico 1">
          <a:extLst>
            <a:ext uri="{FF2B5EF4-FFF2-40B4-BE49-F238E27FC236}">
              <a16:creationId xmlns:a16="http://schemas.microsoft.com/office/drawing/2014/main" id="{5A532DD8-FF19-4CDF-BDCD-8C0718A40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838201</xdr:colOff>
      <xdr:row>42</xdr:row>
      <xdr:rowOff>133349</xdr:rowOff>
    </xdr:from>
    <xdr:to>
      <xdr:col>5</xdr:col>
      <xdr:colOff>526026</xdr:colOff>
      <xdr:row>42</xdr:row>
      <xdr:rowOff>2978151</xdr:rowOff>
    </xdr:to>
    <xdr:pic>
      <xdr:nvPicPr>
        <xdr:cNvPr id="5" name="Imagen 4">
          <a:extLst>
            <a:ext uri="{FF2B5EF4-FFF2-40B4-BE49-F238E27FC236}">
              <a16:creationId xmlns:a16="http://schemas.microsoft.com/office/drawing/2014/main" id="{9EC6A037-7962-4025-83C1-AD66D4B20EF8}"/>
            </a:ext>
          </a:extLst>
        </xdr:cNvPr>
        <xdr:cNvPicPr>
          <a:picLocks noChangeAspect="1"/>
        </xdr:cNvPicPr>
      </xdr:nvPicPr>
      <xdr:blipFill>
        <a:blip xmlns:r="http://schemas.openxmlformats.org/officeDocument/2006/relationships" r:embed="rId2"/>
        <a:stretch>
          <a:fillRect/>
        </a:stretch>
      </xdr:blipFill>
      <xdr:spPr>
        <a:xfrm>
          <a:off x="2228851" y="12134849"/>
          <a:ext cx="3845297" cy="2847977"/>
        </a:xfrm>
        <a:prstGeom prst="rect">
          <a:avLst/>
        </a:prstGeom>
      </xdr:spPr>
    </xdr:pic>
    <xdr:clientData/>
  </xdr:twoCellAnchor>
  <xdr:twoCellAnchor editAs="oneCell">
    <xdr:from>
      <xdr:col>20</xdr:col>
      <xdr:colOff>476250</xdr:colOff>
      <xdr:row>0</xdr:row>
      <xdr:rowOff>173183</xdr:rowOff>
    </xdr:from>
    <xdr:to>
      <xdr:col>23</xdr:col>
      <xdr:colOff>389659</xdr:colOff>
      <xdr:row>0</xdr:row>
      <xdr:rowOff>1149091</xdr:rowOff>
    </xdr:to>
    <xdr:pic>
      <xdr:nvPicPr>
        <xdr:cNvPr id="4" name="Imagen 3" descr="Imagen que contiene Logotipo&#10;&#10;Descripción generada automáticamente">
          <a:extLst>
            <a:ext uri="{FF2B5EF4-FFF2-40B4-BE49-F238E27FC236}">
              <a16:creationId xmlns:a16="http://schemas.microsoft.com/office/drawing/2014/main" id="{FF7DCBA2-34C1-FD64-FF7D-ADF0A82E3B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50795" y="173183"/>
          <a:ext cx="2727614" cy="9759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2540000</xdr:colOff>
      <xdr:row>1</xdr:row>
      <xdr:rowOff>0</xdr:rowOff>
    </xdr:from>
    <xdr:ext cx="2010357" cy="455060"/>
    <xdr:sp macro="" textlink="">
      <xdr:nvSpPr>
        <xdr:cNvPr id="3" name="CuadroTexto 2">
          <a:extLst>
            <a:ext uri="{FF2B5EF4-FFF2-40B4-BE49-F238E27FC236}">
              <a16:creationId xmlns:a16="http://schemas.microsoft.com/office/drawing/2014/main" id="{4F4EA869-2C35-40E2-80CA-D13FE214D08F}"/>
            </a:ext>
          </a:extLst>
        </xdr:cNvPr>
        <xdr:cNvSpPr txBox="1"/>
      </xdr:nvSpPr>
      <xdr:spPr>
        <a:xfrm>
          <a:off x="17335500" y="158750"/>
          <a:ext cx="2010357" cy="455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CO" sz="1100"/>
        </a:p>
      </xdr:txBody>
    </xdr:sp>
    <xdr:clientData/>
  </xdr:oneCellAnchor>
  <xdr:oneCellAnchor>
    <xdr:from>
      <xdr:col>13</xdr:col>
      <xdr:colOff>2540000</xdr:colOff>
      <xdr:row>72</xdr:row>
      <xdr:rowOff>0</xdr:rowOff>
    </xdr:from>
    <xdr:ext cx="2010357" cy="455060"/>
    <xdr:sp macro="" textlink="">
      <xdr:nvSpPr>
        <xdr:cNvPr id="4" name="CuadroTexto 3">
          <a:extLst>
            <a:ext uri="{FF2B5EF4-FFF2-40B4-BE49-F238E27FC236}">
              <a16:creationId xmlns:a16="http://schemas.microsoft.com/office/drawing/2014/main" id="{F54C93E2-1941-4DD7-AD35-67449AD908D4}"/>
            </a:ext>
          </a:extLst>
        </xdr:cNvPr>
        <xdr:cNvSpPr txBox="1"/>
      </xdr:nvSpPr>
      <xdr:spPr>
        <a:xfrm>
          <a:off x="17456150" y="6972300"/>
          <a:ext cx="2010357" cy="455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CO" sz="1100"/>
        </a:p>
      </xdr:txBody>
    </xdr:sp>
    <xdr:clientData/>
  </xdr:oneCellAnchor>
  <xdr:twoCellAnchor editAs="oneCell">
    <xdr:from>
      <xdr:col>13</xdr:col>
      <xdr:colOff>2238375</xdr:colOff>
      <xdr:row>0</xdr:row>
      <xdr:rowOff>238124</xdr:rowOff>
    </xdr:from>
    <xdr:to>
      <xdr:col>14</xdr:col>
      <xdr:colOff>1111250</xdr:colOff>
      <xdr:row>0</xdr:row>
      <xdr:rowOff>1391141</xdr:rowOff>
    </xdr:to>
    <xdr:pic>
      <xdr:nvPicPr>
        <xdr:cNvPr id="6" name="Imagen 5" descr="Imagen que contiene Logotipo&#10;&#10;Descripción generada automáticamente">
          <a:extLst>
            <a:ext uri="{FF2B5EF4-FFF2-40B4-BE49-F238E27FC236}">
              <a16:creationId xmlns:a16="http://schemas.microsoft.com/office/drawing/2014/main" id="{5ABD14D3-AA55-A658-4594-7F2C3167AB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3500" y="238124"/>
          <a:ext cx="3222625" cy="1153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209404</xdr:colOff>
      <xdr:row>0</xdr:row>
      <xdr:rowOff>1044628</xdr:rowOff>
    </xdr:from>
    <xdr:to>
      <xdr:col>4</xdr:col>
      <xdr:colOff>203534</xdr:colOff>
      <xdr:row>0</xdr:row>
      <xdr:rowOff>1189583</xdr:rowOff>
    </xdr:to>
    <xdr:pic>
      <xdr:nvPicPr>
        <xdr:cNvPr id="2" name="Imagen 1">
          <a:extLst>
            <a:ext uri="{FF2B5EF4-FFF2-40B4-BE49-F238E27FC236}">
              <a16:creationId xmlns:a16="http://schemas.microsoft.com/office/drawing/2014/main" id="{99ACBAFF-9AE6-4FF4-8D00-1F5152467B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552554" y="1044628"/>
          <a:ext cx="6934680" cy="144955"/>
        </a:xfrm>
        <a:prstGeom prst="rect">
          <a:avLst/>
        </a:prstGeom>
      </xdr:spPr>
    </xdr:pic>
    <xdr:clientData/>
  </xdr:twoCellAnchor>
  <xdr:twoCellAnchor editAs="oneCell">
    <xdr:from>
      <xdr:col>25</xdr:col>
      <xdr:colOff>3105150</xdr:colOff>
      <xdr:row>0</xdr:row>
      <xdr:rowOff>1</xdr:rowOff>
    </xdr:from>
    <xdr:to>
      <xdr:col>25</xdr:col>
      <xdr:colOff>6175504</xdr:colOff>
      <xdr:row>0</xdr:row>
      <xdr:rowOff>1543051</xdr:rowOff>
    </xdr:to>
    <xdr:pic>
      <xdr:nvPicPr>
        <xdr:cNvPr id="3" name="Imagen 2">
          <a:extLst>
            <a:ext uri="{FF2B5EF4-FFF2-40B4-BE49-F238E27FC236}">
              <a16:creationId xmlns:a16="http://schemas.microsoft.com/office/drawing/2014/main" id="{82C876E8-89F1-46A1-8487-D0DE5B2088B9}"/>
            </a:ext>
          </a:extLst>
        </xdr:cNvPr>
        <xdr:cNvPicPr>
          <a:picLocks noChangeAspect="1"/>
        </xdr:cNvPicPr>
      </xdr:nvPicPr>
      <xdr:blipFill>
        <a:blip xmlns:r="http://schemas.openxmlformats.org/officeDocument/2006/relationships" r:embed="rId2"/>
        <a:stretch>
          <a:fillRect/>
        </a:stretch>
      </xdr:blipFill>
      <xdr:spPr>
        <a:xfrm>
          <a:off x="36147375" y="1"/>
          <a:ext cx="3070354" cy="1543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3219450</xdr:colOff>
      <xdr:row>0</xdr:row>
      <xdr:rowOff>95250</xdr:rowOff>
    </xdr:from>
    <xdr:to>
      <xdr:col>26</xdr:col>
      <xdr:colOff>381000</xdr:colOff>
      <xdr:row>0</xdr:row>
      <xdr:rowOff>1506134</xdr:rowOff>
    </xdr:to>
    <xdr:pic>
      <xdr:nvPicPr>
        <xdr:cNvPr id="4" name="Imagen 3" descr="Imagen que contiene Logotipo&#10;&#10;Descripción generada automáticamente">
          <a:extLst>
            <a:ext uri="{FF2B5EF4-FFF2-40B4-BE49-F238E27FC236}">
              <a16:creationId xmlns:a16="http://schemas.microsoft.com/office/drawing/2014/main" id="{AC71C5C6-D095-3C18-9B68-46782D4D6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71650" y="95250"/>
          <a:ext cx="3943350" cy="14108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611188</xdr:colOff>
      <xdr:row>0</xdr:row>
      <xdr:rowOff>104776</xdr:rowOff>
    </xdr:from>
    <xdr:to>
      <xdr:col>18</xdr:col>
      <xdr:colOff>221457</xdr:colOff>
      <xdr:row>0</xdr:row>
      <xdr:rowOff>522895</xdr:rowOff>
    </xdr:to>
    <xdr:pic>
      <xdr:nvPicPr>
        <xdr:cNvPr id="2" name="0 Imagen">
          <a:extLst>
            <a:ext uri="{FF2B5EF4-FFF2-40B4-BE49-F238E27FC236}">
              <a16:creationId xmlns:a16="http://schemas.microsoft.com/office/drawing/2014/main" id="{AB86408C-354F-4DBF-8054-E4A3A0CEF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6814463" y="104776"/>
          <a:ext cx="1134269" cy="41811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1199029</xdr:colOff>
      <xdr:row>19</xdr:row>
      <xdr:rowOff>224118</xdr:rowOff>
    </xdr:from>
    <xdr:to>
      <xdr:col>4</xdr:col>
      <xdr:colOff>5569127</xdr:colOff>
      <xdr:row>25</xdr:row>
      <xdr:rowOff>56865</xdr:rowOff>
    </xdr:to>
    <xdr:pic>
      <xdr:nvPicPr>
        <xdr:cNvPr id="3" name="Imagen 2">
          <a:extLst>
            <a:ext uri="{FF2B5EF4-FFF2-40B4-BE49-F238E27FC236}">
              <a16:creationId xmlns:a16="http://schemas.microsoft.com/office/drawing/2014/main" id="{96C842DB-EA8D-477D-84A4-183F50CD1726}"/>
            </a:ext>
          </a:extLst>
        </xdr:cNvPr>
        <xdr:cNvPicPr>
          <a:picLocks noChangeAspect="1"/>
        </xdr:cNvPicPr>
      </xdr:nvPicPr>
      <xdr:blipFill>
        <a:blip xmlns:r="http://schemas.openxmlformats.org/officeDocument/2006/relationships" r:embed="rId2"/>
        <a:stretch>
          <a:fillRect/>
        </a:stretch>
      </xdr:blipFill>
      <xdr:spPr>
        <a:xfrm>
          <a:off x="3399304" y="26675043"/>
          <a:ext cx="10713748" cy="5938272"/>
        </a:xfrm>
        <a:prstGeom prst="rect">
          <a:avLst/>
        </a:prstGeom>
      </xdr:spPr>
    </xdr:pic>
    <xdr:clientData/>
  </xdr:twoCellAnchor>
  <xdr:twoCellAnchor editAs="oneCell">
    <xdr:from>
      <xdr:col>0</xdr:col>
      <xdr:colOff>91301</xdr:colOff>
      <xdr:row>0</xdr:row>
      <xdr:rowOff>1382281</xdr:rowOff>
    </xdr:from>
    <xdr:to>
      <xdr:col>2</xdr:col>
      <xdr:colOff>4115841</xdr:colOff>
      <xdr:row>0</xdr:row>
      <xdr:rowOff>1516664</xdr:rowOff>
    </xdr:to>
    <xdr:pic>
      <xdr:nvPicPr>
        <xdr:cNvPr id="4" name="Imagen 3">
          <a:extLst>
            <a:ext uri="{FF2B5EF4-FFF2-40B4-BE49-F238E27FC236}">
              <a16:creationId xmlns:a16="http://schemas.microsoft.com/office/drawing/2014/main" id="{4F8C2B0D-6C81-4F9C-95B7-62DEACB4620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V="1">
          <a:off x="91301" y="1382281"/>
          <a:ext cx="6224815" cy="134383"/>
        </a:xfrm>
        <a:prstGeom prst="rect">
          <a:avLst/>
        </a:prstGeom>
      </xdr:spPr>
    </xdr:pic>
    <xdr:clientData/>
  </xdr:twoCellAnchor>
  <xdr:twoCellAnchor editAs="oneCell">
    <xdr:from>
      <xdr:col>4</xdr:col>
      <xdr:colOff>2947148</xdr:colOff>
      <xdr:row>0</xdr:row>
      <xdr:rowOff>280146</xdr:rowOff>
    </xdr:from>
    <xdr:to>
      <xdr:col>4</xdr:col>
      <xdr:colOff>5883089</xdr:colOff>
      <xdr:row>0</xdr:row>
      <xdr:rowOff>1330591</xdr:rowOff>
    </xdr:to>
    <xdr:pic>
      <xdr:nvPicPr>
        <xdr:cNvPr id="7" name="Imagen 6" descr="Imagen que contiene Logotipo&#10;&#10;Descripción generada automáticamente">
          <a:extLst>
            <a:ext uri="{FF2B5EF4-FFF2-40B4-BE49-F238E27FC236}">
              <a16:creationId xmlns:a16="http://schemas.microsoft.com/office/drawing/2014/main" id="{A16DD57A-B34B-5E99-A407-01A62B5221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86030" y="280146"/>
          <a:ext cx="2935941" cy="10504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1657350</xdr:colOff>
      <xdr:row>0</xdr:row>
      <xdr:rowOff>0</xdr:rowOff>
    </xdr:from>
    <xdr:to>
      <xdr:col>3</xdr:col>
      <xdr:colOff>3680615</xdr:colOff>
      <xdr:row>0</xdr:row>
      <xdr:rowOff>723900</xdr:rowOff>
    </xdr:to>
    <xdr:pic>
      <xdr:nvPicPr>
        <xdr:cNvPr id="3" name="Imagen 2" descr="Imagen que contiene Logotipo&#10;&#10;Descripción generada automáticamente">
          <a:extLst>
            <a:ext uri="{FF2B5EF4-FFF2-40B4-BE49-F238E27FC236}">
              <a16:creationId xmlns:a16="http://schemas.microsoft.com/office/drawing/2014/main" id="{92D48C1C-1BF7-5AEE-B61A-45BF43C5A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6700" y="0"/>
          <a:ext cx="2023265"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63500</xdr:colOff>
      <xdr:row>0</xdr:row>
      <xdr:rowOff>876300</xdr:rowOff>
    </xdr:from>
    <xdr:to>
      <xdr:col>5</xdr:col>
      <xdr:colOff>1306273</xdr:colOff>
      <xdr:row>0</xdr:row>
      <xdr:rowOff>1000132</xdr:rowOff>
    </xdr:to>
    <xdr:pic>
      <xdr:nvPicPr>
        <xdr:cNvPr id="3" name="Imagen 2">
          <a:extLst>
            <a:ext uri="{FF2B5EF4-FFF2-40B4-BE49-F238E27FC236}">
              <a16:creationId xmlns:a16="http://schemas.microsoft.com/office/drawing/2014/main" id="{69471E89-EAAE-48EB-9A70-9280A4F3E9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350" y="876300"/>
          <a:ext cx="5623214" cy="123832"/>
        </a:xfrm>
        <a:prstGeom prst="rect">
          <a:avLst/>
        </a:prstGeom>
      </xdr:spPr>
    </xdr:pic>
    <xdr:clientData/>
  </xdr:twoCellAnchor>
  <xdr:twoCellAnchor editAs="oneCell">
    <xdr:from>
      <xdr:col>10</xdr:col>
      <xdr:colOff>116417</xdr:colOff>
      <xdr:row>0</xdr:row>
      <xdr:rowOff>95250</xdr:rowOff>
    </xdr:from>
    <xdr:to>
      <xdr:col>12</xdr:col>
      <xdr:colOff>328083</xdr:colOff>
      <xdr:row>0</xdr:row>
      <xdr:rowOff>943446</xdr:rowOff>
    </xdr:to>
    <xdr:pic>
      <xdr:nvPicPr>
        <xdr:cNvPr id="5" name="Imagen 4" descr="Imagen que contiene Logotipo&#10;&#10;Descripción generada automáticamente">
          <a:extLst>
            <a:ext uri="{FF2B5EF4-FFF2-40B4-BE49-F238E27FC236}">
              <a16:creationId xmlns:a16="http://schemas.microsoft.com/office/drawing/2014/main" id="{66F545BD-2CC6-C9CD-84B6-A24E17286E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69334" y="95250"/>
          <a:ext cx="2370666" cy="8481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my.sharepoint.com/Users/carolina.olivera/OneDrive%20-%20Colombia%20Compra%20Eficiente/Planeaci&#243;n/PAAC/PAAC%202020/Versiones%20del%20PAAC/PAAC%202020-%20Mapa%20de%20Riesgos%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ceficiente-my.sharepoint.com/Users/KARINA.BLANCO/AppData/Local/Microsoft/Windows/INetCache/Content.Outlook/ES21V02V/Plan%20de%20acci&#243;n%202021%20-%20Subdirecci&#243;n%20de%20Gesti&#243;n%20Contractu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ceficiente-my.sharepoint.com/Users/cindy.sierra/AppData/Local/Microsoft/Windows/INetCache/Content.Outlook/ZH63EB70/Plan%20de%20acci&#243;n%202021%20-%20Subdirecci&#243;n%20de%20Gesti&#243;n%20Contractual%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PAAC 2020 V.P"/>
      <sheetName val="Riesgos Corrup Política vigente"/>
      <sheetName val="Riesgos de Corrup en actualizac"/>
      <sheetName val="Control de Cambios (2)"/>
      <sheetName val="CONTEXTO PROCESO"/>
      <sheetName val="Listas Nuevas"/>
      <sheetName val="MATRIZ DE CALIFICACIÓN"/>
    </sheetNames>
    <sheetDataSet>
      <sheetData sheetId="0" refreshError="1"/>
      <sheetData sheetId="1" refreshError="1"/>
      <sheetData sheetId="2" refreshError="1"/>
      <sheetData sheetId="3" refreshError="1"/>
      <sheetData sheetId="4" refreshError="1"/>
      <sheetData sheetId="5" refreshError="1"/>
      <sheetData sheetId="6">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 xml:space="preserve">CCE Instalaciones </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CORRECTIVOS</v>
          </cell>
          <cell r="R3" t="str">
            <v xml:space="preserve">Mesa de servicio </v>
          </cell>
          <cell r="T3" t="str">
            <v>MODERADO</v>
          </cell>
          <cell r="AM3" t="str">
            <v>Confidencialidad</v>
          </cell>
          <cell r="AR3" t="str">
            <v>Direccionamiento Estratégico</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Externos</v>
          </cell>
          <cell r="T4" t="str">
            <v>DÉBIL</v>
          </cell>
          <cell r="AM4" t="str">
            <v>Integridad</v>
          </cell>
          <cell r="AR4" t="str">
            <v xml:space="preserve">Evaluación del Sistema de Control Interno </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 xml:space="preserve">Comunicación </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 xml:space="preserve">Gestión de agregación de Demanda </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 xml:space="preserve">Seguimiento normativo, legislativo y Judicial </v>
          </cell>
        </row>
        <row r="8">
          <cell r="C8" t="str">
            <v>Activos de seguridad digital del proceso</v>
          </cell>
          <cell r="E8" t="str">
            <v>Riesgo_de_Imagen_o_Reputacional</v>
          </cell>
          <cell r="AM8" t="str">
            <v>Integridad y Disponibilidad</v>
          </cell>
          <cell r="AR8" t="str">
            <v xml:space="preserve">Elaboración de instrumentos para el sistema de Compra Publica </v>
          </cell>
        </row>
        <row r="9">
          <cell r="E9" t="str">
            <v>Riesgo_Legal</v>
          </cell>
          <cell r="AM9" t="str">
            <v>Confidencialidad, Integridad y Disponibilidad</v>
          </cell>
          <cell r="AR9" t="str">
            <v>SECOP II</v>
          </cell>
        </row>
        <row r="10">
          <cell r="E10" t="str">
            <v>Riesgo_de_Corrupción</v>
          </cell>
          <cell r="H10" t="str">
            <v>3. Moderado</v>
          </cell>
          <cell r="I10" t="str">
            <v>2. Menor</v>
          </cell>
          <cell r="J10" t="str">
            <v>1.  Insignificante</v>
          </cell>
          <cell r="AR10" t="str">
            <v xml:space="preserve">Planeación de TI </v>
          </cell>
        </row>
        <row r="11">
          <cell r="E11" t="str">
            <v>Riesgo_Seguridad_Digital</v>
          </cell>
          <cell r="F11" t="str">
            <v>5. Catastrófico</v>
          </cell>
          <cell r="G11" t="str">
            <v>4. Mayor</v>
          </cell>
          <cell r="H11" t="str">
            <v>3. Moderado</v>
          </cell>
          <cell r="I11" t="str">
            <v>2. Menor</v>
          </cell>
          <cell r="J11" t="str">
            <v>1.  Insignificante</v>
          </cell>
          <cell r="AR11" t="str">
            <v xml:space="preserve">Gestión de aplicaciones </v>
          </cell>
        </row>
        <row r="12">
          <cell r="AR12" t="str">
            <v xml:space="preserve">Gestión de Operaciones </v>
          </cell>
        </row>
        <row r="13">
          <cell r="AR13" t="str">
            <v xml:space="preserve">Seguridad de la Información </v>
          </cell>
        </row>
        <row r="14">
          <cell r="AR14" t="str">
            <v xml:space="preserve">Gestión Financiera </v>
          </cell>
        </row>
        <row r="15">
          <cell r="AR15" t="str">
            <v xml:space="preserve">Gestión Contractual </v>
          </cell>
        </row>
        <row r="16">
          <cell r="AR16" t="str">
            <v xml:space="preserve">Gestión de Talento Humano </v>
          </cell>
        </row>
        <row r="17">
          <cell r="AR17" t="str">
            <v xml:space="preserve">Gestión Administrativa </v>
          </cell>
        </row>
        <row r="18">
          <cell r="AR18" t="str">
            <v xml:space="preserve">Gestión Jurídica </v>
          </cell>
        </row>
        <row r="19">
          <cell r="AR19" t="str">
            <v xml:space="preserve">Gestión Documental </v>
          </cell>
        </row>
        <row r="20">
          <cell r="AR20" t="str">
            <v>Atención a PQRSD</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I 2021"/>
      <sheetName val="Presupuesto 2021"/>
      <sheetName val="Consideraciones PAI"/>
      <sheetName val="Listas "/>
    </sheetNames>
    <sheetDataSet>
      <sheetData sheetId="0" refreshError="1"/>
      <sheetData sheetId="1">
        <row r="3">
          <cell r="F3">
            <v>79483870.967741936</v>
          </cell>
        </row>
        <row r="4">
          <cell r="F4">
            <v>141935483.87096775</v>
          </cell>
        </row>
        <row r="5">
          <cell r="F5">
            <v>104237419.35483871</v>
          </cell>
        </row>
        <row r="6">
          <cell r="F6">
            <v>104237419.35483871</v>
          </cell>
        </row>
        <row r="7">
          <cell r="F7">
            <v>34745806.451612905</v>
          </cell>
        </row>
        <row r="8">
          <cell r="F8">
            <v>73357741.935483873</v>
          </cell>
        </row>
        <row r="9">
          <cell r="F9">
            <v>130995968</v>
          </cell>
        </row>
        <row r="10">
          <cell r="F10">
            <v>100741935.48387097</v>
          </cell>
        </row>
        <row r="11">
          <cell r="F11">
            <v>106338709.67741935</v>
          </cell>
        </row>
        <row r="12">
          <cell r="F12">
            <v>25935483.870967742</v>
          </cell>
        </row>
        <row r="13">
          <cell r="F13">
            <v>16790322.580645163</v>
          </cell>
        </row>
        <row r="14">
          <cell r="F14">
            <v>918800161.54838717</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I 2021"/>
      <sheetName val="Presupuesto 2021"/>
      <sheetName val="Consideraciones PAI"/>
      <sheetName val="Listas "/>
    </sheetNames>
    <sheetDataSet>
      <sheetData sheetId="0"/>
      <sheetData sheetId="1">
        <row r="3">
          <cell r="F3">
            <v>79483870.967741936</v>
          </cell>
        </row>
        <row r="13">
          <cell r="F13">
            <v>16790322.580645163</v>
          </cell>
        </row>
        <row r="14">
          <cell r="F14">
            <v>918800161.54838717</v>
          </cell>
        </row>
      </sheetData>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Alejandro Garzon Arevalo" id="{C8BAE94A-2B48-4475-997F-182AAC9583F0}" userId="cb5414a4cb5c390a"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7" dT="2021-11-27T17:09:51.30" personId="{C8BAE94A-2B48-4475-997F-182AAC9583F0}" id="{46CCD8F5-2C4F-48B4-8707-7E9DB072B319}">
    <text>el semaforo deberia ir aqui dado que estos valores representan el porcentaje del cumplimiento real por areas  y por trimestre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ceficiente.sharepoint.com/:x:/s/ReportePlaneacinSubdireccinIDT/EZ80m2rJtHNPtxla76hN8eIBh0l8Blhdei0qAgKXFQNgsg?e=Kr2bms" TargetMode="External"/><Relationship Id="rId13" Type="http://schemas.openxmlformats.org/officeDocument/2006/relationships/hyperlink" Target="https://cceficiente.sharepoint.com/:f:/s/ReportePlaneacinEMAE/EhtDf_qYqq1MvxQl3F6ttAIB72mguO4MxlBJWIcnph-JUw?e=dedNxH" TargetMode="External"/><Relationship Id="rId18" Type="http://schemas.openxmlformats.org/officeDocument/2006/relationships/hyperlink" Target="https://cceficiente.sharepoint.com/:b:/s/ReportePlaneacinSubdireccinIDT/EeqIRqkkqjZGvQshRDHKD-ABFPnwVMmwymWAItbU3_7AfA?e=EFhq7O" TargetMode="External"/><Relationship Id="rId26" Type="http://schemas.openxmlformats.org/officeDocument/2006/relationships/printerSettings" Target="../printerSettings/printerSettings3.bin"/><Relationship Id="rId3" Type="http://schemas.openxmlformats.org/officeDocument/2006/relationships/hyperlink" Target="https://cceficiente.sharepoint.com/:b:/s/ReportePlaneacinEMAE/EZ8Pgq4v6fhLl77BOYxHaFQBS3epjOifxxdzCZVdG3AKfA?e=oJfPrB" TargetMode="External"/><Relationship Id="rId21" Type="http://schemas.openxmlformats.org/officeDocument/2006/relationships/hyperlink" Target="https://cceficiente.sharepoint.com/:b:/s/ReportePlaneacinSubdireccinIDT/EQDUtN2FT3VBvcD74bAmjOEBTk_2D56YiQzYtD5QztYxiA?e=0mDr0s" TargetMode="External"/><Relationship Id="rId7" Type="http://schemas.openxmlformats.org/officeDocument/2006/relationships/hyperlink" Target="https://cceficiente.sharepoint.com/:x:/s/ReportePlaneacin-Controlinterno/EStCex1MhX9LibAc3gODVUwBLs4_a37AVhFO6KBtdrdMng?e=G6t8MY" TargetMode="External"/><Relationship Id="rId12" Type="http://schemas.openxmlformats.org/officeDocument/2006/relationships/hyperlink" Target="https://cceficiente.sharepoint.com/:f:/s/ReportePlaneacin/EmOWVsIMbWZGnvNalXwdOCwBL74PSXsdT0kVZhKPtemCRQ?e=ZbFhXq" TargetMode="External"/><Relationship Id="rId17" Type="http://schemas.openxmlformats.org/officeDocument/2006/relationships/hyperlink" Target="https://cceficiente.sharepoint.com/:f:/s/PlaneacinDireccinGeneral/ErelK77f3KpAiUGuX3zIGc0Bfw5spbZ-NNLza4ccL8D-4A?e=o8nmq9" TargetMode="External"/><Relationship Id="rId25" Type="http://schemas.openxmlformats.org/officeDocument/2006/relationships/hyperlink" Target="https://cceficiente.sharepoint.com/:b:/s/ReportePlaneacin/EcNTLfwet0hNiHef-XMST9MBdFMbgGtz39fMp3DTxgtOJg?e=wiKbWu" TargetMode="External"/><Relationship Id="rId2" Type="http://schemas.openxmlformats.org/officeDocument/2006/relationships/hyperlink" Target="https://cceficiente.sharepoint.com/:f:/s/ReportePlaneacinEMAE/Ejvo7e5vA_VBkwttiAEid7IBQPw-VLKi32JomBuU7ek2Xw?e=5UvIP8" TargetMode="External"/><Relationship Id="rId16" Type="http://schemas.openxmlformats.org/officeDocument/2006/relationships/hyperlink" Target="https://cceficiente.sharepoint.com/:b:/s/RAESecretaraGeneral/EWOZapJdygBMo2ndsEBpt8sB_vmsw6lWCSatAj3m87nAzw?e=HpW4QZ" TargetMode="External"/><Relationship Id="rId20" Type="http://schemas.openxmlformats.org/officeDocument/2006/relationships/hyperlink" Target="https://cceficiente.sharepoint.com/:b:/s/ReportePlaneacinSubdireccinIDT/EQDUtN2FT3VBvcD74bAmjOEBTk_2D56YiQzYtD5QztYxiA?e=0mDr0s" TargetMode="External"/><Relationship Id="rId1" Type="http://schemas.openxmlformats.org/officeDocument/2006/relationships/hyperlink" Target="https://cceficiente.sharepoint.com/:x:/s/IndicadoresdelPlandeaccinNEGOCIOS/EcjzkVnTjwNLqI5EdEYIFdcBUkFQwIaQCA06ZQsv66YYeQ?e=nKHUgy" TargetMode="External"/><Relationship Id="rId6" Type="http://schemas.openxmlformats.org/officeDocument/2006/relationships/hyperlink" Target="https://cceficiente.sharepoint.com/:x:/s/ReportePlaneacinSubdireccinIDT/EeeR1T4CInRLtO5IFYdOpmcB1z04u_y7xtZ5YC11VkGtAQ?e=VYI01M" TargetMode="External"/><Relationship Id="rId11" Type="http://schemas.openxmlformats.org/officeDocument/2006/relationships/hyperlink" Target="https://cceficiente.sharepoint.com/:b:/s/ReportePlaneacin/Ed5o6KQUe35Or4VQNfw0nwwBdISIWji_Bt7t4WP1UKmzug?e=wkqiaG" TargetMode="External"/><Relationship Id="rId24" Type="http://schemas.openxmlformats.org/officeDocument/2006/relationships/hyperlink" Target="https://cceficiente.sharepoint.com/:b:/s/PlaneacinDireccinGeneral/EafLTR4hhRRGteoeaDObdcAB5zsHKNsU-Yt75viPIAD44A?e=gg0DSE" TargetMode="External"/><Relationship Id="rId5" Type="http://schemas.openxmlformats.org/officeDocument/2006/relationships/hyperlink" Target="https://cceficiente.sharepoint.com/:f:/s/ReportePlaneacinEMAE/EoYyznqU43ZKmkhdJgTHE_AB3SDt5Ow_-TQ8QvtQ53ttkw?e=kFyZsO" TargetMode="External"/><Relationship Id="rId15" Type="http://schemas.openxmlformats.org/officeDocument/2006/relationships/hyperlink" Target="https://cceficiente.sharepoint.com/:b:/s/RAESecretaraGeneral/ERI171NnV3FOmgHLSuC5wRsBTT_UHxMgy89e3_soS8sn2w?e=M0w1GH" TargetMode="External"/><Relationship Id="rId23" Type="http://schemas.openxmlformats.org/officeDocument/2006/relationships/hyperlink" Target="https://cceficiente.sharepoint.com/:b:/s/IndicadoresdelPlandeaccinNEGOCIOS/EZKJSpQcUndCslGFTHMyk_gB1NQ6q6yhsBkgrobH5TqD2Q?e=o1ZVQw" TargetMode="External"/><Relationship Id="rId10" Type="http://schemas.openxmlformats.org/officeDocument/2006/relationships/hyperlink" Target="https://cceficiente.sharepoint.com/:f:/s/ReportePlaneacin/EikjOS_0vERArKNQbUr0gNsBqnh8xlfCQ0DaVdvluUPkaw?e=yHXXer" TargetMode="External"/><Relationship Id="rId19" Type="http://schemas.openxmlformats.org/officeDocument/2006/relationships/hyperlink" Target="https://cceficiente.sharepoint.com/:x:/s/ReportePlaneacinSubdireccinIDT/EYOzLe9b0PBMsO8KDDk2dtUBU4-1ccbhnIyfmCW5y8p28w?e=DxEZQA" TargetMode="External"/><Relationship Id="rId4" Type="http://schemas.openxmlformats.org/officeDocument/2006/relationships/hyperlink" Target="https://cceficiente.sharepoint.com/:f:/s/PlaneacinDireccinGeneral/Ej5muRyxdrFPtbuZaO06EGMBTvMUfqV6RmSv3vOFDoNB1A?e=ARav5t" TargetMode="External"/><Relationship Id="rId9" Type="http://schemas.openxmlformats.org/officeDocument/2006/relationships/hyperlink" Target="https://cceficiente.sharepoint.com/:f:/s/ReportePlaneacinEMAE/EqOrLPqlRMlFtzXVGVE_CecBs2IiE2d67Z6G5NsE-It0XA?e=RhPRth" TargetMode="External"/><Relationship Id="rId14" Type="http://schemas.openxmlformats.org/officeDocument/2006/relationships/hyperlink" Target="https://cceficiente.sharepoint.com/:b:/s/ReportePlaneacinEMAE/EeD3DcfWyaNOqwRJVe4xpEMBbBEvMLVWS7eCt7D8YhePuw?e=GAmgUq" TargetMode="External"/><Relationship Id="rId22" Type="http://schemas.openxmlformats.org/officeDocument/2006/relationships/hyperlink" Target="https://cceficiente.sharepoint.com/:b:/s/ReportePlaneacinSubdireccinIDT/Ed-wizJJ3MhJo87bIKftCAYBGXmv5hwTabyH2xwV393sTQ?e=4XNFQb" TargetMode="External"/><Relationship Id="rId2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https://cceficiente.sharepoint.com/:f:/s/ReportePlaneacin/EiytfegAosdLvl7yZjiq9rABXFB9V1767nTnszfQTRuEKw?e=24aBWI" TargetMode="External"/><Relationship Id="rId21" Type="http://schemas.openxmlformats.org/officeDocument/2006/relationships/hyperlink" Target="https://cceficiente.sharepoint.com/:f:/s/ReportePlaneacin/EmrYbK6OVBpArF5oSP0Fp2MBLBZ0Z9clakbf62A2i2YfLQ?e=yNh3oH" TargetMode="External"/><Relationship Id="rId34" Type="http://schemas.openxmlformats.org/officeDocument/2006/relationships/hyperlink" Target="https://cceficiente.sharepoint.com/:f:/s/PlaneacinDireccinGeneral/EhaJ_R44rk5Onj93JfxgqZABwLSR4wlgdpp0Y1WaQxGbjA?e=Sj2ASA" TargetMode="External"/><Relationship Id="rId42" Type="http://schemas.openxmlformats.org/officeDocument/2006/relationships/hyperlink" Target="https://cceficiente.sharepoint.com/:b:/s/ReportePlaneacinSubdireccinIDT/EZTl-HwmYo5JvJkuW0tb3GkBrpJaWbGBXdSzDK-EQd9e-g?e=zKeSTj" TargetMode="External"/><Relationship Id="rId47" Type="http://schemas.openxmlformats.org/officeDocument/2006/relationships/hyperlink" Target="https://cceficiente.sharepoint.com/:x:/s/ReportePlaneacinComunicaciones/EekTXEQZuBdGqJR4jahNPvABwbHtMTnsw9_BBNE8DE2waQ?e=U669Q5" TargetMode="External"/><Relationship Id="rId50" Type="http://schemas.openxmlformats.org/officeDocument/2006/relationships/hyperlink" Target="https://cceficiente.sharepoint.com/:b:/s/RAESecretaraGeneral/Eb9luNCqGI9FrDu70k1BMP0BnGHV2Zc6n8aUCqR3631q9A?e=mcjrQG" TargetMode="External"/><Relationship Id="rId55" Type="http://schemas.openxmlformats.org/officeDocument/2006/relationships/hyperlink" Target="https://cceficiente.sharepoint.com/:b:/s/ReportePlaneacinSubdireccinIDT/EUCajtaJ__xMiGyHiczPC9YBHAwh_-4U7JUrfEmTOizycw?e=K8uwdl" TargetMode="External"/><Relationship Id="rId63" Type="http://schemas.openxmlformats.org/officeDocument/2006/relationships/hyperlink" Target="https://cceficiente.sharepoint.com/:f:/s/PlaneacinDireccinGeneral/EivDP7q8xqxMrR0OhZ82SMcBz7qtjCOdqcRfspdrY0g4nw?e=MyhbmU" TargetMode="External"/><Relationship Id="rId7" Type="http://schemas.openxmlformats.org/officeDocument/2006/relationships/hyperlink" Target="https://cceficiente.sharepoint.com/:f:/s/ReportePlaneacinEMAE/ElqU7w9ItRBCvdyBga7pUAUB7MXDqVNL2_z0mfZys--Dnw?e=mEZuFs" TargetMode="External"/><Relationship Id="rId2" Type="http://schemas.openxmlformats.org/officeDocument/2006/relationships/hyperlink" Target="https://cceficiente.sharepoint.com/:f:/s/IndicadoresdelPlandeaccinNEGOCIOS/El5wBfzUIq9DqL8uDHyqYCEBrrygjlP3h7Uf7nyRmqEfgQ?e=VmZw7L" TargetMode="External"/><Relationship Id="rId16" Type="http://schemas.openxmlformats.org/officeDocument/2006/relationships/hyperlink" Target="https://www.colombiacompra.gov.co/content/informes-de-percepcion-canales-de-atencion" TargetMode="External"/><Relationship Id="rId29" Type="http://schemas.openxmlformats.org/officeDocument/2006/relationships/hyperlink" Target="https://cceficiente.sharepoint.com/:b:/s/ReportePlaneacin/EbG1I3x3RutHvvrVFYNq5asBE2R3wbiXBoR4TxrjgYOf8A?e=UVkmtd" TargetMode="External"/><Relationship Id="rId11" Type="http://schemas.openxmlformats.org/officeDocument/2006/relationships/hyperlink" Target="https://cceficiente.sharepoint.com/:f:/s/ReportePlaneacinEMAE/EnShKI2xYqRNhVe1EEaP70QB5YV0sPYTCS4zOKuHzUiiqw?e=AowkLR" TargetMode="External"/><Relationship Id="rId24" Type="http://schemas.openxmlformats.org/officeDocument/2006/relationships/hyperlink" Target="https://cceficiente.sharepoint.com/:f:/s/ReportePlaneacin/EnLnWxjZBdtNn6eOPe12XncB1ZGl3DM_01ABQdKzFYqUnA?e=MJPKSg" TargetMode="External"/><Relationship Id="rId32" Type="http://schemas.openxmlformats.org/officeDocument/2006/relationships/hyperlink" Target="https://cceficiente.sharepoint.com/:x:/s/ReportePlaneacin-Controlinterno/EbfzS_ZYr4FErkir5XG2hYoB--GY_QKyrSU1UNivpOrxBw?e=7nzWaP" TargetMode="External"/><Relationship Id="rId37" Type="http://schemas.openxmlformats.org/officeDocument/2006/relationships/hyperlink" Target="https://cceficiente.sharepoint.com/:b:/s/PlaneacinDireccinGeneral/EVi__n9_V1NGvJsFOAOCJOYBqzW21Oi2WMgQr0KjNfWKRw?e=ladc0j" TargetMode="External"/><Relationship Id="rId40" Type="http://schemas.openxmlformats.org/officeDocument/2006/relationships/hyperlink" Target="https://cceficiente.sharepoint.com/:f:/s/ReportePlaneacinSubdireccinIDT/Eql-CWgDKyhBgjRp29oHrsIBgXOZ5Y8gB1xqChxn2cytDA?e=VK3ZFA" TargetMode="External"/><Relationship Id="rId45" Type="http://schemas.openxmlformats.org/officeDocument/2006/relationships/hyperlink" Target="https://cceficiente.sharepoint.com/:b:/s/ReportePlaneacinSubdireccinIDT/EU98GSjJHxZPv-nZOAARDpoBzesBY30Y44Ig-G877mKmrw?e=P8CreO" TargetMode="External"/><Relationship Id="rId53" Type="http://schemas.openxmlformats.org/officeDocument/2006/relationships/hyperlink" Target="https://cceficiente.sharepoint.com/:b:/s/RAESecretaraGeneral/EUahUTFrObZIjucrQfQpN1wBdMud1J8Db_eYYR6f5GW61Q?e=ZJqQt3" TargetMode="External"/><Relationship Id="rId58" Type="http://schemas.openxmlformats.org/officeDocument/2006/relationships/hyperlink" Target="https://cceficiente.sharepoint.com/:f:/s/RAESecretaraGeneral/Ej_P3bm98-NPjD3CLvfBz_ABk2lLQVe_sU3H6IsNXJ9x7A?e=Du2Xju" TargetMode="External"/><Relationship Id="rId5" Type="http://schemas.openxmlformats.org/officeDocument/2006/relationships/hyperlink" Target="https://cceficiente.sharepoint.com/:f:/s/IndicadoresdelPlandeaccinNEGOCIOS/Et-1SxtjAbRMulrsnHz2CAUBaHrg83N7s9NAtxU6TiHqaQ?e=fJIFun" TargetMode="External"/><Relationship Id="rId61" Type="http://schemas.openxmlformats.org/officeDocument/2006/relationships/hyperlink" Target="https://cceficiente.sharepoint.com/:b:/s/RAESecretaraGeneral/ERXFBWKoA1NDlmhIT_W-TEcBPPZ9VFwKlNNrR1mgeUx78g?e=5z7tWS" TargetMode="External"/><Relationship Id="rId19" Type="http://schemas.openxmlformats.org/officeDocument/2006/relationships/hyperlink" Target="https://cceficiente.sharepoint.com/:f:/s/RAESecretaraGeneral/EnWImhfJFDdKliFjb6XskToBZ07flG2R7kQ7xTYbCJ7scQ?e=tT5iuv" TargetMode="External"/><Relationship Id="rId14" Type="http://schemas.openxmlformats.org/officeDocument/2006/relationships/hyperlink" Target="https://cceficiente.sharepoint.com/:f:/s/ReportePlaneacinEMAE/EviPlUHYbM5EmmvXRO7JKGQBhMdD27bvzdyJKyEJkozIHg?e=NHrUpz" TargetMode="External"/><Relationship Id="rId22" Type="http://schemas.openxmlformats.org/officeDocument/2006/relationships/hyperlink" Target="https://cceficiente.sharepoint.com/:f:/s/ReportePlaneacin/EolDYkt1_7dEqTBwjWXW8boBCMETZtq6_MWaF7h3Nw9bpg?e=Egn7M7" TargetMode="External"/><Relationship Id="rId27" Type="http://schemas.openxmlformats.org/officeDocument/2006/relationships/hyperlink" Target="https://cceficiente.sharepoint.com/:f:/s/ReportePlaneacin/ErYXQ9SQqqREmm8_l4mFUsQB8FC0n7ToLwuBS4FXIMzB6g?e=Ob2WTY" TargetMode="External"/><Relationship Id="rId30" Type="http://schemas.openxmlformats.org/officeDocument/2006/relationships/hyperlink" Target="https://cceficiente.sharepoint.com/:f:/s/ReportePlaneacin/EhpDQTL1G7tOk2pTwwMUv_kBFY4YB1ewlD6MeXUVei2Efw?e=HC7yKN" TargetMode="External"/><Relationship Id="rId35" Type="http://schemas.openxmlformats.org/officeDocument/2006/relationships/hyperlink" Target="https://cceficiente.sharepoint.com/:f:/s/RAESecretaraGeneral/Ep5BIY0hTmNGvh4hbU-dTKIBMsCXPjGKuF-TyG6dwg8rHg?e=vD27xc" TargetMode="External"/><Relationship Id="rId43" Type="http://schemas.openxmlformats.org/officeDocument/2006/relationships/hyperlink" Target="https://cceficiente.sharepoint.com/:b:/s/ReportePlaneacinSubdireccinIDT/ERIo3uoxHHZNrewYDv_L0MQBupnfo8ZE-Ufzt1f4N0lGhA?e=s0f6lQ" TargetMode="External"/><Relationship Id="rId48" Type="http://schemas.openxmlformats.org/officeDocument/2006/relationships/hyperlink" Target="https://cceficiente.sharepoint.com/:b:/s/RAESecretaraGeneral/EYIZQDZ83NlJn5nP-S8zKmYBNfVJLWLRtJZyDbFi28gotQ?e=kZk4CH" TargetMode="External"/><Relationship Id="rId56" Type="http://schemas.openxmlformats.org/officeDocument/2006/relationships/hyperlink" Target="https://cceficiente.sharepoint.com/:b:/s/ReportePlaneacinSubdireccinIDT/EZR8n36qWnlHgVkMUMWSXg4BCY0vDn76O3s52NJS3V30FQ?e=bfLvb4" TargetMode="External"/><Relationship Id="rId64" Type="http://schemas.openxmlformats.org/officeDocument/2006/relationships/printerSettings" Target="../printerSettings/printerSettings4.bin"/><Relationship Id="rId8" Type="http://schemas.openxmlformats.org/officeDocument/2006/relationships/hyperlink" Target="https://cceficiente.sharepoint.com/:f:/s/ReportePlaneacinEMAE/EuBVNFt5gQBJvJ8glkKjPAgBSb-Zpq8FZs5iSyc0YFIGOA?e=3kLNQO" TargetMode="External"/><Relationship Id="rId51" Type="http://schemas.openxmlformats.org/officeDocument/2006/relationships/hyperlink" Target="https://cceficiente.sharepoint.com/:b:/s/RAESecretaraGeneral/EYF20pTp1O9Jp85Tm7onypUBsRfFeRdXycDc0mBoqmIyfA?e=vWChMA" TargetMode="External"/><Relationship Id="rId3" Type="http://schemas.openxmlformats.org/officeDocument/2006/relationships/hyperlink" Target="https://cceficiente.sharepoint.com/:b:/s/IndicadoresdelPlandeaccinNEGOCIOS/EbTXpJMd6hdCvod5x6-1SxUBXdqNzIAfd3dtegzLlzt1Hw?e=BkMTm2" TargetMode="External"/><Relationship Id="rId12" Type="http://schemas.openxmlformats.org/officeDocument/2006/relationships/hyperlink" Target="https://cceficiente.sharepoint.com/:f:/s/ReportePlaneacinEMAE/EkG1foV3tXtAkivLMgGhVlEBhUWRd6L9bxTryO06SZI3lQ?e=3k8THI" TargetMode="External"/><Relationship Id="rId17" Type="http://schemas.openxmlformats.org/officeDocument/2006/relationships/hyperlink" Target="https://cceficiente.sharepoint.com/:f:/r/cce/Documentos%20compartidos/SG/08.GESTI%C3%93N%20DOCUMENTAL/2023/DG.SG.03.%20ACTAS/DG.SG.03.11%20Acta%20de%20Transferencias%20Documentales?csf=1&amp;web=1&amp;e=H33eOs" TargetMode="External"/><Relationship Id="rId25" Type="http://schemas.openxmlformats.org/officeDocument/2006/relationships/hyperlink" Target="https://cceficiente.sharepoint.com/:f:/s/ReportePlaneacin/EibEKkRqFExPop3Dix_vy6MBrH-nuC8AEu033_9uZ2KOzA?e=311fLA" TargetMode="External"/><Relationship Id="rId33" Type="http://schemas.openxmlformats.org/officeDocument/2006/relationships/hyperlink" Target="https://cceficiente.sharepoint.com/:f:/s/PlaneacinDireccinGeneral/EpnEeCOTH1BOnv3mLbKQFD8B_-hKZUKk9DkN1TpLQpYDWg?e=vLkaRb" TargetMode="External"/><Relationship Id="rId38" Type="http://schemas.openxmlformats.org/officeDocument/2006/relationships/hyperlink" Target="https://cceficiente.sharepoint.com/:f:/s/ReportePlaneacinSubdireccinIDT/Er7H5sAoMA1KtmEdHx9gu0IBefnu4kFZEvuXStJHMp2Zvg?e=RCiIym" TargetMode="External"/><Relationship Id="rId46" Type="http://schemas.openxmlformats.org/officeDocument/2006/relationships/hyperlink" Target="https://cceficiente.sharepoint.com/:f:/s/ReportePlaneacinSubdireccinIDT/Em6G5pIlEcBChoj9sXUuOdYBxCGx6ruTkmMIaGGJqxMJ7g?e=nHVTib" TargetMode="External"/><Relationship Id="rId59" Type="http://schemas.openxmlformats.org/officeDocument/2006/relationships/hyperlink" Target="https://cceficiente.sharepoint.com/:f:/s/RAESecretaraGeneral/Em-D0gjGCcJClrdwjZL7MmsBk2sNAjFHjBq1w-fZ8ZQqKw?e=zEwjR5" TargetMode="External"/><Relationship Id="rId20" Type="http://schemas.openxmlformats.org/officeDocument/2006/relationships/hyperlink" Target="https://cceficiente.sharepoint.com/:f:/s/RAESecretaraGeneral/Eslpwq0-HX5Mh2ndcNxZ4tsBi5Vkb5-1g1G1qmEiRPOhdg?e=gF1Rzi" TargetMode="External"/><Relationship Id="rId41" Type="http://schemas.openxmlformats.org/officeDocument/2006/relationships/hyperlink" Target="https://cceficiente.sharepoint.com/:b:/s/ReportePlaneacinSubdireccinIDT/EerwuniCN59MpilokLXjcwsBEGSLWU6OdhJg3B-dQKkr4w?e=X42oa9" TargetMode="External"/><Relationship Id="rId54" Type="http://schemas.openxmlformats.org/officeDocument/2006/relationships/hyperlink" Target="https://cceficiente.sharepoint.com/:b:/s/ReportePlaneacinSubdireccinIDT/EXrBnjbN5sZLkqr1rRl6W8MBO1mpaMdT4Xhy4U_3_c0cvA?e=d0W30a" TargetMode="External"/><Relationship Id="rId62" Type="http://schemas.openxmlformats.org/officeDocument/2006/relationships/hyperlink" Target="https://cceficiente.sharepoint.com/:b:/s/PlaneacinDireccinGeneral/EU3OVx_VyGhCpFudhKygNf0B-aBchHljnpCnaGi_wPK65Q?e=1V82Xa" TargetMode="External"/><Relationship Id="rId1" Type="http://schemas.openxmlformats.org/officeDocument/2006/relationships/hyperlink" Target="https://cceficiente.sharepoint.com/:f:/s/IndicadoresdelPlandeaccinNEGOCIOS/EkHPFIGIKs1Nno_k2W2x5YoBRQuQgctQnGsAwbQJUUndgw?e=7e16Tz" TargetMode="External"/><Relationship Id="rId6" Type="http://schemas.openxmlformats.org/officeDocument/2006/relationships/hyperlink" Target="https://cceficiente.sharepoint.com/:f:/s/ReportePlaneacinEMAE/EoTEDuniZ5lPliJwq42U3NYBTHO03XNMI-kX1c060_Ihzg?e=fpL85i" TargetMode="External"/><Relationship Id="rId15" Type="http://schemas.openxmlformats.org/officeDocument/2006/relationships/hyperlink" Target="https://cceficiente.sharepoint.com/:b:/s/RAESecretaraGeneral/EQS46UT9VvhNmHcwOjWGO0sBW3JKmJOCzfgMm-hwANVhjQ?e=MogKCG" TargetMode="External"/><Relationship Id="rId23" Type="http://schemas.openxmlformats.org/officeDocument/2006/relationships/hyperlink" Target="https://cceficiente.sharepoint.com/:f:/s/ReportePlaneacin/En0bR9sDaaFHidOsGXCUwakBXi0y2V9wxk9BXQ5ul-RuxQ?e=r1A6Sc" TargetMode="External"/><Relationship Id="rId28" Type="http://schemas.openxmlformats.org/officeDocument/2006/relationships/hyperlink" Target="https://cceficiente.sharepoint.com/:f:/s/ReportePlaneacin/ElvD3Rl62CtBgw4muMI2d0MBAuWS61HCFIhKgqY1nk0xOA?e=xdJ3lj" TargetMode="External"/><Relationship Id="rId36" Type="http://schemas.openxmlformats.org/officeDocument/2006/relationships/hyperlink" Target="https://cceficiente.sharepoint.com/:b:/s/IndicadoresdelPlandeaccinNEGOCIOS/EZ_MVUYUg95AkCVzvqicyVcBzz-7GtjCGlOIKAblJX7Hqw?e=VoPqG4" TargetMode="External"/><Relationship Id="rId49" Type="http://schemas.openxmlformats.org/officeDocument/2006/relationships/hyperlink" Target="https://cceficiente.sharepoint.com/:b:/s/RAESecretaraGeneral/EYIZQDZ83NlJn5nP-S8zKmYBNfVJLWLRtJZyDbFi28gotQ?e=kZk4CH" TargetMode="External"/><Relationship Id="rId57" Type="http://schemas.openxmlformats.org/officeDocument/2006/relationships/hyperlink" Target="https://cceficiente.sharepoint.com/:p:/s/PlaneacinDireccinGeneral/EZfUQ-sjHJpPul9BwPc2Dv8BcYfkm4MaY7xRql6erk9rNA?e=JvlRDf" TargetMode="External"/><Relationship Id="rId10" Type="http://schemas.openxmlformats.org/officeDocument/2006/relationships/hyperlink" Target="https://cceficiente.sharepoint.com/:f:/s/ReportePlaneacinEMAE/EhA65Gda9JRGs9_h4AD9WCAB9v-__aFVf2nDlsnX1IuoVA?e=ZD92uQ" TargetMode="External"/><Relationship Id="rId31" Type="http://schemas.openxmlformats.org/officeDocument/2006/relationships/hyperlink" Target="https://cceficiente.sharepoint.com/:f:/s/ProcesosMIPG/EpK5rMtT8oJEhAkWHRWEupoBCoNAbSKuxy7RTO1Q6cx4-w?e=ucw4x6" TargetMode="External"/><Relationship Id="rId44" Type="http://schemas.openxmlformats.org/officeDocument/2006/relationships/hyperlink" Target="https://cceficiente.sharepoint.com/:b:/s/ReportePlaneacinSubdireccinIDT/EVunvC7T57VOscofVINqNtEBHsaFOVCbHkJr5I-ieoqZpA?e=tnVEay" TargetMode="External"/><Relationship Id="rId52" Type="http://schemas.openxmlformats.org/officeDocument/2006/relationships/hyperlink" Target="https://cceficiente.sharepoint.com/:b:/s/RAESecretaraGeneral/EYF20pTp1O9Jp85Tm7onypUBsRfFeRdXycDc0mBoqmIyfA?e=rafn1R" TargetMode="External"/><Relationship Id="rId60" Type="http://schemas.openxmlformats.org/officeDocument/2006/relationships/hyperlink" Target="https://cceficiente.sharepoint.com/:f:/s/RAESecretaraGeneral/Ei4_r8SisOVDrB4hFSfWaBUBqldZ95vvlfhyiTt0MXaFbw?e=6LIXC8" TargetMode="External"/><Relationship Id="rId65" Type="http://schemas.openxmlformats.org/officeDocument/2006/relationships/drawing" Target="../drawings/drawing4.xml"/><Relationship Id="rId4" Type="http://schemas.openxmlformats.org/officeDocument/2006/relationships/hyperlink" Target="https://cceficiente.sharepoint.com/:b:/s/IndicadoresdelPlandeaccinNEGOCIOS/EYUrwYO42fRHq_O2nbRycZABdKj-O09m4yNEudcOCFYaqQ?e=4GrtJ5" TargetMode="External"/><Relationship Id="rId9" Type="http://schemas.openxmlformats.org/officeDocument/2006/relationships/hyperlink" Target="https://cceficiente.sharepoint.com/:f:/s/ReportePlaneacinEMAE/EtbvrE9p16VBnl0Joz1aasEBJxJg-nr56Ju5KcIsZthnYw?e=Vmsk6m" TargetMode="External"/><Relationship Id="rId13" Type="http://schemas.openxmlformats.org/officeDocument/2006/relationships/hyperlink" Target="https://cceficiente.sharepoint.com/:f:/s/ReportePlaneacinEMAE/ErjSu0jPQgNBqZ3a3R27onABaHfoBJ0Kr89TejwU0mPyww?e=5Tia6O" TargetMode="External"/><Relationship Id="rId18" Type="http://schemas.openxmlformats.org/officeDocument/2006/relationships/hyperlink" Target="https://cceficiente.sharepoint.com/:f:/r/cce/Documentos%20compartidos/SG/08.GESTI%C3%93N%20DOCUMENTAL/2021/DG.SG.26.%20INSTRUMENTOS%20ARCHIVISTICOS/DG.SG.26.3%20Inventarios%20Documentales%20de%20Archivo%20Central?csf=1&amp;web=1&amp;e=55TvQt" TargetMode="External"/><Relationship Id="rId39" Type="http://schemas.openxmlformats.org/officeDocument/2006/relationships/hyperlink" Target="https://cceficiente.sharepoint.com/:f:/s/ReportePlaneacinSubdireccinIDT/EtZIgiMNww9NjmUD0LXNjYMB8EtPhFtyXCjmVVtAXVeHVg?e=xFAEg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cceficiente.sharepoint.com/:f:/s/ProcesosMIPG/EuHj8iYz20VHildnNkGSEJkBaIx3c6JF9HQMQce8fpKCTw?e=Xpq3qc" TargetMode="External"/><Relationship Id="rId13" Type="http://schemas.openxmlformats.org/officeDocument/2006/relationships/hyperlink" Target="https://cceficiente.sharepoint.com/:f:/s/ProcesosMIPG/Eu7fwmMpHrtHt_x8-1yR_MEBZVI-VYMfyPZHOUG8x5d_KQ?e=ryeMry" TargetMode="External"/><Relationship Id="rId18" Type="http://schemas.openxmlformats.org/officeDocument/2006/relationships/hyperlink" Target="https://cceficiente.sharepoint.com/:f:/s/ProcesosMIPG/EkEAagC0_GxKswKFf3bungIBs_Ys72hdiyO1lB35mfVW_Q?e=SDK9As" TargetMode="External"/><Relationship Id="rId3" Type="http://schemas.openxmlformats.org/officeDocument/2006/relationships/hyperlink" Target="https://cceficiente.sharepoint.com/:b:/s/ProcesosMIPG/EXoFURVMiPJAuocFejJZabYBXjQ38KuQQxZaT0i3mJpSVw?e=UnbzMF" TargetMode="External"/><Relationship Id="rId21" Type="http://schemas.openxmlformats.org/officeDocument/2006/relationships/printerSettings" Target="../printerSettings/printerSettings6.bin"/><Relationship Id="rId7" Type="http://schemas.openxmlformats.org/officeDocument/2006/relationships/hyperlink" Target="https://cceficiente.sharepoint.com/:f:/s/ProcesosMIPG/EuHj8iYz20VHildnNkGSEJkBaIx3c6JF9HQMQce8fpKCTw?e=Xpq3qc" TargetMode="External"/><Relationship Id="rId12" Type="http://schemas.openxmlformats.org/officeDocument/2006/relationships/hyperlink" Target="https://cceficiente.sharepoint.com/:f:/s/ProcesosMIPG/Eu7fwmMpHrtHt_x8-1yR_MEBZVI-VYMfyPZHOUG8x5d_KQ?e=ryeMry" TargetMode="External"/><Relationship Id="rId17" Type="http://schemas.openxmlformats.org/officeDocument/2006/relationships/hyperlink" Target="https://cceficiente.sharepoint.com/:f:/s/ProcesosMIPG/EkEAagC0_GxKswKFf3bungIBs_Ys72hdiyO1lB35mfVW_Q?e=SDK9As" TargetMode="External"/><Relationship Id="rId2" Type="http://schemas.openxmlformats.org/officeDocument/2006/relationships/hyperlink" Target="https://cceficiente.sharepoint.com/:f:/s/ProcesosMIPG/EhvXQz-H4MpLljhkZfdNf50BwEC6gDBJlG-kqWIAt5TkZQ?e=FeykfU" TargetMode="External"/><Relationship Id="rId16" Type="http://schemas.openxmlformats.org/officeDocument/2006/relationships/hyperlink" Target="https://cceficiente.sharepoint.com/:f:/s/ProcesosMIPG/EmF_atc9CZ9GnP-ptP1WhnoBbH4jzkV2kzDXzTpY1wNPvA?e=37jyWX" TargetMode="External"/><Relationship Id="rId20" Type="http://schemas.openxmlformats.org/officeDocument/2006/relationships/hyperlink" Target="https://cceficiente.sharepoint.com/:f:/s/ProcesosMIPG/Eu3cTFCT35hPgrOi7x5cQb4BkoQ195nbagowbSgiKllzEQ?e=jQy7Nn" TargetMode="External"/><Relationship Id="rId1" Type="http://schemas.openxmlformats.org/officeDocument/2006/relationships/hyperlink" Target="https://cceficiente.sharepoint.com/:f:/s/ProcesosMIPG/EhvXQz-H4MpLljhkZfdNf50BwEC6gDBJlG-kqWIAt5TkZQ?e=FeykfU" TargetMode="External"/><Relationship Id="rId6" Type="http://schemas.openxmlformats.org/officeDocument/2006/relationships/hyperlink" Target="https://cceficiente.sharepoint.com/:f:/s/ProcesosMIPG/EuHj8iYz20VHildnNkGSEJkBaIx3c6JF9HQMQce8fpKCTw?e=Xpq3qc" TargetMode="External"/><Relationship Id="rId11" Type="http://schemas.openxmlformats.org/officeDocument/2006/relationships/hyperlink" Target="https://cceficiente.sharepoint.com/:f:/s/ProcesosMIPG/EhfRjIsDdTZJrHOtFPqVXRYBCXwXOt9OQIw42mgprv0p1w?e=U7QqI2" TargetMode="External"/><Relationship Id="rId5" Type="http://schemas.openxmlformats.org/officeDocument/2006/relationships/hyperlink" Target="https://cceficiente.sharepoint.com/:f:/s/ProcesosMIPG/EuHj8iYz20VHildnNkGSEJkBaIx3c6JF9HQMQce8fpKCTw?e=Xpq3qc" TargetMode="External"/><Relationship Id="rId15" Type="http://schemas.openxmlformats.org/officeDocument/2006/relationships/hyperlink" Target="https://cceficiente.sharepoint.com/:f:/s/ProcesosMIPG/EmF_atc9CZ9GnP-ptP1WhnoBbH4jzkV2kzDXzTpY1wNPvA?e=37jyWX" TargetMode="External"/><Relationship Id="rId23" Type="http://schemas.openxmlformats.org/officeDocument/2006/relationships/vmlDrawing" Target="../drawings/vmlDrawing2.vml"/><Relationship Id="rId10" Type="http://schemas.openxmlformats.org/officeDocument/2006/relationships/hyperlink" Target="https://cceficiente.sharepoint.com/:f:/s/ProcesosMIPG/EhfRjIsDdTZJrHOtFPqVXRYBCXwXOt9OQIw42mgprv0p1w?e=U7QqI2" TargetMode="External"/><Relationship Id="rId19" Type="http://schemas.openxmlformats.org/officeDocument/2006/relationships/hyperlink" Target="https://cceficiente.sharepoint.com/:f:/s/ProcesosMIPG/EgZ3fjAYtnJMqLP9o4_ICRYBfXM230QguOlqCeijbsDpNw?e=Vl9nfu" TargetMode="External"/><Relationship Id="rId4" Type="http://schemas.openxmlformats.org/officeDocument/2006/relationships/hyperlink" Target="https://cceficiente.sharepoint.com/:f:/s/ProcesosMIPG/Eoc2ySaIOgBErxuvkf_6xCIBm9fexO3_E0xGXvzmSobH0Q?e=7OSRHT" TargetMode="External"/><Relationship Id="rId9" Type="http://schemas.openxmlformats.org/officeDocument/2006/relationships/hyperlink" Target="https://cceficiente.sharepoint.com/:u:/s/ProcesosMIPG/Ee_xm5kC5TFFig-YfAQfdMcBqVD6ud3CDO4WIxz6M75n2Q?e=liiVE0" TargetMode="External"/><Relationship Id="rId14" Type="http://schemas.openxmlformats.org/officeDocument/2006/relationships/hyperlink" Target="https://cceficiente.sharepoint.com/:f:/s/ProcesosMIPG/EpK5rMtT8oJEhAkWHRWEupoBCoNAbSKuxy7RTO1Q6cx4-w?e=ucw4x6" TargetMode="External"/><Relationship Id="rId22"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65ED-D893-4AA8-BDF1-BEBE4C0CE6C5}">
  <sheetPr codeName="Hoja1">
    <tabColor rgb="FF7030A0"/>
  </sheetPr>
  <dimension ref="A1:AB52"/>
  <sheetViews>
    <sheetView topLeftCell="B1" zoomScale="66" zoomScaleNormal="66" workbookViewId="0">
      <selection activeCell="T8" sqref="T8"/>
    </sheetView>
  </sheetViews>
  <sheetFormatPr baseColWidth="10" defaultColWidth="9.140625" defaultRowHeight="14.25" x14ac:dyDescent="0.25"/>
  <cols>
    <col min="1" max="1" width="30.7109375" style="46" customWidth="1"/>
    <col min="2" max="2" width="19.42578125" style="46" customWidth="1"/>
    <col min="3" max="3" width="15" style="46" customWidth="1"/>
    <col min="4" max="4" width="11.7109375" style="46" customWidth="1"/>
    <col min="5" max="5" width="13.140625" style="46" customWidth="1"/>
    <col min="6" max="6" width="12.5703125" style="46" customWidth="1"/>
    <col min="7" max="11" width="10.5703125" style="46" customWidth="1"/>
    <col min="12" max="12" width="24.85546875" style="46" customWidth="1"/>
    <col min="13" max="13" width="18.85546875" style="46" customWidth="1"/>
    <col min="14" max="14" width="27.85546875" style="46" customWidth="1"/>
    <col min="15" max="15" width="9.140625" style="46" customWidth="1"/>
    <col min="16" max="16" width="19.42578125" style="46" customWidth="1"/>
    <col min="17" max="17" width="17.5703125" style="46" customWidth="1"/>
    <col min="18" max="18" width="20.42578125" style="46" customWidth="1"/>
    <col min="19" max="19" width="14.42578125" style="46" customWidth="1"/>
    <col min="20" max="20" width="13.85546875" style="46" customWidth="1"/>
    <col min="21" max="21" width="14.28515625" style="46" customWidth="1"/>
    <col min="22" max="22" width="13.5703125" style="46" customWidth="1"/>
    <col min="23" max="23" width="14.28515625" style="46" customWidth="1"/>
    <col min="24" max="24" width="15" style="46" customWidth="1"/>
    <col min="25" max="25" width="15.28515625" style="46" customWidth="1"/>
    <col min="26" max="26" width="16.7109375" style="46" customWidth="1"/>
    <col min="27" max="27" width="13.7109375" style="46" customWidth="1"/>
    <col min="28" max="28" width="10.28515625" style="46" bestFit="1" customWidth="1"/>
    <col min="29" max="16384" width="9.140625" style="46"/>
  </cols>
  <sheetData>
    <row r="1" spans="1:28" ht="122.45" customHeight="1" thickBot="1" x14ac:dyDescent="0.3">
      <c r="A1" s="147" t="s">
        <v>0</v>
      </c>
      <c r="B1" s="478" t="s">
        <v>1</v>
      </c>
      <c r="C1" s="478"/>
      <c r="D1" s="478"/>
      <c r="E1" s="478"/>
      <c r="F1" s="478"/>
      <c r="G1" s="478"/>
      <c r="H1" s="478"/>
      <c r="I1" s="478"/>
      <c r="J1" s="478"/>
      <c r="K1" s="478"/>
      <c r="L1" s="478"/>
      <c r="M1" s="478"/>
      <c r="N1" s="478"/>
      <c r="O1" s="478"/>
      <c r="P1" s="478"/>
      <c r="Q1" s="478"/>
      <c r="R1" s="478"/>
      <c r="S1" s="469"/>
      <c r="T1" s="469"/>
      <c r="U1" s="469"/>
      <c r="V1" s="469"/>
      <c r="W1" s="469"/>
      <c r="X1" s="469"/>
      <c r="Y1" s="469"/>
      <c r="Z1" s="469"/>
      <c r="AA1" s="470"/>
    </row>
    <row r="2" spans="1:28" ht="59.45" customHeight="1" x14ac:dyDescent="0.25">
      <c r="A2" s="144" t="s">
        <v>2</v>
      </c>
      <c r="B2" s="463" t="s">
        <v>3</v>
      </c>
      <c r="C2" s="464"/>
      <c r="D2" s="464"/>
      <c r="E2" s="464"/>
      <c r="F2" s="464"/>
      <c r="G2" s="464"/>
      <c r="H2" s="464"/>
      <c r="I2" s="464"/>
      <c r="J2" s="464"/>
      <c r="K2" s="464"/>
      <c r="L2" s="464"/>
      <c r="M2" s="464"/>
      <c r="N2" s="464"/>
      <c r="O2" s="464"/>
      <c r="P2" s="464"/>
      <c r="Q2" s="464"/>
      <c r="R2" s="464"/>
      <c r="S2" s="464"/>
      <c r="T2" s="464"/>
      <c r="U2" s="464"/>
      <c r="V2" s="464"/>
      <c r="W2" s="464"/>
      <c r="X2" s="464"/>
      <c r="Y2" s="464"/>
      <c r="Z2" s="464"/>
      <c r="AA2" s="465"/>
    </row>
    <row r="3" spans="1:28" ht="53.25" customHeight="1" x14ac:dyDescent="0.25">
      <c r="A3" s="145" t="s">
        <v>4</v>
      </c>
      <c r="B3" s="466" t="s">
        <v>5</v>
      </c>
      <c r="C3" s="467"/>
      <c r="D3" s="467"/>
      <c r="E3" s="467"/>
      <c r="F3" s="467"/>
      <c r="G3" s="467"/>
      <c r="H3" s="467"/>
      <c r="I3" s="467"/>
      <c r="J3" s="467"/>
      <c r="K3" s="467"/>
      <c r="L3" s="467"/>
      <c r="M3" s="467"/>
      <c r="N3" s="467"/>
      <c r="O3" s="467"/>
      <c r="P3" s="467"/>
      <c r="Q3" s="467"/>
      <c r="R3" s="467"/>
      <c r="S3" s="467"/>
      <c r="T3" s="467"/>
      <c r="U3" s="467"/>
      <c r="V3" s="467"/>
      <c r="W3" s="467"/>
      <c r="X3" s="467"/>
      <c r="Y3" s="467"/>
      <c r="Z3" s="467"/>
      <c r="AA3" s="468"/>
    </row>
    <row r="4" spans="1:28" ht="43.5" customHeight="1" x14ac:dyDescent="0.25">
      <c r="A4" s="146" t="s">
        <v>6</v>
      </c>
      <c r="B4" s="474" t="s">
        <v>7</v>
      </c>
      <c r="C4" s="475"/>
      <c r="D4" s="475"/>
      <c r="E4" s="475"/>
      <c r="F4" s="475"/>
      <c r="G4" s="475"/>
      <c r="H4" s="475"/>
      <c r="I4" s="475"/>
      <c r="J4" s="475"/>
      <c r="K4" s="475"/>
      <c r="L4" s="475"/>
      <c r="M4" s="475"/>
      <c r="N4" s="475"/>
      <c r="O4" s="475"/>
      <c r="P4" s="475"/>
      <c r="Q4" s="475"/>
      <c r="R4" s="475"/>
      <c r="S4" s="475"/>
      <c r="T4" s="475"/>
      <c r="U4" s="475"/>
      <c r="V4" s="475"/>
      <c r="W4" s="475"/>
      <c r="X4" s="475"/>
      <c r="Y4" s="475"/>
      <c r="Z4" s="476"/>
      <c r="AA4" s="477"/>
    </row>
    <row r="5" spans="1:28" ht="14.1" customHeight="1" thickBot="1" x14ac:dyDescent="0.3">
      <c r="A5" s="135"/>
      <c r="B5" s="136"/>
      <c r="C5" s="136"/>
      <c r="D5" s="136"/>
      <c r="E5" s="136"/>
      <c r="F5" s="136"/>
      <c r="G5" s="136"/>
      <c r="H5" s="136"/>
      <c r="I5" s="136"/>
      <c r="J5" s="136"/>
      <c r="K5" s="136"/>
      <c r="L5" s="137"/>
      <c r="M5" s="136"/>
      <c r="N5" s="136"/>
      <c r="O5" s="136"/>
      <c r="P5" s="136"/>
      <c r="Q5" s="136"/>
      <c r="R5" s="136"/>
      <c r="S5" s="136"/>
      <c r="T5" s="136"/>
      <c r="U5" s="136"/>
      <c r="V5" s="136"/>
      <c r="W5" s="136"/>
      <c r="X5" s="136"/>
      <c r="Y5" s="136"/>
      <c r="Z5" s="136"/>
      <c r="AA5" s="136"/>
    </row>
    <row r="6" spans="1:28" ht="14.45" customHeight="1" thickBot="1" x14ac:dyDescent="0.3">
      <c r="A6" s="436" t="s">
        <v>8</v>
      </c>
      <c r="B6" s="437"/>
      <c r="C6" s="437"/>
      <c r="D6" s="437"/>
      <c r="E6" s="437"/>
      <c r="F6" s="437"/>
      <c r="G6" s="437"/>
      <c r="H6" s="437"/>
      <c r="I6" s="437"/>
      <c r="J6" s="437"/>
      <c r="K6" s="437"/>
      <c r="L6" s="438"/>
      <c r="M6" s="136"/>
      <c r="N6" s="471" t="s">
        <v>9</v>
      </c>
      <c r="O6" s="472"/>
      <c r="P6" s="472"/>
      <c r="Q6" s="472"/>
      <c r="R6" s="472"/>
      <c r="S6" s="472"/>
      <c r="T6" s="472"/>
      <c r="U6" s="472"/>
      <c r="V6" s="472"/>
      <c r="W6" s="472"/>
      <c r="X6" s="472"/>
      <c r="Y6" s="472"/>
      <c r="Z6" s="472"/>
      <c r="AA6" s="473"/>
    </row>
    <row r="7" spans="1:28" ht="129" customHeight="1" x14ac:dyDescent="0.25">
      <c r="A7" s="219" t="s">
        <v>10</v>
      </c>
      <c r="B7" s="220" t="s">
        <v>11</v>
      </c>
      <c r="C7" s="221" t="s">
        <v>12</v>
      </c>
      <c r="D7" s="222" t="s">
        <v>13</v>
      </c>
      <c r="E7" s="222" t="s">
        <v>14</v>
      </c>
      <c r="F7" s="222" t="s">
        <v>15</v>
      </c>
      <c r="G7" s="222" t="s">
        <v>16</v>
      </c>
      <c r="H7" s="138" t="s">
        <v>17</v>
      </c>
      <c r="I7" s="138" t="s">
        <v>18</v>
      </c>
      <c r="J7" s="138" t="s">
        <v>19</v>
      </c>
      <c r="K7" s="138" t="s">
        <v>20</v>
      </c>
      <c r="L7" s="223" t="s">
        <v>21</v>
      </c>
      <c r="M7" s="136"/>
      <c r="N7" s="233" t="s">
        <v>10</v>
      </c>
      <c r="O7" s="234" t="s">
        <v>11</v>
      </c>
      <c r="P7" s="235" t="s">
        <v>22</v>
      </c>
      <c r="Q7" s="235" t="s">
        <v>23</v>
      </c>
      <c r="R7" s="235" t="s">
        <v>24</v>
      </c>
      <c r="S7" s="235" t="s">
        <v>25</v>
      </c>
      <c r="T7" s="235" t="s">
        <v>26</v>
      </c>
      <c r="U7" s="235" t="s">
        <v>27</v>
      </c>
      <c r="V7" s="235" t="s">
        <v>28</v>
      </c>
      <c r="W7" s="235" t="s">
        <v>29</v>
      </c>
      <c r="X7" s="235" t="s">
        <v>30</v>
      </c>
      <c r="Y7" s="235" t="s">
        <v>31</v>
      </c>
      <c r="Z7" s="235" t="s">
        <v>32</v>
      </c>
      <c r="AA7" s="235" t="s">
        <v>33</v>
      </c>
    </row>
    <row r="8" spans="1:28" ht="30" customHeight="1" x14ac:dyDescent="0.25">
      <c r="A8" s="224" t="s">
        <v>34</v>
      </c>
      <c r="B8" s="225">
        <v>14</v>
      </c>
      <c r="C8" s="242">
        <v>0.1</v>
      </c>
      <c r="D8" s="141">
        <f>'PAI-Q1 '!N80</f>
        <v>0.12346153846153846</v>
      </c>
      <c r="E8" s="238">
        <f>'PAI-Q2'!O80</f>
        <v>0.406923076923077</v>
      </c>
      <c r="F8" s="141">
        <f>'PAI-Q1 '!P80</f>
        <v>0.66538461538461535</v>
      </c>
      <c r="G8" s="141">
        <f>'PAI-Q1 '!Q80</f>
        <v>1.0000000000000002</v>
      </c>
      <c r="H8" s="140">
        <f t="shared" ref="H8:H14" si="0">Q8*C8</f>
        <v>1.2346153846153847E-2</v>
      </c>
      <c r="I8" s="141">
        <f t="shared" ref="I8:I14" si="1">T8*C8</f>
        <v>4.0692307692307701E-2</v>
      </c>
      <c r="J8" s="140">
        <f t="shared" ref="J8:J14" si="2">W8*C8</f>
        <v>4.0692307692307701E-2</v>
      </c>
      <c r="K8" s="226">
        <f t="shared" ref="K8:K14" si="3">Z8*C8</f>
        <v>1.2346153846153847E-2</v>
      </c>
      <c r="L8" s="227" t="s">
        <v>35</v>
      </c>
      <c r="M8" s="136"/>
      <c r="N8" s="224" t="s">
        <v>34</v>
      </c>
      <c r="O8" s="225">
        <v>14</v>
      </c>
      <c r="P8" s="236">
        <f t="shared" ref="P8:P13" si="4">D8</f>
        <v>0.12346153846153846</v>
      </c>
      <c r="Q8" s="236">
        <f>'PAI-Q1 '!V80</f>
        <v>0.12346153846153846</v>
      </c>
      <c r="R8" s="237">
        <f>Q8/P8</f>
        <v>1</v>
      </c>
      <c r="S8" s="238">
        <f t="shared" ref="S8:S11" si="5">E8</f>
        <v>0.406923076923077</v>
      </c>
      <c r="T8" s="432">
        <f>'PAI-Q2'!W80</f>
        <v>0.406923076923077</v>
      </c>
      <c r="U8" s="237">
        <f>T8/S8</f>
        <v>1</v>
      </c>
      <c r="V8" s="238">
        <f t="shared" ref="V8:V13" si="6">F8</f>
        <v>0.66538461538461535</v>
      </c>
      <c r="W8" s="238">
        <f>'PAI-Q2'!O80</f>
        <v>0.406923076923077</v>
      </c>
      <c r="X8" s="237">
        <f>W8/V8</f>
        <v>0.61156069364161869</v>
      </c>
      <c r="Y8" s="239">
        <f t="shared" ref="Y8:Y13" si="7">G8</f>
        <v>1.0000000000000002</v>
      </c>
      <c r="Z8" s="239">
        <f>'PAI-Q1 '!Y80</f>
        <v>0.12346153846153846</v>
      </c>
      <c r="AA8" s="237">
        <f>Z8/Y8</f>
        <v>0.12346153846153843</v>
      </c>
      <c r="AB8" s="127"/>
    </row>
    <row r="9" spans="1:28" ht="41.45" customHeight="1" x14ac:dyDescent="0.25">
      <c r="A9" s="224" t="s">
        <v>36</v>
      </c>
      <c r="B9" s="225">
        <v>16</v>
      </c>
      <c r="C9" s="242">
        <v>0.18</v>
      </c>
      <c r="D9" s="141">
        <f>'PAI-Q1 '!N28</f>
        <v>0.11249999999999999</v>
      </c>
      <c r="E9" s="238">
        <f>'PAI-Q2'!O28</f>
        <v>0.35499999999999998</v>
      </c>
      <c r="F9" s="141">
        <f>'PAI-Q1 '!P28</f>
        <v>0.64750000000000019</v>
      </c>
      <c r="G9" s="141">
        <f>'PAI-Q1 '!Q28</f>
        <v>1.0000000000000002</v>
      </c>
      <c r="H9" s="140">
        <f t="shared" si="0"/>
        <v>2.0249999999999997E-2</v>
      </c>
      <c r="I9" s="141">
        <f t="shared" si="1"/>
        <v>6.3899999999999998E-2</v>
      </c>
      <c r="J9" s="140">
        <f t="shared" si="2"/>
        <v>6.3899999999999998E-2</v>
      </c>
      <c r="K9" s="226">
        <f t="shared" si="3"/>
        <v>2.0249999999999997E-2</v>
      </c>
      <c r="L9" s="227" t="s">
        <v>35</v>
      </c>
      <c r="M9" s="136"/>
      <c r="N9" s="224" t="s">
        <v>37</v>
      </c>
      <c r="O9" s="225">
        <v>16</v>
      </c>
      <c r="P9" s="236">
        <f t="shared" si="4"/>
        <v>0.11249999999999999</v>
      </c>
      <c r="Q9" s="236">
        <f>'PAI-Q1 '!V28</f>
        <v>0.11249999999999999</v>
      </c>
      <c r="R9" s="237">
        <f t="shared" ref="R9:R13" si="8">Q9/P9</f>
        <v>1</v>
      </c>
      <c r="S9" s="238">
        <f t="shared" si="5"/>
        <v>0.35499999999999998</v>
      </c>
      <c r="T9" s="432">
        <f>'PAI-Q2'!W28</f>
        <v>0.35499999999999998</v>
      </c>
      <c r="U9" s="237">
        <f t="shared" ref="U9:U14" si="9">T9/S9</f>
        <v>1</v>
      </c>
      <c r="V9" s="238">
        <f t="shared" si="6"/>
        <v>0.64750000000000019</v>
      </c>
      <c r="W9" s="238">
        <f>'PAI-Q2'!O28</f>
        <v>0.35499999999999998</v>
      </c>
      <c r="X9" s="237">
        <f t="shared" ref="X9:X14" si="10">W9/V9</f>
        <v>0.54826254826254806</v>
      </c>
      <c r="Y9" s="239">
        <f t="shared" si="7"/>
        <v>1.0000000000000002</v>
      </c>
      <c r="Z9" s="239">
        <f>'PAI-Q1 '!Y28</f>
        <v>0.11249999999999999</v>
      </c>
      <c r="AA9" s="237">
        <f t="shared" ref="AA9:AA14" si="11">Z9/Y9</f>
        <v>0.11249999999999996</v>
      </c>
      <c r="AB9" s="127"/>
    </row>
    <row r="10" spans="1:28" ht="30" customHeight="1" x14ac:dyDescent="0.25">
      <c r="A10" s="224" t="s">
        <v>38</v>
      </c>
      <c r="B10" s="225">
        <v>7</v>
      </c>
      <c r="C10" s="242">
        <v>0.18</v>
      </c>
      <c r="D10" s="141">
        <f>'PAI-Q1 '!N11</f>
        <v>4.4999999999999998E-2</v>
      </c>
      <c r="E10" s="238">
        <f>'PAI-Q2'!O11</f>
        <v>0.33500000000000002</v>
      </c>
      <c r="F10" s="141">
        <f>'PAI-Q1 '!P11</f>
        <v>0.52166666666666672</v>
      </c>
      <c r="G10" s="141">
        <f>'PAI-Q1 '!Q11</f>
        <v>1</v>
      </c>
      <c r="H10" s="140">
        <f t="shared" si="0"/>
        <v>8.0999999999999996E-3</v>
      </c>
      <c r="I10" s="141">
        <f t="shared" si="1"/>
        <v>6.0299999999999999E-2</v>
      </c>
      <c r="J10" s="140">
        <f t="shared" si="2"/>
        <v>6.0299999999999999E-2</v>
      </c>
      <c r="K10" s="226">
        <f t="shared" si="3"/>
        <v>8.0999999999999996E-3</v>
      </c>
      <c r="L10" s="227" t="s">
        <v>35</v>
      </c>
      <c r="M10" s="136"/>
      <c r="N10" s="224" t="s">
        <v>39</v>
      </c>
      <c r="O10" s="225">
        <v>7</v>
      </c>
      <c r="P10" s="236">
        <f t="shared" si="4"/>
        <v>4.4999999999999998E-2</v>
      </c>
      <c r="Q10" s="236">
        <f>'PAI-Q1 '!V11</f>
        <v>4.4999999999999998E-2</v>
      </c>
      <c r="R10" s="237">
        <f t="shared" si="8"/>
        <v>1</v>
      </c>
      <c r="S10" s="238">
        <f t="shared" si="5"/>
        <v>0.33500000000000002</v>
      </c>
      <c r="T10" s="432">
        <f>'PAI-Q2'!W11</f>
        <v>0.33500000000000002</v>
      </c>
      <c r="U10" s="237">
        <f t="shared" si="9"/>
        <v>1</v>
      </c>
      <c r="V10" s="238">
        <f t="shared" si="6"/>
        <v>0.52166666666666672</v>
      </c>
      <c r="W10" s="238">
        <f>'PAI-Q2'!O11</f>
        <v>0.33500000000000002</v>
      </c>
      <c r="X10" s="237">
        <f t="shared" si="10"/>
        <v>0.64217252396166136</v>
      </c>
      <c r="Y10" s="239">
        <f t="shared" si="7"/>
        <v>1</v>
      </c>
      <c r="Z10" s="239">
        <f>'PAI-Q1 '!Y11</f>
        <v>4.4999999999999998E-2</v>
      </c>
      <c r="AA10" s="237">
        <f t="shared" si="11"/>
        <v>4.4999999999999998E-2</v>
      </c>
    </row>
    <row r="11" spans="1:28" ht="30" customHeight="1" x14ac:dyDescent="0.25">
      <c r="A11" s="224" t="s">
        <v>40</v>
      </c>
      <c r="B11" s="225">
        <v>11</v>
      </c>
      <c r="C11" s="242">
        <v>0.18</v>
      </c>
      <c r="D11" s="141">
        <f>'PAI-Q1 '!N50</f>
        <v>0.17950000000000002</v>
      </c>
      <c r="E11" s="238">
        <f>'PAI-Q2'!O50</f>
        <v>0.50062411347517721</v>
      </c>
      <c r="F11" s="141">
        <f>'PAI-Q1 '!P50</f>
        <v>0.68066666666666664</v>
      </c>
      <c r="G11" s="141">
        <f>'PAI-Q1 '!Q50</f>
        <v>0.99999999999999989</v>
      </c>
      <c r="H11" s="140">
        <f t="shared" si="0"/>
        <v>3.2309999999999998E-2</v>
      </c>
      <c r="I11" s="141">
        <f t="shared" si="1"/>
        <v>9.0112340425531914E-2</v>
      </c>
      <c r="J11" s="140">
        <f t="shared" si="2"/>
        <v>9.01123404255319E-2</v>
      </c>
      <c r="K11" s="226">
        <f t="shared" si="3"/>
        <v>3.2309999999999998E-2</v>
      </c>
      <c r="L11" s="227" t="s">
        <v>35</v>
      </c>
      <c r="M11" s="136"/>
      <c r="N11" s="224" t="s">
        <v>41</v>
      </c>
      <c r="O11" s="225">
        <v>11</v>
      </c>
      <c r="P11" s="236">
        <f t="shared" si="4"/>
        <v>0.17950000000000002</v>
      </c>
      <c r="Q11" s="236">
        <f>'PAI-Q1 '!V50</f>
        <v>0.17949999999999999</v>
      </c>
      <c r="R11" s="237">
        <f t="shared" si="8"/>
        <v>0.99999999999999989</v>
      </c>
      <c r="S11" s="238">
        <f t="shared" si="5"/>
        <v>0.50062411347517721</v>
      </c>
      <c r="T11" s="432">
        <f>'PAI-Q2'!W50</f>
        <v>0.50062411347517732</v>
      </c>
      <c r="U11" s="237">
        <f t="shared" si="9"/>
        <v>1.0000000000000002</v>
      </c>
      <c r="V11" s="238">
        <f t="shared" si="6"/>
        <v>0.68066666666666664</v>
      </c>
      <c r="W11" s="238">
        <f>'PAI-Q2'!O50</f>
        <v>0.50062411347517721</v>
      </c>
      <c r="X11" s="237">
        <f t="shared" si="10"/>
        <v>0.73549086210848758</v>
      </c>
      <c r="Y11" s="239">
        <f t="shared" si="7"/>
        <v>0.99999999999999989</v>
      </c>
      <c r="Z11" s="239">
        <f>'PAI-Q1 '!Y50</f>
        <v>0.17949999999999999</v>
      </c>
      <c r="AA11" s="237">
        <f t="shared" si="11"/>
        <v>0.17950000000000002</v>
      </c>
      <c r="AB11" s="125"/>
    </row>
    <row r="12" spans="1:28" ht="30" customHeight="1" x14ac:dyDescent="0.25">
      <c r="A12" s="224" t="s">
        <v>42</v>
      </c>
      <c r="B12" s="225">
        <v>9</v>
      </c>
      <c r="C12" s="243">
        <v>0.18</v>
      </c>
      <c r="D12" s="141">
        <f>'PAI-Q1 '!N38</f>
        <v>0.17313636363636364</v>
      </c>
      <c r="E12" s="238">
        <f>'PAI-Q2'!O38</f>
        <v>0.52990909090909089</v>
      </c>
      <c r="F12" s="141">
        <f>'PAI-Q1 '!P38</f>
        <v>0.74745454545454537</v>
      </c>
      <c r="G12" s="141">
        <f>'PAI-Q1 '!Q38</f>
        <v>1</v>
      </c>
      <c r="H12" s="140">
        <f t="shared" si="0"/>
        <v>3.0624545454545453E-2</v>
      </c>
      <c r="I12" s="141">
        <f t="shared" si="1"/>
        <v>8.0263636363636356E-2</v>
      </c>
      <c r="J12" s="140">
        <f t="shared" si="2"/>
        <v>9.5383636363636351E-2</v>
      </c>
      <c r="K12" s="226">
        <f t="shared" si="3"/>
        <v>3.0624545454545453E-2</v>
      </c>
      <c r="L12" s="227" t="s">
        <v>35</v>
      </c>
      <c r="M12" s="136"/>
      <c r="N12" s="224" t="s">
        <v>43</v>
      </c>
      <c r="O12" s="225">
        <v>9</v>
      </c>
      <c r="P12" s="236">
        <f>D12</f>
        <v>0.17313636363636364</v>
      </c>
      <c r="Q12" s="236">
        <f>'PAI-Q1 '!V38</f>
        <v>0.17013636363636364</v>
      </c>
      <c r="R12" s="237">
        <f t="shared" si="8"/>
        <v>0.9826726174849042</v>
      </c>
      <c r="S12" s="238">
        <f>E12</f>
        <v>0.52990909090909089</v>
      </c>
      <c r="T12" s="432">
        <f>'PAI-Q2'!W38</f>
        <v>0.44590909090909092</v>
      </c>
      <c r="U12" s="431">
        <f t="shared" si="9"/>
        <v>0.84148224395265059</v>
      </c>
      <c r="V12" s="238">
        <f t="shared" si="6"/>
        <v>0.74745454545454537</v>
      </c>
      <c r="W12" s="238">
        <f>'PAI-Q2'!O38</f>
        <v>0.52990909090909089</v>
      </c>
      <c r="X12" s="237">
        <f t="shared" si="10"/>
        <v>0.70895159328630508</v>
      </c>
      <c r="Y12" s="239">
        <f t="shared" si="7"/>
        <v>1</v>
      </c>
      <c r="Z12" s="239">
        <f>'PAI-Q1 '!Y38</f>
        <v>0.17013636363636364</v>
      </c>
      <c r="AA12" s="237">
        <f t="shared" si="11"/>
        <v>0.17013636363636364</v>
      </c>
    </row>
    <row r="13" spans="1:28" ht="30" customHeight="1" x14ac:dyDescent="0.25">
      <c r="A13" s="224" t="s">
        <v>44</v>
      </c>
      <c r="B13" s="225">
        <v>14</v>
      </c>
      <c r="C13" s="242">
        <v>0.1</v>
      </c>
      <c r="D13" s="141">
        <f>'PAI-Q1 '!N65</f>
        <v>3.0833333333333334E-2</v>
      </c>
      <c r="E13" s="238">
        <f>'PAI-Q2'!O65</f>
        <v>0.56833333333333336</v>
      </c>
      <c r="F13" s="141">
        <f>'PAI-Q1 '!P65</f>
        <v>0.6991666666666666</v>
      </c>
      <c r="G13" s="141">
        <f>'PAI-Q1 '!Q65</f>
        <v>1.0000000000000002</v>
      </c>
      <c r="H13" s="140">
        <f t="shared" si="0"/>
        <v>3.0833333333333338E-3</v>
      </c>
      <c r="I13" s="141">
        <f t="shared" si="1"/>
        <v>4.1833333333333333E-2</v>
      </c>
      <c r="J13" s="140">
        <f t="shared" si="2"/>
        <v>5.683333333333334E-2</v>
      </c>
      <c r="K13" s="226">
        <f t="shared" si="3"/>
        <v>3.0833333333333338E-3</v>
      </c>
      <c r="L13" s="227" t="s">
        <v>35</v>
      </c>
      <c r="M13" s="136"/>
      <c r="N13" s="224" t="s">
        <v>44</v>
      </c>
      <c r="O13" s="225">
        <v>14</v>
      </c>
      <c r="P13" s="236">
        <f t="shared" si="4"/>
        <v>3.0833333333333334E-2</v>
      </c>
      <c r="Q13" s="236">
        <f>'PAI-Q1 '!V65</f>
        <v>3.0833333333333334E-2</v>
      </c>
      <c r="R13" s="237">
        <f t="shared" si="8"/>
        <v>1</v>
      </c>
      <c r="S13" s="238">
        <f>E13</f>
        <v>0.56833333333333336</v>
      </c>
      <c r="T13" s="432">
        <f>'PAI-Q2'!W65</f>
        <v>0.41833333333333333</v>
      </c>
      <c r="U13" s="431">
        <f t="shared" si="9"/>
        <v>0.73607038123167157</v>
      </c>
      <c r="V13" s="238">
        <f t="shared" si="6"/>
        <v>0.6991666666666666</v>
      </c>
      <c r="W13" s="238">
        <f>'PAI-Q2'!O65</f>
        <v>0.56833333333333336</v>
      </c>
      <c r="X13" s="237">
        <f t="shared" si="10"/>
        <v>0.81287246722288453</v>
      </c>
      <c r="Y13" s="239">
        <f t="shared" si="7"/>
        <v>1.0000000000000002</v>
      </c>
      <c r="Z13" s="239">
        <f>'PAI-Q1 '!Y65</f>
        <v>3.0833333333333334E-2</v>
      </c>
      <c r="AA13" s="237">
        <f t="shared" si="11"/>
        <v>3.0833333333333327E-2</v>
      </c>
    </row>
    <row r="14" spans="1:28" ht="30" customHeight="1" x14ac:dyDescent="0.25">
      <c r="A14" s="241" t="s">
        <v>45</v>
      </c>
      <c r="B14" s="139">
        <v>12</v>
      </c>
      <c r="C14" s="244">
        <v>0.08</v>
      </c>
      <c r="D14" s="141">
        <f>'PAI-Q1 '!N94</f>
        <v>0</v>
      </c>
      <c r="E14" s="238">
        <f>'PAI-Q2'!O94</f>
        <v>0.48416666666666663</v>
      </c>
      <c r="F14" s="141">
        <f>'PAI-Q1 '!P94</f>
        <v>0.51183333333333336</v>
      </c>
      <c r="G14" s="141">
        <f>'PAI-Q1 '!Q94</f>
        <v>0.99599999999999989</v>
      </c>
      <c r="H14" s="140">
        <f t="shared" si="0"/>
        <v>0</v>
      </c>
      <c r="I14" s="141">
        <f t="shared" si="1"/>
        <v>3.8733333333333335E-2</v>
      </c>
      <c r="J14" s="140">
        <f t="shared" si="2"/>
        <v>3.8733333333333335E-2</v>
      </c>
      <c r="K14" s="226">
        <f t="shared" si="3"/>
        <v>0</v>
      </c>
      <c r="L14" s="227" t="s">
        <v>35</v>
      </c>
      <c r="M14" s="136"/>
      <c r="N14" s="241" t="s">
        <v>45</v>
      </c>
      <c r="O14" s="139">
        <v>12</v>
      </c>
      <c r="P14" s="236">
        <f>D14</f>
        <v>0</v>
      </c>
      <c r="Q14" s="236">
        <f>'PAI-Q1 '!V94</f>
        <v>0</v>
      </c>
      <c r="R14" s="319"/>
      <c r="S14" s="238">
        <f>E14</f>
        <v>0.48416666666666663</v>
      </c>
      <c r="T14" s="432">
        <f>'PAI-Q2'!W94</f>
        <v>0.48416666666666663</v>
      </c>
      <c r="U14" s="237">
        <f t="shared" si="9"/>
        <v>1</v>
      </c>
      <c r="V14" s="238">
        <f>F14</f>
        <v>0.51183333333333336</v>
      </c>
      <c r="W14" s="238">
        <f>'PAI-Q2'!O94</f>
        <v>0.48416666666666663</v>
      </c>
      <c r="X14" s="237">
        <f t="shared" si="10"/>
        <v>0.94594594594594583</v>
      </c>
      <c r="Y14" s="239">
        <f>G14</f>
        <v>0.99599999999999989</v>
      </c>
      <c r="Z14" s="239">
        <f>'PAI-Q1 '!Y94</f>
        <v>0</v>
      </c>
      <c r="AA14" s="237">
        <f t="shared" si="11"/>
        <v>0</v>
      </c>
    </row>
    <row r="15" spans="1:28" ht="15" thickBot="1" x14ac:dyDescent="0.25">
      <c r="A15" s="228" t="s">
        <v>46</v>
      </c>
      <c r="B15" s="225">
        <f>SUM(B8:B14)</f>
        <v>83</v>
      </c>
      <c r="C15" s="229">
        <f>SUM(C8:C14)</f>
        <v>1</v>
      </c>
      <c r="D15" s="230"/>
      <c r="E15" s="230"/>
      <c r="F15" s="230"/>
      <c r="G15" s="230"/>
      <c r="H15" s="230"/>
      <c r="I15" s="230"/>
      <c r="J15" s="230"/>
      <c r="K15" s="230"/>
      <c r="L15" s="227"/>
      <c r="M15" s="136"/>
      <c r="N15" s="142" t="s">
        <v>47</v>
      </c>
      <c r="O15" s="320">
        <f>SUM(O8:O14)</f>
        <v>83</v>
      </c>
      <c r="P15" s="321">
        <f t="shared" ref="P15:W15" si="12">AVERAGE(P8:P14)</f>
        <v>9.4918747918747923E-2</v>
      </c>
      <c r="Q15" s="321">
        <f t="shared" si="12"/>
        <v>9.4490176490176478E-2</v>
      </c>
      <c r="R15" s="322">
        <f t="shared" si="12"/>
        <v>0.99711210291415064</v>
      </c>
      <c r="S15" s="322">
        <f t="shared" si="12"/>
        <v>0.4542794687581922</v>
      </c>
      <c r="T15" s="240">
        <f t="shared" si="12"/>
        <v>0.42085089732962072</v>
      </c>
      <c r="U15" s="406">
        <f t="shared" si="12"/>
        <v>0.93965037502633186</v>
      </c>
      <c r="V15" s="402">
        <f t="shared" si="12"/>
        <v>0.63909607059607065</v>
      </c>
      <c r="W15" s="402">
        <f t="shared" si="12"/>
        <v>0.4542794687581922</v>
      </c>
      <c r="X15" s="402">
        <f>AVERAGE(X8:X14)</f>
        <v>0.71503666206135019</v>
      </c>
      <c r="Y15" s="231"/>
      <c r="Z15" s="231"/>
      <c r="AA15" s="231"/>
    </row>
    <row r="16" spans="1:28" ht="15.75" thickTop="1" thickBot="1" x14ac:dyDescent="0.3">
      <c r="A16" s="231"/>
      <c r="B16" s="231"/>
      <c r="C16" s="231"/>
      <c r="D16" s="231"/>
      <c r="E16" s="231"/>
      <c r="F16" s="232"/>
      <c r="G16" s="231"/>
      <c r="H16" s="231"/>
      <c r="I16" s="231"/>
      <c r="J16" s="231"/>
      <c r="K16" s="231"/>
      <c r="L16" s="231"/>
      <c r="M16" s="136"/>
      <c r="N16" s="136"/>
      <c r="O16" s="136"/>
      <c r="P16" s="136"/>
      <c r="Q16" s="136"/>
      <c r="R16" s="136"/>
      <c r="S16" s="136"/>
      <c r="T16" s="136"/>
      <c r="U16" s="136"/>
      <c r="V16" s="136"/>
      <c r="W16" s="136"/>
      <c r="X16" s="136"/>
      <c r="Y16" s="136"/>
      <c r="Z16" s="136"/>
      <c r="AA16" s="136"/>
    </row>
    <row r="17" spans="1:27" ht="15" customHeight="1" thickBot="1" x14ac:dyDescent="0.3">
      <c r="A17" s="451" t="s">
        <v>48</v>
      </c>
      <c r="B17" s="452"/>
      <c r="C17" s="452"/>
      <c r="D17" s="452"/>
      <c r="E17" s="452"/>
      <c r="F17" s="452"/>
      <c r="G17" s="452"/>
      <c r="H17" s="452"/>
      <c r="I17" s="452"/>
      <c r="J17" s="452"/>
      <c r="K17" s="452"/>
      <c r="L17" s="453"/>
      <c r="M17" s="136"/>
      <c r="N17" s="436" t="s">
        <v>49</v>
      </c>
      <c r="O17" s="437"/>
      <c r="P17" s="437"/>
      <c r="Q17" s="437"/>
      <c r="R17" s="437"/>
      <c r="S17" s="437"/>
      <c r="T17" s="437"/>
      <c r="U17" s="437"/>
      <c r="V17" s="437"/>
      <c r="W17" s="437"/>
      <c r="X17" s="437"/>
      <c r="Y17" s="437"/>
      <c r="Z17" s="437"/>
      <c r="AA17" s="438"/>
    </row>
    <row r="18" spans="1:27" ht="14.45" customHeight="1" x14ac:dyDescent="0.25">
      <c r="A18" s="442"/>
      <c r="B18" s="443"/>
      <c r="C18" s="443"/>
      <c r="D18" s="443"/>
      <c r="E18" s="443"/>
      <c r="F18" s="443"/>
      <c r="G18" s="443"/>
      <c r="H18" s="443"/>
      <c r="I18" s="443"/>
      <c r="J18" s="443"/>
      <c r="K18" s="443"/>
      <c r="L18" s="444"/>
      <c r="M18" s="143"/>
      <c r="N18" s="454" t="s">
        <v>50</v>
      </c>
      <c r="O18" s="455"/>
      <c r="P18" s="455"/>
      <c r="Q18" s="455"/>
      <c r="R18" s="455"/>
      <c r="S18" s="455"/>
      <c r="T18" s="455"/>
      <c r="U18" s="455"/>
      <c r="V18" s="455"/>
      <c r="W18" s="455"/>
      <c r="X18" s="455"/>
      <c r="Y18" s="455"/>
      <c r="Z18" s="455"/>
      <c r="AA18" s="456"/>
    </row>
    <row r="19" spans="1:27" x14ac:dyDescent="0.25">
      <c r="A19" s="445"/>
      <c r="B19" s="446"/>
      <c r="C19" s="446"/>
      <c r="D19" s="446"/>
      <c r="E19" s="446"/>
      <c r="F19" s="446"/>
      <c r="G19" s="446"/>
      <c r="H19" s="446"/>
      <c r="I19" s="446"/>
      <c r="J19" s="446"/>
      <c r="K19" s="446"/>
      <c r="L19" s="447"/>
      <c r="M19" s="143"/>
      <c r="N19" s="457"/>
      <c r="O19" s="458"/>
      <c r="P19" s="458"/>
      <c r="Q19" s="458"/>
      <c r="R19" s="458"/>
      <c r="S19" s="458"/>
      <c r="T19" s="458"/>
      <c r="U19" s="458"/>
      <c r="V19" s="458"/>
      <c r="W19" s="458"/>
      <c r="X19" s="458"/>
      <c r="Y19" s="458"/>
      <c r="Z19" s="458"/>
      <c r="AA19" s="459"/>
    </row>
    <row r="20" spans="1:27" x14ac:dyDescent="0.25">
      <c r="A20" s="445"/>
      <c r="B20" s="446"/>
      <c r="C20" s="446"/>
      <c r="D20" s="446"/>
      <c r="E20" s="446"/>
      <c r="F20" s="446"/>
      <c r="G20" s="446"/>
      <c r="H20" s="446"/>
      <c r="I20" s="446"/>
      <c r="J20" s="446"/>
      <c r="K20" s="446"/>
      <c r="L20" s="447"/>
      <c r="M20" s="143"/>
      <c r="N20" s="457"/>
      <c r="O20" s="458"/>
      <c r="P20" s="458"/>
      <c r="Q20" s="458"/>
      <c r="R20" s="458"/>
      <c r="S20" s="458"/>
      <c r="T20" s="458"/>
      <c r="U20" s="458"/>
      <c r="V20" s="458"/>
      <c r="W20" s="458"/>
      <c r="X20" s="458"/>
      <c r="Y20" s="458"/>
      <c r="Z20" s="458"/>
      <c r="AA20" s="459"/>
    </row>
    <row r="21" spans="1:27" x14ac:dyDescent="0.25">
      <c r="A21" s="445"/>
      <c r="B21" s="446"/>
      <c r="C21" s="446"/>
      <c r="D21" s="446"/>
      <c r="E21" s="446"/>
      <c r="F21" s="446"/>
      <c r="G21" s="446"/>
      <c r="H21" s="446"/>
      <c r="I21" s="446"/>
      <c r="J21" s="446"/>
      <c r="K21" s="446"/>
      <c r="L21" s="447"/>
      <c r="M21" s="143"/>
      <c r="N21" s="457"/>
      <c r="O21" s="458"/>
      <c r="P21" s="458"/>
      <c r="Q21" s="458"/>
      <c r="R21" s="458"/>
      <c r="S21" s="458"/>
      <c r="T21" s="458"/>
      <c r="U21" s="458"/>
      <c r="V21" s="458"/>
      <c r="W21" s="458"/>
      <c r="X21" s="458"/>
      <c r="Y21" s="458"/>
      <c r="Z21" s="458"/>
      <c r="AA21" s="459"/>
    </row>
    <row r="22" spans="1:27" x14ac:dyDescent="0.25">
      <c r="A22" s="445"/>
      <c r="B22" s="446"/>
      <c r="C22" s="446"/>
      <c r="D22" s="446"/>
      <c r="E22" s="446"/>
      <c r="F22" s="446"/>
      <c r="G22" s="446"/>
      <c r="H22" s="446"/>
      <c r="I22" s="446"/>
      <c r="J22" s="446"/>
      <c r="K22" s="446"/>
      <c r="L22" s="447"/>
      <c r="M22" s="143"/>
      <c r="N22" s="457"/>
      <c r="O22" s="458"/>
      <c r="P22" s="458"/>
      <c r="Q22" s="458"/>
      <c r="R22" s="458"/>
      <c r="S22" s="458"/>
      <c r="T22" s="458"/>
      <c r="U22" s="458"/>
      <c r="V22" s="458"/>
      <c r="W22" s="458"/>
      <c r="X22" s="458"/>
      <c r="Y22" s="458"/>
      <c r="Z22" s="458"/>
      <c r="AA22" s="459"/>
    </row>
    <row r="23" spans="1:27" x14ac:dyDescent="0.25">
      <c r="A23" s="445"/>
      <c r="B23" s="446"/>
      <c r="C23" s="446"/>
      <c r="D23" s="446"/>
      <c r="E23" s="446"/>
      <c r="F23" s="446"/>
      <c r="G23" s="446"/>
      <c r="H23" s="446"/>
      <c r="I23" s="446"/>
      <c r="J23" s="446"/>
      <c r="K23" s="446"/>
      <c r="L23" s="447"/>
      <c r="M23" s="143"/>
      <c r="N23" s="457"/>
      <c r="O23" s="458"/>
      <c r="P23" s="458"/>
      <c r="Q23" s="458"/>
      <c r="R23" s="458"/>
      <c r="S23" s="458"/>
      <c r="T23" s="458"/>
      <c r="U23" s="458"/>
      <c r="V23" s="458"/>
      <c r="W23" s="458"/>
      <c r="X23" s="458"/>
      <c r="Y23" s="458"/>
      <c r="Z23" s="458"/>
      <c r="AA23" s="459"/>
    </row>
    <row r="24" spans="1:27" x14ac:dyDescent="0.25">
      <c r="A24" s="445"/>
      <c r="B24" s="446"/>
      <c r="C24" s="446"/>
      <c r="D24" s="446"/>
      <c r="E24" s="446"/>
      <c r="F24" s="446"/>
      <c r="G24" s="446"/>
      <c r="H24" s="446"/>
      <c r="I24" s="446"/>
      <c r="J24" s="446"/>
      <c r="K24" s="446"/>
      <c r="L24" s="447"/>
      <c r="M24" s="143"/>
      <c r="N24" s="457"/>
      <c r="O24" s="458"/>
      <c r="P24" s="458"/>
      <c r="Q24" s="458"/>
      <c r="R24" s="458"/>
      <c r="S24" s="458"/>
      <c r="T24" s="458"/>
      <c r="U24" s="458"/>
      <c r="V24" s="458"/>
      <c r="W24" s="458"/>
      <c r="X24" s="458"/>
      <c r="Y24" s="458"/>
      <c r="Z24" s="458"/>
      <c r="AA24" s="459"/>
    </row>
    <row r="25" spans="1:27" x14ac:dyDescent="0.25">
      <c r="A25" s="445"/>
      <c r="B25" s="446"/>
      <c r="C25" s="446"/>
      <c r="D25" s="446"/>
      <c r="E25" s="446"/>
      <c r="F25" s="446"/>
      <c r="G25" s="446"/>
      <c r="H25" s="446"/>
      <c r="I25" s="446"/>
      <c r="J25" s="446"/>
      <c r="K25" s="446"/>
      <c r="L25" s="447"/>
      <c r="M25" s="143"/>
      <c r="N25" s="457"/>
      <c r="O25" s="458"/>
      <c r="P25" s="458"/>
      <c r="Q25" s="458"/>
      <c r="R25" s="458"/>
      <c r="S25" s="458"/>
      <c r="T25" s="458"/>
      <c r="U25" s="458"/>
      <c r="V25" s="458"/>
      <c r="W25" s="458"/>
      <c r="X25" s="458"/>
      <c r="Y25" s="458"/>
      <c r="Z25" s="458"/>
      <c r="AA25" s="459"/>
    </row>
    <row r="26" spans="1:27" x14ac:dyDescent="0.25">
      <c r="A26" s="445"/>
      <c r="B26" s="446"/>
      <c r="C26" s="446"/>
      <c r="D26" s="446"/>
      <c r="E26" s="446"/>
      <c r="F26" s="446"/>
      <c r="G26" s="446"/>
      <c r="H26" s="446"/>
      <c r="I26" s="446"/>
      <c r="J26" s="446"/>
      <c r="K26" s="446"/>
      <c r="L26" s="447"/>
      <c r="M26" s="143"/>
      <c r="N26" s="457"/>
      <c r="O26" s="458"/>
      <c r="P26" s="458"/>
      <c r="Q26" s="458"/>
      <c r="R26" s="458"/>
      <c r="S26" s="458"/>
      <c r="T26" s="458"/>
      <c r="U26" s="458"/>
      <c r="V26" s="458"/>
      <c r="W26" s="458"/>
      <c r="X26" s="458"/>
      <c r="Y26" s="458"/>
      <c r="Z26" s="458"/>
      <c r="AA26" s="459"/>
    </row>
    <row r="27" spans="1:27" x14ac:dyDescent="0.25">
      <c r="A27" s="445"/>
      <c r="B27" s="446"/>
      <c r="C27" s="446"/>
      <c r="D27" s="446"/>
      <c r="E27" s="446"/>
      <c r="F27" s="446"/>
      <c r="G27" s="446"/>
      <c r="H27" s="446"/>
      <c r="I27" s="446"/>
      <c r="J27" s="446"/>
      <c r="K27" s="446"/>
      <c r="L27" s="447"/>
      <c r="M27" s="143"/>
      <c r="N27" s="457"/>
      <c r="O27" s="458"/>
      <c r="P27" s="458"/>
      <c r="Q27" s="458"/>
      <c r="R27" s="458"/>
      <c r="S27" s="458"/>
      <c r="T27" s="458"/>
      <c r="U27" s="458"/>
      <c r="V27" s="458"/>
      <c r="W27" s="458"/>
      <c r="X27" s="458"/>
      <c r="Y27" s="458"/>
      <c r="Z27" s="458"/>
      <c r="AA27" s="459"/>
    </row>
    <row r="28" spans="1:27" x14ac:dyDescent="0.25">
      <c r="A28" s="445"/>
      <c r="B28" s="446"/>
      <c r="C28" s="446"/>
      <c r="D28" s="446"/>
      <c r="E28" s="446"/>
      <c r="F28" s="446"/>
      <c r="G28" s="446"/>
      <c r="H28" s="446"/>
      <c r="I28" s="446"/>
      <c r="J28" s="446"/>
      <c r="K28" s="446"/>
      <c r="L28" s="447"/>
      <c r="M28" s="143"/>
      <c r="N28" s="457"/>
      <c r="O28" s="458"/>
      <c r="P28" s="458"/>
      <c r="Q28" s="458"/>
      <c r="R28" s="458"/>
      <c r="S28" s="458"/>
      <c r="T28" s="458"/>
      <c r="U28" s="458"/>
      <c r="V28" s="458"/>
      <c r="W28" s="458"/>
      <c r="X28" s="458"/>
      <c r="Y28" s="458"/>
      <c r="Z28" s="458"/>
      <c r="AA28" s="459"/>
    </row>
    <row r="29" spans="1:27" x14ac:dyDescent="0.25">
      <c r="A29" s="445"/>
      <c r="B29" s="446"/>
      <c r="C29" s="446"/>
      <c r="D29" s="446"/>
      <c r="E29" s="446"/>
      <c r="F29" s="446"/>
      <c r="G29" s="446"/>
      <c r="H29" s="446"/>
      <c r="I29" s="446"/>
      <c r="J29" s="446"/>
      <c r="K29" s="446"/>
      <c r="L29" s="447"/>
      <c r="M29" s="143"/>
      <c r="N29" s="457"/>
      <c r="O29" s="458"/>
      <c r="P29" s="458"/>
      <c r="Q29" s="458"/>
      <c r="R29" s="458"/>
      <c r="S29" s="458"/>
      <c r="T29" s="458"/>
      <c r="U29" s="458"/>
      <c r="V29" s="458"/>
      <c r="W29" s="458"/>
      <c r="X29" s="458"/>
      <c r="Y29" s="458"/>
      <c r="Z29" s="458"/>
      <c r="AA29" s="459"/>
    </row>
    <row r="30" spans="1:27" x14ac:dyDescent="0.25">
      <c r="A30" s="445"/>
      <c r="B30" s="446"/>
      <c r="C30" s="446"/>
      <c r="D30" s="446"/>
      <c r="E30" s="446"/>
      <c r="F30" s="446"/>
      <c r="G30" s="446"/>
      <c r="H30" s="446"/>
      <c r="I30" s="446"/>
      <c r="J30" s="446"/>
      <c r="K30" s="446"/>
      <c r="L30" s="447"/>
      <c r="M30" s="143"/>
      <c r="N30" s="457"/>
      <c r="O30" s="458"/>
      <c r="P30" s="458"/>
      <c r="Q30" s="458"/>
      <c r="R30" s="458"/>
      <c r="S30" s="458"/>
      <c r="T30" s="458"/>
      <c r="U30" s="458"/>
      <c r="V30" s="458"/>
      <c r="W30" s="458"/>
      <c r="X30" s="458"/>
      <c r="Y30" s="458"/>
      <c r="Z30" s="458"/>
      <c r="AA30" s="459"/>
    </row>
    <row r="31" spans="1:27" x14ac:dyDescent="0.25">
      <c r="A31" s="445"/>
      <c r="B31" s="446"/>
      <c r="C31" s="446"/>
      <c r="D31" s="446"/>
      <c r="E31" s="446"/>
      <c r="F31" s="446"/>
      <c r="G31" s="446"/>
      <c r="H31" s="446"/>
      <c r="I31" s="446"/>
      <c r="J31" s="446"/>
      <c r="K31" s="446"/>
      <c r="L31" s="447"/>
      <c r="M31" s="143"/>
      <c r="N31" s="457"/>
      <c r="O31" s="458"/>
      <c r="P31" s="458"/>
      <c r="Q31" s="458"/>
      <c r="R31" s="458"/>
      <c r="S31" s="458"/>
      <c r="T31" s="458"/>
      <c r="U31" s="458"/>
      <c r="V31" s="458"/>
      <c r="W31" s="458"/>
      <c r="X31" s="458"/>
      <c r="Y31" s="458"/>
      <c r="Z31" s="458"/>
      <c r="AA31" s="459"/>
    </row>
    <row r="32" spans="1:27" x14ac:dyDescent="0.25">
      <c r="A32" s="445"/>
      <c r="B32" s="446"/>
      <c r="C32" s="446"/>
      <c r="D32" s="446"/>
      <c r="E32" s="446"/>
      <c r="F32" s="446"/>
      <c r="G32" s="446"/>
      <c r="H32" s="446"/>
      <c r="I32" s="446"/>
      <c r="J32" s="446"/>
      <c r="K32" s="446"/>
      <c r="L32" s="447"/>
      <c r="M32" s="143"/>
      <c r="N32" s="457"/>
      <c r="O32" s="458"/>
      <c r="P32" s="458"/>
      <c r="Q32" s="458"/>
      <c r="R32" s="458"/>
      <c r="S32" s="458"/>
      <c r="T32" s="458"/>
      <c r="U32" s="458"/>
      <c r="V32" s="458"/>
      <c r="W32" s="458"/>
      <c r="X32" s="458"/>
      <c r="Y32" s="458"/>
      <c r="Z32" s="458"/>
      <c r="AA32" s="459"/>
    </row>
    <row r="33" spans="1:27" x14ac:dyDescent="0.25">
      <c r="A33" s="445"/>
      <c r="B33" s="446"/>
      <c r="C33" s="446"/>
      <c r="D33" s="446"/>
      <c r="E33" s="446"/>
      <c r="F33" s="446"/>
      <c r="G33" s="446"/>
      <c r="H33" s="446"/>
      <c r="I33" s="446"/>
      <c r="J33" s="446"/>
      <c r="K33" s="446"/>
      <c r="L33" s="447"/>
      <c r="M33" s="143"/>
      <c r="N33" s="457"/>
      <c r="O33" s="458"/>
      <c r="P33" s="458"/>
      <c r="Q33" s="458"/>
      <c r="R33" s="458"/>
      <c r="S33" s="458"/>
      <c r="T33" s="458"/>
      <c r="U33" s="458"/>
      <c r="V33" s="458"/>
      <c r="W33" s="458"/>
      <c r="X33" s="458"/>
      <c r="Y33" s="458"/>
      <c r="Z33" s="458"/>
      <c r="AA33" s="459"/>
    </row>
    <row r="34" spans="1:27" x14ac:dyDescent="0.25">
      <c r="A34" s="445"/>
      <c r="B34" s="446"/>
      <c r="C34" s="446"/>
      <c r="D34" s="446"/>
      <c r="E34" s="446"/>
      <c r="F34" s="446"/>
      <c r="G34" s="446"/>
      <c r="H34" s="446"/>
      <c r="I34" s="446"/>
      <c r="J34" s="446"/>
      <c r="K34" s="446"/>
      <c r="L34" s="447"/>
      <c r="M34" s="143"/>
      <c r="N34" s="457"/>
      <c r="O34" s="458"/>
      <c r="P34" s="458"/>
      <c r="Q34" s="458"/>
      <c r="R34" s="458"/>
      <c r="S34" s="458"/>
      <c r="T34" s="458"/>
      <c r="U34" s="458"/>
      <c r="V34" s="458"/>
      <c r="W34" s="458"/>
      <c r="X34" s="458"/>
      <c r="Y34" s="458"/>
      <c r="Z34" s="458"/>
      <c r="AA34" s="459"/>
    </row>
    <row r="35" spans="1:27" x14ac:dyDescent="0.25">
      <c r="A35" s="445"/>
      <c r="B35" s="446"/>
      <c r="C35" s="446"/>
      <c r="D35" s="446"/>
      <c r="E35" s="446"/>
      <c r="F35" s="446"/>
      <c r="G35" s="446"/>
      <c r="H35" s="446"/>
      <c r="I35" s="446"/>
      <c r="J35" s="446"/>
      <c r="K35" s="446"/>
      <c r="L35" s="447"/>
      <c r="M35" s="143"/>
      <c r="N35" s="457"/>
      <c r="O35" s="458"/>
      <c r="P35" s="458"/>
      <c r="Q35" s="458"/>
      <c r="R35" s="458"/>
      <c r="S35" s="458"/>
      <c r="T35" s="458"/>
      <c r="U35" s="458"/>
      <c r="V35" s="458"/>
      <c r="W35" s="458"/>
      <c r="X35" s="458"/>
      <c r="Y35" s="458"/>
      <c r="Z35" s="458"/>
      <c r="AA35" s="459"/>
    </row>
    <row r="36" spans="1:27" x14ac:dyDescent="0.25">
      <c r="A36" s="445"/>
      <c r="B36" s="446"/>
      <c r="C36" s="446"/>
      <c r="D36" s="446"/>
      <c r="E36" s="446"/>
      <c r="F36" s="446"/>
      <c r="G36" s="446"/>
      <c r="H36" s="446"/>
      <c r="I36" s="446"/>
      <c r="J36" s="446"/>
      <c r="K36" s="446"/>
      <c r="L36" s="447"/>
      <c r="M36" s="143"/>
      <c r="N36" s="457"/>
      <c r="O36" s="458"/>
      <c r="P36" s="458"/>
      <c r="Q36" s="458"/>
      <c r="R36" s="458"/>
      <c r="S36" s="458"/>
      <c r="T36" s="458"/>
      <c r="U36" s="458"/>
      <c r="V36" s="458"/>
      <c r="W36" s="458"/>
      <c r="X36" s="458"/>
      <c r="Y36" s="458"/>
      <c r="Z36" s="458"/>
      <c r="AA36" s="459"/>
    </row>
    <row r="37" spans="1:27" x14ac:dyDescent="0.25">
      <c r="A37" s="445"/>
      <c r="B37" s="446"/>
      <c r="C37" s="446"/>
      <c r="D37" s="446"/>
      <c r="E37" s="446"/>
      <c r="F37" s="446"/>
      <c r="G37" s="446"/>
      <c r="H37" s="446"/>
      <c r="I37" s="446"/>
      <c r="J37" s="446"/>
      <c r="K37" s="446"/>
      <c r="L37" s="447"/>
      <c r="M37" s="143"/>
      <c r="N37" s="457"/>
      <c r="O37" s="458"/>
      <c r="P37" s="458"/>
      <c r="Q37" s="458"/>
      <c r="R37" s="458"/>
      <c r="S37" s="458"/>
      <c r="T37" s="458"/>
      <c r="U37" s="458"/>
      <c r="V37" s="458"/>
      <c r="W37" s="458"/>
      <c r="X37" s="458"/>
      <c r="Y37" s="458"/>
      <c r="Z37" s="458"/>
      <c r="AA37" s="459"/>
    </row>
    <row r="38" spans="1:27" x14ac:dyDescent="0.25">
      <c r="A38" s="445"/>
      <c r="B38" s="446"/>
      <c r="C38" s="446"/>
      <c r="D38" s="446"/>
      <c r="E38" s="446"/>
      <c r="F38" s="446"/>
      <c r="G38" s="446"/>
      <c r="H38" s="446"/>
      <c r="I38" s="446"/>
      <c r="J38" s="446"/>
      <c r="K38" s="446"/>
      <c r="L38" s="447"/>
      <c r="M38" s="143"/>
      <c r="N38" s="457"/>
      <c r="O38" s="458"/>
      <c r="P38" s="458"/>
      <c r="Q38" s="458"/>
      <c r="R38" s="458"/>
      <c r="S38" s="458"/>
      <c r="T38" s="458"/>
      <c r="U38" s="458"/>
      <c r="V38" s="458"/>
      <c r="W38" s="458"/>
      <c r="X38" s="458"/>
      <c r="Y38" s="458"/>
      <c r="Z38" s="458"/>
      <c r="AA38" s="459"/>
    </row>
    <row r="39" spans="1:27" x14ac:dyDescent="0.25">
      <c r="A39" s="445"/>
      <c r="B39" s="446"/>
      <c r="C39" s="446"/>
      <c r="D39" s="446"/>
      <c r="E39" s="446"/>
      <c r="F39" s="446"/>
      <c r="G39" s="446"/>
      <c r="H39" s="446"/>
      <c r="I39" s="446"/>
      <c r="J39" s="446"/>
      <c r="K39" s="446"/>
      <c r="L39" s="447"/>
      <c r="M39" s="143"/>
      <c r="N39" s="457"/>
      <c r="O39" s="458"/>
      <c r="P39" s="458"/>
      <c r="Q39" s="458"/>
      <c r="R39" s="458"/>
      <c r="S39" s="458"/>
      <c r="T39" s="458"/>
      <c r="U39" s="458"/>
      <c r="V39" s="458"/>
      <c r="W39" s="458"/>
      <c r="X39" s="458"/>
      <c r="Y39" s="458"/>
      <c r="Z39" s="458"/>
      <c r="AA39" s="459"/>
    </row>
    <row r="40" spans="1:27" ht="15" thickBot="1" x14ac:dyDescent="0.3">
      <c r="A40" s="448"/>
      <c r="B40" s="449"/>
      <c r="C40" s="449"/>
      <c r="D40" s="449"/>
      <c r="E40" s="449"/>
      <c r="F40" s="449"/>
      <c r="G40" s="449"/>
      <c r="H40" s="449"/>
      <c r="I40" s="449"/>
      <c r="J40" s="449"/>
      <c r="K40" s="449"/>
      <c r="L40" s="450"/>
      <c r="M40" s="143"/>
      <c r="N40" s="460"/>
      <c r="O40" s="461"/>
      <c r="P40" s="461"/>
      <c r="Q40" s="461"/>
      <c r="R40" s="461"/>
      <c r="S40" s="461"/>
      <c r="T40" s="461"/>
      <c r="U40" s="461"/>
      <c r="V40" s="461"/>
      <c r="W40" s="461"/>
      <c r="X40" s="461"/>
      <c r="Y40" s="461"/>
      <c r="Z40" s="461"/>
      <c r="AA40" s="462"/>
    </row>
    <row r="41" spans="1:27" ht="15" thickBot="1" x14ac:dyDescent="0.3">
      <c r="A41" s="135"/>
      <c r="B41" s="136"/>
      <c r="C41" s="136"/>
      <c r="D41" s="136"/>
      <c r="E41" s="136"/>
      <c r="F41" s="136"/>
      <c r="G41" s="136"/>
      <c r="H41" s="136"/>
      <c r="I41" s="136"/>
      <c r="J41" s="136"/>
      <c r="K41" s="136"/>
      <c r="L41" s="137"/>
      <c r="M41" s="136"/>
      <c r="N41" s="136"/>
      <c r="O41" s="136"/>
      <c r="P41" s="136"/>
      <c r="Q41" s="136"/>
      <c r="R41" s="136"/>
      <c r="S41" s="136"/>
      <c r="T41" s="136"/>
      <c r="U41" s="136"/>
      <c r="V41" s="136"/>
      <c r="W41" s="136"/>
      <c r="X41" s="136"/>
      <c r="Y41" s="136"/>
      <c r="Z41" s="136"/>
      <c r="AA41" s="136"/>
    </row>
    <row r="42" spans="1:27" ht="15" thickBot="1" x14ac:dyDescent="0.3">
      <c r="A42" s="436" t="s">
        <v>51</v>
      </c>
      <c r="B42" s="437"/>
      <c r="C42" s="437"/>
      <c r="D42" s="437"/>
      <c r="E42" s="437"/>
      <c r="F42" s="437"/>
      <c r="G42" s="437"/>
      <c r="H42" s="437"/>
      <c r="I42" s="437"/>
      <c r="J42" s="437"/>
      <c r="K42" s="437"/>
      <c r="L42" s="438"/>
      <c r="M42" s="136"/>
      <c r="N42" s="436" t="s">
        <v>52</v>
      </c>
      <c r="O42" s="437"/>
      <c r="P42" s="437"/>
      <c r="Q42" s="437"/>
      <c r="R42" s="437"/>
      <c r="S42" s="437"/>
      <c r="T42" s="437"/>
      <c r="U42" s="437"/>
      <c r="V42" s="437"/>
      <c r="W42" s="437"/>
      <c r="X42" s="437"/>
      <c r="Y42" s="437"/>
      <c r="Z42" s="437"/>
      <c r="AA42" s="438"/>
    </row>
    <row r="43" spans="1:27" ht="246.6" customHeight="1" thickBot="1" x14ac:dyDescent="0.3">
      <c r="A43" s="433"/>
      <c r="B43" s="434"/>
      <c r="C43" s="434"/>
      <c r="D43" s="434"/>
      <c r="E43" s="434"/>
      <c r="F43" s="434"/>
      <c r="G43" s="434"/>
      <c r="H43" s="434"/>
      <c r="I43" s="434"/>
      <c r="J43" s="434"/>
      <c r="K43" s="434"/>
      <c r="L43" s="435"/>
      <c r="M43" s="136"/>
      <c r="N43" s="439" t="s">
        <v>53</v>
      </c>
      <c r="O43" s="440"/>
      <c r="P43" s="440"/>
      <c r="Q43" s="440"/>
      <c r="R43" s="440"/>
      <c r="S43" s="440"/>
      <c r="T43" s="440"/>
      <c r="U43" s="440"/>
      <c r="V43" s="440"/>
      <c r="W43" s="440"/>
      <c r="X43" s="440"/>
      <c r="Y43" s="440"/>
      <c r="Z43" s="440"/>
      <c r="AA43" s="441"/>
    </row>
    <row r="46" spans="1:27" ht="78" hidden="1" thickBot="1" x14ac:dyDescent="0.3">
      <c r="B46" s="53" t="s">
        <v>54</v>
      </c>
      <c r="C46" s="54" t="s">
        <v>55</v>
      </c>
      <c r="D46" s="118"/>
      <c r="E46" s="122"/>
    </row>
    <row r="47" spans="1:27" hidden="1" x14ac:dyDescent="0.25">
      <c r="B47" s="52"/>
      <c r="C47" s="55" t="s">
        <v>56</v>
      </c>
      <c r="D47" s="119"/>
      <c r="E47" s="123"/>
    </row>
    <row r="48" spans="1:27" hidden="1" x14ac:dyDescent="0.25">
      <c r="B48" s="48"/>
      <c r="C48" s="56" t="s">
        <v>57</v>
      </c>
      <c r="D48" s="120"/>
      <c r="E48" s="123"/>
    </row>
    <row r="49" spans="2:5" hidden="1" x14ac:dyDescent="0.25">
      <c r="B49" s="49"/>
      <c r="C49" s="56" t="s">
        <v>58</v>
      </c>
      <c r="D49" s="120"/>
      <c r="E49" s="123"/>
    </row>
    <row r="50" spans="2:5" hidden="1" x14ac:dyDescent="0.25">
      <c r="B50" s="50"/>
      <c r="C50" s="56" t="s">
        <v>59</v>
      </c>
      <c r="D50" s="120"/>
      <c r="E50" s="123"/>
    </row>
    <row r="51" spans="2:5" ht="15" hidden="1" thickBot="1" x14ac:dyDescent="0.3">
      <c r="B51" s="51"/>
      <c r="C51" s="57" t="s">
        <v>60</v>
      </c>
      <c r="D51" s="121"/>
      <c r="E51" s="123"/>
    </row>
    <row r="52" spans="2:5" hidden="1" x14ac:dyDescent="0.25"/>
  </sheetData>
  <sheetProtection algorithmName="SHA-512" hashValue="eu5am2HUi70CHWdFsXdtirbML09rUD6KukVzipMgIXil8UgEbYO2v/EWXz8VPMS8gf1oaR0zsFPEj+z1+p4asA==" saltValue="/iHYOTUQMlyMXIcDaRTFBA==" spinCount="100000" sheet="1" deleteColumns="0" deleteRows="0"/>
  <mergeCells count="15">
    <mergeCell ref="B2:AA2"/>
    <mergeCell ref="B3:AA3"/>
    <mergeCell ref="S1:AA1"/>
    <mergeCell ref="A42:L42"/>
    <mergeCell ref="A6:L6"/>
    <mergeCell ref="N6:AA6"/>
    <mergeCell ref="B4:AA4"/>
    <mergeCell ref="B1:R1"/>
    <mergeCell ref="A43:L43"/>
    <mergeCell ref="N42:AA42"/>
    <mergeCell ref="N43:AA43"/>
    <mergeCell ref="A18:L40"/>
    <mergeCell ref="A17:L17"/>
    <mergeCell ref="N17:AA17"/>
    <mergeCell ref="N18:AA40"/>
  </mergeCells>
  <phoneticPr fontId="19" type="noConversion"/>
  <dataValidations count="1">
    <dataValidation type="list" allowBlank="1" showInputMessage="1" showErrorMessage="1" sqref="L8:L15" xr:uid="{18A5DF68-1B78-45C7-B112-ACF541BECFA7}">
      <formula1>#REF!</formula1>
    </dataValidation>
  </dataValidations>
  <pageMargins left="0.25" right="0.25"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36A9-C44D-4463-AED6-316C86656C19}">
  <sheetPr codeName="Hoja2">
    <tabColor rgb="FF33CC33"/>
  </sheetPr>
  <dimension ref="A1:AC94"/>
  <sheetViews>
    <sheetView topLeftCell="A69" zoomScale="50" zoomScaleNormal="50" workbookViewId="0">
      <selection activeCell="M78" sqref="M78"/>
    </sheetView>
  </sheetViews>
  <sheetFormatPr baseColWidth="10" defaultColWidth="8.7109375" defaultRowHeight="12.75" x14ac:dyDescent="0.2"/>
  <cols>
    <col min="1" max="1" width="13" style="3" customWidth="1"/>
    <col min="2" max="2" width="18.42578125" style="3" customWidth="1"/>
    <col min="3" max="3" width="85" style="3" customWidth="1"/>
    <col min="4" max="4" width="90.7109375" style="3" customWidth="1"/>
    <col min="5" max="5" width="21.5703125" style="6" customWidth="1"/>
    <col min="6" max="6" width="18.5703125" style="6" customWidth="1"/>
    <col min="7" max="7" width="58.85546875" style="3" customWidth="1"/>
    <col min="8" max="8" width="53.7109375" style="3" customWidth="1"/>
    <col min="9" max="9" width="8.7109375" style="6"/>
    <col min="10" max="10" width="8.85546875" style="6" customWidth="1"/>
    <col min="11" max="12" width="8.7109375" style="6"/>
    <col min="13" max="13" width="10.28515625" style="3" bestFit="1" customWidth="1"/>
    <col min="14" max="14" width="65.140625" style="6" customWidth="1"/>
    <col min="15" max="15" width="20.85546875" style="3" customWidth="1"/>
    <col min="16" max="16" width="21.85546875" style="3" customWidth="1"/>
    <col min="17" max="17" width="19" style="3" hidden="1" customWidth="1"/>
    <col min="18" max="18" width="16.42578125" style="3" hidden="1" customWidth="1"/>
    <col min="19" max="20" width="16.140625" style="3" hidden="1" customWidth="1"/>
    <col min="21" max="21" width="13.5703125" style="3" hidden="1" customWidth="1"/>
    <col min="22" max="22" width="17.42578125" style="3" hidden="1" customWidth="1"/>
    <col min="23" max="23" width="18.42578125" style="3" hidden="1" customWidth="1"/>
    <col min="24" max="24" width="17.7109375" style="3" hidden="1" customWidth="1"/>
    <col min="25" max="26" width="9.85546875" style="3" hidden="1" customWidth="1"/>
    <col min="27" max="27" width="19.140625" style="3" hidden="1" customWidth="1"/>
    <col min="28" max="28" width="14.28515625" style="3" hidden="1" customWidth="1"/>
    <col min="29" max="29" width="1.7109375" style="3" customWidth="1"/>
    <col min="30" max="16384" width="8.7109375" style="3"/>
  </cols>
  <sheetData>
    <row r="1" spans="1:29" ht="147" customHeight="1" x14ac:dyDescent="0.75">
      <c r="A1" s="487" t="s">
        <v>61</v>
      </c>
      <c r="B1" s="488"/>
      <c r="C1" s="485" t="s">
        <v>62</v>
      </c>
      <c r="D1" s="486"/>
      <c r="E1" s="486"/>
      <c r="F1" s="486"/>
      <c r="G1" s="486"/>
      <c r="H1" s="486"/>
      <c r="I1" s="486"/>
      <c r="J1" s="486"/>
      <c r="K1" s="486"/>
      <c r="L1" s="486"/>
      <c r="M1" s="486"/>
      <c r="N1" s="479"/>
      <c r="O1" s="479"/>
      <c r="P1" s="479"/>
      <c r="Q1" s="150"/>
      <c r="R1" s="150"/>
      <c r="S1" s="150"/>
      <c r="T1" s="150"/>
      <c r="U1" s="150"/>
      <c r="V1" s="150"/>
      <c r="W1" s="150"/>
      <c r="X1" s="150"/>
      <c r="Y1" s="150"/>
      <c r="Z1" s="150"/>
      <c r="AA1" s="150"/>
      <c r="AB1" s="150"/>
      <c r="AC1" s="150"/>
    </row>
    <row r="2" spans="1:29" ht="64.5" customHeight="1" x14ac:dyDescent="0.2">
      <c r="A2" s="480" t="s">
        <v>63</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row>
    <row r="3" spans="1:29" ht="15.75" x14ac:dyDescent="0.2">
      <c r="A3" s="481" t="s">
        <v>64</v>
      </c>
      <c r="B3" s="482" t="s">
        <v>65</v>
      </c>
      <c r="C3" s="482"/>
      <c r="D3" s="482"/>
      <c r="E3" s="482" t="s">
        <v>66</v>
      </c>
      <c r="F3" s="482"/>
      <c r="G3" s="482" t="s">
        <v>67</v>
      </c>
      <c r="H3" s="482"/>
      <c r="I3" s="482"/>
      <c r="J3" s="482"/>
      <c r="K3" s="482"/>
      <c r="L3" s="482"/>
      <c r="M3" s="482"/>
      <c r="N3" s="482"/>
      <c r="O3" s="483"/>
      <c r="P3" s="483"/>
      <c r="Q3" s="483"/>
      <c r="R3" s="483"/>
      <c r="S3" s="483"/>
      <c r="T3" s="153"/>
      <c r="U3" s="484" t="s">
        <v>68</v>
      </c>
      <c r="V3" s="484"/>
      <c r="W3" s="484"/>
      <c r="X3" s="484"/>
      <c r="Y3" s="484"/>
      <c r="Z3" s="484"/>
      <c r="AA3" s="484"/>
      <c r="AB3" s="484"/>
      <c r="AC3" s="484"/>
    </row>
    <row r="4" spans="1:29" ht="63" x14ac:dyDescent="0.2">
      <c r="A4" s="481"/>
      <c r="B4" s="152" t="s">
        <v>69</v>
      </c>
      <c r="C4" s="152" t="s">
        <v>70</v>
      </c>
      <c r="D4" s="152" t="s">
        <v>71</v>
      </c>
      <c r="E4" s="152" t="s">
        <v>72</v>
      </c>
      <c r="F4" s="152" t="s">
        <v>73</v>
      </c>
      <c r="G4" s="152" t="s">
        <v>74</v>
      </c>
      <c r="H4" s="152" t="s">
        <v>75</v>
      </c>
      <c r="I4" s="152" t="s">
        <v>76</v>
      </c>
      <c r="J4" s="152" t="s">
        <v>77</v>
      </c>
      <c r="K4" s="152" t="s">
        <v>78</v>
      </c>
      <c r="L4" s="152" t="s">
        <v>79</v>
      </c>
      <c r="M4" s="152" t="s">
        <v>80</v>
      </c>
      <c r="N4" s="152" t="s">
        <v>81</v>
      </c>
      <c r="O4" s="153" t="s">
        <v>82</v>
      </c>
      <c r="P4" s="153" t="s">
        <v>83</v>
      </c>
      <c r="Q4" s="153" t="s">
        <v>84</v>
      </c>
      <c r="R4" s="153" t="s">
        <v>85</v>
      </c>
      <c r="S4" s="153" t="s">
        <v>86</v>
      </c>
      <c r="T4" s="153" t="s">
        <v>87</v>
      </c>
      <c r="U4" s="154" t="s">
        <v>88</v>
      </c>
      <c r="V4" s="154" t="s">
        <v>89</v>
      </c>
      <c r="W4" s="154" t="s">
        <v>90</v>
      </c>
      <c r="X4" s="154" t="s">
        <v>91</v>
      </c>
      <c r="Y4" s="154" t="s">
        <v>92</v>
      </c>
      <c r="Z4" s="154" t="s">
        <v>93</v>
      </c>
      <c r="AA4" s="154" t="s">
        <v>94</v>
      </c>
      <c r="AB4" s="154" t="s">
        <v>95</v>
      </c>
      <c r="AC4" s="154" t="s">
        <v>96</v>
      </c>
    </row>
    <row r="5" spans="1:29" ht="66.75" customHeight="1" x14ac:dyDescent="0.2">
      <c r="A5" s="155">
        <v>1</v>
      </c>
      <c r="B5" s="156" t="s">
        <v>97</v>
      </c>
      <c r="C5" s="149" t="s">
        <v>98</v>
      </c>
      <c r="D5" s="149" t="s">
        <v>99</v>
      </c>
      <c r="E5" s="157">
        <v>44927</v>
      </c>
      <c r="F5" s="158">
        <v>45291</v>
      </c>
      <c r="G5" s="149" t="s">
        <v>100</v>
      </c>
      <c r="H5" s="149" t="s">
        <v>101</v>
      </c>
      <c r="I5" s="149">
        <v>0</v>
      </c>
      <c r="J5" s="159">
        <v>1</v>
      </c>
      <c r="K5" s="159">
        <v>3</v>
      </c>
      <c r="L5" s="159">
        <v>4</v>
      </c>
      <c r="M5" s="160">
        <v>0.2</v>
      </c>
      <c r="N5" s="149" t="s">
        <v>102</v>
      </c>
      <c r="O5" s="149" t="s">
        <v>988</v>
      </c>
      <c r="P5" s="149" t="s">
        <v>989</v>
      </c>
      <c r="Q5" s="161" t="s">
        <v>105</v>
      </c>
      <c r="R5" s="162"/>
      <c r="S5" s="162"/>
      <c r="T5" s="161" t="s">
        <v>106</v>
      </c>
      <c r="U5" s="162">
        <v>2021</v>
      </c>
      <c r="V5" s="162" t="s">
        <v>107</v>
      </c>
      <c r="W5" s="162" t="s">
        <v>108</v>
      </c>
      <c r="X5" s="161" t="s">
        <v>109</v>
      </c>
      <c r="Y5" s="163" t="s">
        <v>110</v>
      </c>
      <c r="Z5" s="162" t="s">
        <v>111</v>
      </c>
      <c r="AA5" s="164">
        <v>3200000000</v>
      </c>
      <c r="AB5" s="164">
        <f t="shared" ref="AB5:AB8" si="0">AA5*AC5</f>
        <v>448000000.00000006</v>
      </c>
      <c r="AC5" s="165">
        <v>0.14000000000000001</v>
      </c>
    </row>
    <row r="6" spans="1:29" ht="73.5" customHeight="1" x14ac:dyDescent="0.25">
      <c r="A6" s="155">
        <v>2</v>
      </c>
      <c r="B6" s="156" t="s">
        <v>112</v>
      </c>
      <c r="C6" s="149" t="s">
        <v>113</v>
      </c>
      <c r="D6" s="149" t="s">
        <v>114</v>
      </c>
      <c r="E6" s="157">
        <v>44927</v>
      </c>
      <c r="F6" s="158">
        <v>45291</v>
      </c>
      <c r="G6" s="149" t="s">
        <v>115</v>
      </c>
      <c r="H6" s="149" t="s">
        <v>116</v>
      </c>
      <c r="I6" s="159">
        <v>0</v>
      </c>
      <c r="J6" s="159">
        <v>0</v>
      </c>
      <c r="K6" s="159">
        <v>1</v>
      </c>
      <c r="L6" s="159">
        <v>2</v>
      </c>
      <c r="M6" s="160">
        <v>0.2</v>
      </c>
      <c r="N6" s="149" t="s">
        <v>102</v>
      </c>
      <c r="O6" s="149" t="s">
        <v>988</v>
      </c>
      <c r="P6" s="149" t="s">
        <v>989</v>
      </c>
      <c r="Q6" s="161" t="s">
        <v>105</v>
      </c>
      <c r="R6" s="166"/>
      <c r="S6" s="166"/>
      <c r="T6" s="161" t="s">
        <v>106</v>
      </c>
      <c r="U6" s="162">
        <v>2021</v>
      </c>
      <c r="V6" s="162" t="s">
        <v>107</v>
      </c>
      <c r="W6" s="162" t="s">
        <v>108</v>
      </c>
      <c r="X6" s="161" t="s">
        <v>109</v>
      </c>
      <c r="Y6" s="163" t="s">
        <v>110</v>
      </c>
      <c r="Z6" s="162" t="s">
        <v>111</v>
      </c>
      <c r="AA6" s="164">
        <v>3200000000</v>
      </c>
      <c r="AB6" s="164">
        <f t="shared" si="0"/>
        <v>448000000.00000006</v>
      </c>
      <c r="AC6" s="165">
        <v>0.14000000000000001</v>
      </c>
    </row>
    <row r="7" spans="1:29" ht="63" x14ac:dyDescent="0.25">
      <c r="A7" s="155">
        <v>3</v>
      </c>
      <c r="B7" s="156" t="s">
        <v>117</v>
      </c>
      <c r="C7" s="149" t="s">
        <v>118</v>
      </c>
      <c r="D7" s="149" t="s">
        <v>119</v>
      </c>
      <c r="E7" s="157">
        <v>44927</v>
      </c>
      <c r="F7" s="158">
        <v>45291</v>
      </c>
      <c r="G7" s="149" t="s">
        <v>120</v>
      </c>
      <c r="H7" s="149" t="s">
        <v>121</v>
      </c>
      <c r="I7" s="159">
        <v>0</v>
      </c>
      <c r="J7" s="159">
        <v>1</v>
      </c>
      <c r="K7" s="159">
        <v>0</v>
      </c>
      <c r="L7" s="159">
        <v>1</v>
      </c>
      <c r="M7" s="160">
        <v>0.2</v>
      </c>
      <c r="N7" s="149" t="s">
        <v>122</v>
      </c>
      <c r="O7" s="149" t="s">
        <v>988</v>
      </c>
      <c r="P7" s="149" t="s">
        <v>989</v>
      </c>
      <c r="Q7" s="161" t="s">
        <v>105</v>
      </c>
      <c r="R7" s="166"/>
      <c r="S7" s="166"/>
      <c r="T7" s="161" t="s">
        <v>123</v>
      </c>
      <c r="U7" s="162">
        <v>2021</v>
      </c>
      <c r="V7" s="162" t="s">
        <v>107</v>
      </c>
      <c r="W7" s="162" t="s">
        <v>108</v>
      </c>
      <c r="X7" s="161" t="s">
        <v>109</v>
      </c>
      <c r="Y7" s="163" t="s">
        <v>110</v>
      </c>
      <c r="Z7" s="162" t="s">
        <v>111</v>
      </c>
      <c r="AA7" s="164">
        <v>3200000000</v>
      </c>
      <c r="AB7" s="164">
        <f t="shared" si="0"/>
        <v>128000000</v>
      </c>
      <c r="AC7" s="165">
        <v>0.04</v>
      </c>
    </row>
    <row r="8" spans="1:29" ht="63" x14ac:dyDescent="0.25">
      <c r="A8" s="155">
        <v>4</v>
      </c>
      <c r="B8" s="156" t="s">
        <v>124</v>
      </c>
      <c r="C8" s="149" t="s">
        <v>125</v>
      </c>
      <c r="D8" s="149" t="s">
        <v>126</v>
      </c>
      <c r="E8" s="157">
        <v>44927</v>
      </c>
      <c r="F8" s="158">
        <v>45291</v>
      </c>
      <c r="G8" s="149" t="s">
        <v>127</v>
      </c>
      <c r="H8" s="149" t="s">
        <v>128</v>
      </c>
      <c r="I8" s="159">
        <v>0</v>
      </c>
      <c r="J8" s="159">
        <v>1</v>
      </c>
      <c r="K8" s="159">
        <v>0</v>
      </c>
      <c r="L8" s="159">
        <v>1</v>
      </c>
      <c r="M8" s="160">
        <v>0.2</v>
      </c>
      <c r="N8" s="149" t="s">
        <v>122</v>
      </c>
      <c r="O8" s="149" t="s">
        <v>988</v>
      </c>
      <c r="P8" s="149" t="s">
        <v>989</v>
      </c>
      <c r="Q8" s="161" t="s">
        <v>105</v>
      </c>
      <c r="R8" s="166"/>
      <c r="S8" s="166"/>
      <c r="T8" s="161" t="s">
        <v>123</v>
      </c>
      <c r="U8" s="162">
        <v>2021</v>
      </c>
      <c r="V8" s="162" t="s">
        <v>107</v>
      </c>
      <c r="W8" s="162" t="s">
        <v>108</v>
      </c>
      <c r="X8" s="161" t="s">
        <v>109</v>
      </c>
      <c r="Y8" s="163" t="s">
        <v>110</v>
      </c>
      <c r="Z8" s="162" t="s">
        <v>111</v>
      </c>
      <c r="AA8" s="164">
        <v>3200000000</v>
      </c>
      <c r="AB8" s="164">
        <f t="shared" si="0"/>
        <v>96000000</v>
      </c>
      <c r="AC8" s="165">
        <v>0.03</v>
      </c>
    </row>
    <row r="9" spans="1:29" ht="76.5" customHeight="1" x14ac:dyDescent="0.25">
      <c r="A9" s="155">
        <v>5</v>
      </c>
      <c r="B9" s="156" t="s">
        <v>129</v>
      </c>
      <c r="C9" s="149" t="s">
        <v>130</v>
      </c>
      <c r="D9" s="149" t="s">
        <v>131</v>
      </c>
      <c r="E9" s="157">
        <v>44927</v>
      </c>
      <c r="F9" s="158">
        <v>45291</v>
      </c>
      <c r="G9" s="167" t="s">
        <v>132</v>
      </c>
      <c r="H9" s="149" t="s">
        <v>133</v>
      </c>
      <c r="I9" s="159">
        <v>5</v>
      </c>
      <c r="J9" s="159">
        <v>5</v>
      </c>
      <c r="K9" s="159">
        <v>5</v>
      </c>
      <c r="L9" s="159">
        <v>5</v>
      </c>
      <c r="M9" s="160">
        <v>0.16</v>
      </c>
      <c r="N9" s="149" t="s">
        <v>134</v>
      </c>
      <c r="O9" s="149" t="s">
        <v>988</v>
      </c>
      <c r="P9" s="149" t="s">
        <v>989</v>
      </c>
      <c r="Q9" s="161" t="s">
        <v>105</v>
      </c>
      <c r="R9" s="166"/>
      <c r="S9" s="166"/>
      <c r="T9" s="161">
        <v>80121601</v>
      </c>
      <c r="U9" s="162">
        <v>2021</v>
      </c>
      <c r="V9" s="162" t="s">
        <v>107</v>
      </c>
      <c r="W9" s="162" t="s">
        <v>108</v>
      </c>
      <c r="X9" s="161" t="s">
        <v>135</v>
      </c>
      <c r="Y9" s="163" t="s">
        <v>136</v>
      </c>
      <c r="Z9" s="162" t="s">
        <v>111</v>
      </c>
      <c r="AA9" s="164">
        <f>'[2]Presupuesto 2021'!$F$14</f>
        <v>918800161.54838717</v>
      </c>
      <c r="AB9" s="164">
        <f>'[2]Presupuesto 2021'!F10</f>
        <v>100741935.48387097</v>
      </c>
      <c r="AC9" s="165">
        <f>+AB9/AA9</f>
        <v>0.10964509988123848</v>
      </c>
    </row>
    <row r="10" spans="1:29" ht="69.75" customHeight="1" x14ac:dyDescent="0.25">
      <c r="A10" s="155">
        <v>6</v>
      </c>
      <c r="B10" s="156" t="s">
        <v>137</v>
      </c>
      <c r="C10" s="149" t="s">
        <v>138</v>
      </c>
      <c r="D10" s="149" t="s">
        <v>139</v>
      </c>
      <c r="E10" s="157">
        <v>44927</v>
      </c>
      <c r="F10" s="158">
        <v>45291</v>
      </c>
      <c r="G10" s="149" t="s">
        <v>140</v>
      </c>
      <c r="H10" s="149" t="s">
        <v>141</v>
      </c>
      <c r="I10" s="149">
        <v>1</v>
      </c>
      <c r="J10" s="149">
        <v>1</v>
      </c>
      <c r="K10" s="149">
        <v>1</v>
      </c>
      <c r="L10" s="149">
        <v>1</v>
      </c>
      <c r="M10" s="168">
        <v>0.02</v>
      </c>
      <c r="N10" s="168" t="s">
        <v>142</v>
      </c>
      <c r="O10" s="149" t="s">
        <v>988</v>
      </c>
      <c r="P10" s="149" t="s">
        <v>989</v>
      </c>
      <c r="Q10" s="161"/>
      <c r="R10" s="166"/>
      <c r="S10" s="166"/>
      <c r="T10" s="161"/>
      <c r="U10" s="162"/>
      <c r="V10" s="162"/>
      <c r="W10" s="162"/>
      <c r="X10" s="161"/>
      <c r="Y10" s="163"/>
      <c r="Z10" s="162"/>
      <c r="AA10" s="164"/>
      <c r="AB10" s="164"/>
      <c r="AC10" s="165"/>
    </row>
    <row r="11" spans="1:29" ht="80.25" customHeight="1" x14ac:dyDescent="0.25">
      <c r="A11" s="155">
        <v>7</v>
      </c>
      <c r="B11" s="156" t="s">
        <v>143</v>
      </c>
      <c r="C11" s="169" t="s">
        <v>144</v>
      </c>
      <c r="D11" s="169" t="s">
        <v>145</v>
      </c>
      <c r="E11" s="170">
        <v>44958</v>
      </c>
      <c r="F11" s="170">
        <v>45077</v>
      </c>
      <c r="G11" s="169" t="s">
        <v>146</v>
      </c>
      <c r="H11" s="169" t="s">
        <v>147</v>
      </c>
      <c r="I11" s="171">
        <v>0</v>
      </c>
      <c r="J11" s="171">
        <v>1</v>
      </c>
      <c r="K11" s="171">
        <v>0</v>
      </c>
      <c r="L11" s="171">
        <v>0</v>
      </c>
      <c r="M11" s="172">
        <v>0.02</v>
      </c>
      <c r="N11" s="168" t="s">
        <v>142</v>
      </c>
      <c r="O11" s="149" t="s">
        <v>103</v>
      </c>
      <c r="P11" s="149" t="s">
        <v>104</v>
      </c>
      <c r="Q11" s="161"/>
      <c r="R11" s="166"/>
      <c r="S11" s="166"/>
      <c r="T11" s="161"/>
      <c r="U11" s="162"/>
      <c r="V11" s="162"/>
      <c r="W11" s="162"/>
      <c r="X11" s="161"/>
      <c r="Y11" s="163"/>
      <c r="Z11" s="162"/>
      <c r="AA11" s="164"/>
      <c r="AB11" s="164"/>
      <c r="AC11" s="165"/>
    </row>
    <row r="12" spans="1:29" ht="31.5" x14ac:dyDescent="0.25">
      <c r="A12" s="173"/>
      <c r="B12" s="174" t="s">
        <v>148</v>
      </c>
      <c r="C12" s="173"/>
      <c r="D12" s="173"/>
      <c r="E12" s="175"/>
      <c r="F12" s="175"/>
      <c r="G12" s="173"/>
      <c r="H12" s="173"/>
      <c r="I12" s="173"/>
      <c r="J12" s="173"/>
      <c r="K12" s="173"/>
      <c r="L12" s="173"/>
      <c r="M12" s="176">
        <f>SUM(M5:M11)</f>
        <v>1</v>
      </c>
      <c r="N12" s="177"/>
      <c r="O12" s="173"/>
      <c r="P12" s="173"/>
      <c r="Q12" s="161" t="s">
        <v>105</v>
      </c>
      <c r="R12" s="166"/>
      <c r="S12" s="166"/>
      <c r="T12" s="161"/>
      <c r="U12" s="162"/>
      <c r="V12" s="162"/>
      <c r="W12" s="162"/>
      <c r="X12" s="161"/>
      <c r="Y12" s="163"/>
      <c r="Z12" s="162"/>
      <c r="AA12" s="164"/>
      <c r="AB12" s="164"/>
      <c r="AC12" s="165"/>
    </row>
    <row r="13" spans="1:29" ht="89.25" customHeight="1" x14ac:dyDescent="0.25">
      <c r="A13" s="155">
        <v>8</v>
      </c>
      <c r="B13" s="178" t="s">
        <v>149</v>
      </c>
      <c r="C13" s="169" t="s">
        <v>150</v>
      </c>
      <c r="D13" s="169" t="s">
        <v>151</v>
      </c>
      <c r="E13" s="170">
        <v>44927</v>
      </c>
      <c r="F13" s="170">
        <v>45291</v>
      </c>
      <c r="G13" s="169" t="s">
        <v>152</v>
      </c>
      <c r="H13" s="169" t="s">
        <v>153</v>
      </c>
      <c r="I13" s="171">
        <v>0</v>
      </c>
      <c r="J13" s="171">
        <v>0</v>
      </c>
      <c r="K13" s="171">
        <v>0</v>
      </c>
      <c r="L13" s="171">
        <v>1</v>
      </c>
      <c r="M13" s="172">
        <v>0.1</v>
      </c>
      <c r="N13" s="179" t="s">
        <v>154</v>
      </c>
      <c r="O13" s="169" t="s">
        <v>155</v>
      </c>
      <c r="P13" s="169" t="s">
        <v>156</v>
      </c>
      <c r="Q13" s="161" t="s">
        <v>105</v>
      </c>
      <c r="R13" s="166"/>
      <c r="S13" s="166"/>
      <c r="T13" s="161"/>
      <c r="U13" s="162"/>
      <c r="V13" s="162"/>
      <c r="W13" s="162"/>
      <c r="X13" s="161"/>
      <c r="Y13" s="163"/>
      <c r="Z13" s="162"/>
      <c r="AA13" s="164"/>
      <c r="AB13" s="164"/>
      <c r="AC13" s="165"/>
    </row>
    <row r="14" spans="1:29" ht="87" customHeight="1" x14ac:dyDescent="0.25">
      <c r="A14" s="155">
        <v>9</v>
      </c>
      <c r="B14" s="178" t="s">
        <v>157</v>
      </c>
      <c r="C14" s="169" t="s">
        <v>158</v>
      </c>
      <c r="D14" s="169" t="s">
        <v>159</v>
      </c>
      <c r="E14" s="170">
        <v>44927</v>
      </c>
      <c r="F14" s="170">
        <v>45291</v>
      </c>
      <c r="G14" s="169" t="s">
        <v>152</v>
      </c>
      <c r="H14" s="169" t="s">
        <v>153</v>
      </c>
      <c r="I14" s="171">
        <v>0</v>
      </c>
      <c r="J14" s="171">
        <v>0</v>
      </c>
      <c r="K14" s="171">
        <v>0</v>
      </c>
      <c r="L14" s="171">
        <v>1</v>
      </c>
      <c r="M14" s="172">
        <v>0.1</v>
      </c>
      <c r="N14" s="179" t="s">
        <v>154</v>
      </c>
      <c r="O14" s="169" t="s">
        <v>155</v>
      </c>
      <c r="P14" s="169" t="s">
        <v>156</v>
      </c>
      <c r="Q14" s="161" t="s">
        <v>105</v>
      </c>
      <c r="R14" s="166"/>
      <c r="S14" s="166"/>
      <c r="T14" s="161">
        <v>80121601</v>
      </c>
      <c r="U14" s="162">
        <v>2021</v>
      </c>
      <c r="V14" s="162" t="s">
        <v>107</v>
      </c>
      <c r="W14" s="162" t="s">
        <v>108</v>
      </c>
      <c r="X14" s="161" t="s">
        <v>135</v>
      </c>
      <c r="Y14" s="163" t="s">
        <v>136</v>
      </c>
      <c r="Z14" s="162" t="s">
        <v>111</v>
      </c>
      <c r="AA14" s="164">
        <f>'[2]Presupuesto 2021'!$F$14</f>
        <v>918800161.54838717</v>
      </c>
      <c r="AB14" s="164">
        <f>'[2]Presupuesto 2021'!F4+'[2]Presupuesto 2021'!F6+'[2]Presupuesto 2021'!F9+'[2]Presupuesto 2021'!F11</f>
        <v>483507580.90322584</v>
      </c>
      <c r="AC14" s="165">
        <f>+AB14/AA14</f>
        <v>0.52623802338955361</v>
      </c>
    </row>
    <row r="15" spans="1:29" ht="109.5" customHeight="1" x14ac:dyDescent="0.25">
      <c r="A15" s="155">
        <v>10</v>
      </c>
      <c r="B15" s="178" t="s">
        <v>160</v>
      </c>
      <c r="C15" s="169" t="s">
        <v>161</v>
      </c>
      <c r="D15" s="169" t="s">
        <v>162</v>
      </c>
      <c r="E15" s="170">
        <v>44927</v>
      </c>
      <c r="F15" s="170">
        <v>45291</v>
      </c>
      <c r="G15" s="169" t="s">
        <v>163</v>
      </c>
      <c r="H15" s="169" t="s">
        <v>164</v>
      </c>
      <c r="I15" s="171">
        <v>1</v>
      </c>
      <c r="J15" s="171">
        <v>1</v>
      </c>
      <c r="K15" s="171">
        <v>1</v>
      </c>
      <c r="L15" s="171">
        <v>1</v>
      </c>
      <c r="M15" s="172">
        <v>0.2</v>
      </c>
      <c r="N15" s="179" t="s">
        <v>165</v>
      </c>
      <c r="O15" s="169" t="s">
        <v>155</v>
      </c>
      <c r="P15" s="169" t="s">
        <v>156</v>
      </c>
      <c r="Q15" s="161" t="s">
        <v>105</v>
      </c>
      <c r="R15" s="166"/>
      <c r="S15" s="166"/>
      <c r="T15" s="161">
        <v>80121601</v>
      </c>
      <c r="U15" s="162">
        <v>2021</v>
      </c>
      <c r="V15" s="162" t="s">
        <v>107</v>
      </c>
      <c r="W15" s="162" t="s">
        <v>108</v>
      </c>
      <c r="X15" s="161" t="s">
        <v>135</v>
      </c>
      <c r="Y15" s="163" t="s">
        <v>136</v>
      </c>
      <c r="Z15" s="162" t="s">
        <v>111</v>
      </c>
      <c r="AA15" s="164">
        <f>'[2]Presupuesto 2021'!$F$14</f>
        <v>918800161.54838717</v>
      </c>
      <c r="AB15" s="164">
        <f>('[2]Presupuesto 2021'!$F$5+'[2]Presupuesto 2021'!$F$7+'[2]Presupuesto 2021'!$F$8+'[2]Presupuesto 2021'!$F$12)/2</f>
        <v>119138225.80645162</v>
      </c>
      <c r="AC15" s="165">
        <f>+AB15/AA15</f>
        <v>0.12966717986387444</v>
      </c>
    </row>
    <row r="16" spans="1:29" ht="47.25" x14ac:dyDescent="0.25">
      <c r="A16" s="155">
        <v>11</v>
      </c>
      <c r="B16" s="180" t="s">
        <v>166</v>
      </c>
      <c r="C16" s="169" t="s">
        <v>167</v>
      </c>
      <c r="D16" s="169" t="s">
        <v>168</v>
      </c>
      <c r="E16" s="170">
        <v>44927</v>
      </c>
      <c r="F16" s="170">
        <v>45016</v>
      </c>
      <c r="G16" s="169" t="s">
        <v>169</v>
      </c>
      <c r="H16" s="169" t="s">
        <v>170</v>
      </c>
      <c r="I16" s="171">
        <v>1</v>
      </c>
      <c r="J16" s="171">
        <v>0</v>
      </c>
      <c r="K16" s="171">
        <v>0</v>
      </c>
      <c r="L16" s="171">
        <v>0</v>
      </c>
      <c r="M16" s="172">
        <v>0.03</v>
      </c>
      <c r="N16" s="179" t="s">
        <v>171</v>
      </c>
      <c r="O16" s="169" t="s">
        <v>155</v>
      </c>
      <c r="P16" s="169" t="s">
        <v>156</v>
      </c>
      <c r="Q16" s="161" t="s">
        <v>105</v>
      </c>
      <c r="R16" s="166"/>
      <c r="S16" s="166"/>
      <c r="T16" s="161"/>
      <c r="U16" s="162"/>
      <c r="V16" s="162"/>
      <c r="W16" s="162"/>
      <c r="X16" s="161"/>
      <c r="Y16" s="163"/>
      <c r="Z16" s="162"/>
      <c r="AA16" s="164"/>
      <c r="AB16" s="164"/>
      <c r="AC16" s="165"/>
    </row>
    <row r="17" spans="1:29" ht="47.25" x14ac:dyDescent="0.25">
      <c r="A17" s="155">
        <v>12</v>
      </c>
      <c r="B17" s="180" t="s">
        <v>172</v>
      </c>
      <c r="C17" s="169" t="s">
        <v>173</v>
      </c>
      <c r="D17" s="169" t="s">
        <v>174</v>
      </c>
      <c r="E17" s="170">
        <v>45017</v>
      </c>
      <c r="F17" s="170">
        <v>45107</v>
      </c>
      <c r="G17" s="169" t="s">
        <v>169</v>
      </c>
      <c r="H17" s="169" t="s">
        <v>170</v>
      </c>
      <c r="I17" s="171">
        <v>0</v>
      </c>
      <c r="J17" s="171">
        <v>1</v>
      </c>
      <c r="K17" s="171">
        <v>0</v>
      </c>
      <c r="L17" s="171">
        <v>0</v>
      </c>
      <c r="M17" s="172">
        <v>0.03</v>
      </c>
      <c r="N17" s="179" t="s">
        <v>171</v>
      </c>
      <c r="O17" s="169" t="s">
        <v>155</v>
      </c>
      <c r="P17" s="169" t="s">
        <v>156</v>
      </c>
      <c r="Q17" s="161" t="s">
        <v>105</v>
      </c>
      <c r="R17" s="166"/>
      <c r="S17" s="166"/>
      <c r="T17" s="161"/>
      <c r="U17" s="162"/>
      <c r="V17" s="162"/>
      <c r="W17" s="162"/>
      <c r="X17" s="161"/>
      <c r="Y17" s="163"/>
      <c r="Z17" s="162"/>
      <c r="AA17" s="164"/>
      <c r="AB17" s="164"/>
      <c r="AC17" s="165"/>
    </row>
    <row r="18" spans="1:29" ht="47.25" x14ac:dyDescent="0.25">
      <c r="A18" s="155">
        <v>13</v>
      </c>
      <c r="B18" s="180" t="s">
        <v>175</v>
      </c>
      <c r="C18" s="169" t="s">
        <v>176</v>
      </c>
      <c r="D18" s="169" t="s">
        <v>177</v>
      </c>
      <c r="E18" s="170">
        <v>44927</v>
      </c>
      <c r="F18" s="170">
        <v>45291</v>
      </c>
      <c r="G18" s="169" t="s">
        <v>178</v>
      </c>
      <c r="H18" s="169" t="s">
        <v>179</v>
      </c>
      <c r="I18" s="171">
        <v>0</v>
      </c>
      <c r="J18" s="171">
        <v>6</v>
      </c>
      <c r="K18" s="171">
        <v>0</v>
      </c>
      <c r="L18" s="171">
        <v>6</v>
      </c>
      <c r="M18" s="172">
        <v>0.03</v>
      </c>
      <c r="N18" s="179" t="s">
        <v>171</v>
      </c>
      <c r="O18" s="169" t="s">
        <v>155</v>
      </c>
      <c r="P18" s="169" t="s">
        <v>156</v>
      </c>
      <c r="Q18" s="161" t="s">
        <v>105</v>
      </c>
      <c r="R18" s="166"/>
      <c r="S18" s="166"/>
      <c r="T18" s="161"/>
      <c r="U18" s="162"/>
      <c r="V18" s="162"/>
      <c r="W18" s="162"/>
      <c r="X18" s="161"/>
      <c r="Y18" s="163"/>
      <c r="Z18" s="162"/>
      <c r="AA18" s="164"/>
      <c r="AB18" s="164"/>
      <c r="AC18" s="165"/>
    </row>
    <row r="19" spans="1:29" ht="63" x14ac:dyDescent="0.25">
      <c r="A19" s="155">
        <v>14</v>
      </c>
      <c r="B19" s="180" t="s">
        <v>180</v>
      </c>
      <c r="C19" s="169" t="s">
        <v>181</v>
      </c>
      <c r="D19" s="169" t="s">
        <v>182</v>
      </c>
      <c r="E19" s="170">
        <v>45108</v>
      </c>
      <c r="F19" s="170">
        <v>45199</v>
      </c>
      <c r="G19" s="169" t="s">
        <v>169</v>
      </c>
      <c r="H19" s="169" t="s">
        <v>170</v>
      </c>
      <c r="I19" s="171">
        <v>0</v>
      </c>
      <c r="J19" s="171">
        <v>0</v>
      </c>
      <c r="K19" s="171">
        <v>1</v>
      </c>
      <c r="L19" s="171">
        <v>0</v>
      </c>
      <c r="M19" s="172">
        <v>0.03</v>
      </c>
      <c r="N19" s="179" t="s">
        <v>171</v>
      </c>
      <c r="O19" s="169" t="s">
        <v>155</v>
      </c>
      <c r="P19" s="169" t="s">
        <v>156</v>
      </c>
      <c r="Q19" s="161" t="s">
        <v>105</v>
      </c>
      <c r="R19" s="166"/>
      <c r="S19" s="166"/>
      <c r="T19" s="161">
        <v>80121601</v>
      </c>
      <c r="U19" s="162">
        <v>2021</v>
      </c>
      <c r="V19" s="162" t="s">
        <v>107</v>
      </c>
      <c r="W19" s="162" t="s">
        <v>108</v>
      </c>
      <c r="X19" s="161" t="s">
        <v>135</v>
      </c>
      <c r="Y19" s="163" t="s">
        <v>136</v>
      </c>
      <c r="Z19" s="162" t="s">
        <v>111</v>
      </c>
      <c r="AA19" s="164">
        <f>'[2]Presupuesto 2021'!$F$14</f>
        <v>918800161.54838717</v>
      </c>
      <c r="AB19" s="164">
        <f>('[2]Presupuesto 2021'!$F$5+'[2]Presupuesto 2021'!$F$7+'[2]Presupuesto 2021'!$F$8+'[2]Presupuesto 2021'!$F$12)/2</f>
        <v>119138225.80645162</v>
      </c>
      <c r="AC19" s="165">
        <f>+AB19/AA19</f>
        <v>0.12966717986387444</v>
      </c>
    </row>
    <row r="20" spans="1:29" ht="63" x14ac:dyDescent="0.25">
      <c r="A20" s="155">
        <v>15</v>
      </c>
      <c r="B20" s="180" t="s">
        <v>183</v>
      </c>
      <c r="C20" s="169" t="s">
        <v>184</v>
      </c>
      <c r="D20" s="169" t="s">
        <v>185</v>
      </c>
      <c r="E20" s="170">
        <v>45200</v>
      </c>
      <c r="F20" s="170">
        <v>45291</v>
      </c>
      <c r="G20" s="169" t="s">
        <v>169</v>
      </c>
      <c r="H20" s="169" t="s">
        <v>170</v>
      </c>
      <c r="I20" s="171">
        <v>0</v>
      </c>
      <c r="J20" s="171">
        <v>0</v>
      </c>
      <c r="K20" s="171">
        <v>0</v>
      </c>
      <c r="L20" s="171">
        <v>1</v>
      </c>
      <c r="M20" s="172">
        <v>0.03</v>
      </c>
      <c r="N20" s="179" t="s">
        <v>171</v>
      </c>
      <c r="O20" s="169" t="s">
        <v>155</v>
      </c>
      <c r="P20" s="169" t="s">
        <v>156</v>
      </c>
      <c r="Q20" s="161" t="s">
        <v>105</v>
      </c>
      <c r="R20" s="166"/>
      <c r="S20" s="166"/>
      <c r="T20" s="161">
        <v>80121601</v>
      </c>
      <c r="U20" s="162">
        <v>2021</v>
      </c>
      <c r="V20" s="162" t="s">
        <v>107</v>
      </c>
      <c r="W20" s="162" t="s">
        <v>108</v>
      </c>
      <c r="X20" s="161" t="s">
        <v>135</v>
      </c>
      <c r="Y20" s="163" t="s">
        <v>136</v>
      </c>
      <c r="Z20" s="162" t="s">
        <v>111</v>
      </c>
      <c r="AA20" s="164">
        <f>'[2]Presupuesto 2021'!$F$14</f>
        <v>918800161.54838717</v>
      </c>
      <c r="AB20" s="164">
        <f>('[2]Presupuesto 2021'!$F$3+'[2]Presupuesto 2021'!$F$13)</f>
        <v>96274193.548387095</v>
      </c>
      <c r="AC20" s="165">
        <f>+AB20/AA20</f>
        <v>0.10478251700145894</v>
      </c>
    </row>
    <row r="21" spans="1:29" ht="63" x14ac:dyDescent="0.25">
      <c r="A21" s="155">
        <v>16</v>
      </c>
      <c r="B21" s="180" t="s">
        <v>186</v>
      </c>
      <c r="C21" s="169" t="s">
        <v>187</v>
      </c>
      <c r="D21" s="169" t="s">
        <v>188</v>
      </c>
      <c r="E21" s="170">
        <v>44927</v>
      </c>
      <c r="F21" s="170">
        <v>45291</v>
      </c>
      <c r="G21" s="169" t="s">
        <v>189</v>
      </c>
      <c r="H21" s="169" t="s">
        <v>190</v>
      </c>
      <c r="I21" s="171">
        <v>1</v>
      </c>
      <c r="J21" s="171">
        <v>1</v>
      </c>
      <c r="K21" s="171">
        <v>1</v>
      </c>
      <c r="L21" s="171">
        <v>1</v>
      </c>
      <c r="M21" s="172">
        <v>0.03</v>
      </c>
      <c r="N21" s="179" t="s">
        <v>165</v>
      </c>
      <c r="O21" s="169" t="s">
        <v>155</v>
      </c>
      <c r="P21" s="169" t="s">
        <v>156</v>
      </c>
      <c r="Q21" s="161" t="s">
        <v>105</v>
      </c>
      <c r="R21" s="166"/>
      <c r="S21" s="166"/>
      <c r="T21" s="161">
        <v>80121601</v>
      </c>
      <c r="U21" s="162">
        <v>2021</v>
      </c>
      <c r="V21" s="162" t="s">
        <v>107</v>
      </c>
      <c r="W21" s="162" t="s">
        <v>108</v>
      </c>
      <c r="X21" s="161" t="s">
        <v>135</v>
      </c>
      <c r="Y21" s="163" t="s">
        <v>136</v>
      </c>
      <c r="Z21" s="162" t="s">
        <v>111</v>
      </c>
      <c r="AA21" s="164">
        <f>'[3]Presupuesto 2021'!$F$14</f>
        <v>918800161.54838717</v>
      </c>
      <c r="AB21" s="164">
        <f>('[3]Presupuesto 2021'!$F$3+'[3]Presupuesto 2021'!$F$13)/2</f>
        <v>48137096.774193548</v>
      </c>
      <c r="AC21" s="165">
        <f>+AB21/AA21</f>
        <v>5.2391258500729468E-2</v>
      </c>
    </row>
    <row r="22" spans="1:29" ht="78.75" customHeight="1" x14ac:dyDescent="0.25">
      <c r="A22" s="155">
        <v>17</v>
      </c>
      <c r="B22" s="180" t="s">
        <v>191</v>
      </c>
      <c r="C22" s="169" t="s">
        <v>192</v>
      </c>
      <c r="D22" s="169" t="s">
        <v>193</v>
      </c>
      <c r="E22" s="170">
        <v>44927</v>
      </c>
      <c r="F22" s="170">
        <v>45291</v>
      </c>
      <c r="G22" s="169" t="s">
        <v>194</v>
      </c>
      <c r="H22" s="169" t="s">
        <v>195</v>
      </c>
      <c r="I22" s="171">
        <v>0</v>
      </c>
      <c r="J22" s="171">
        <v>1</v>
      </c>
      <c r="K22" s="171">
        <v>1</v>
      </c>
      <c r="L22" s="171">
        <v>1</v>
      </c>
      <c r="M22" s="172">
        <v>0.09</v>
      </c>
      <c r="N22" s="179" t="s">
        <v>134</v>
      </c>
      <c r="O22" s="169" t="s">
        <v>155</v>
      </c>
      <c r="P22" s="169" t="s">
        <v>156</v>
      </c>
      <c r="Q22" s="161" t="s">
        <v>105</v>
      </c>
      <c r="R22" s="166"/>
      <c r="S22" s="166"/>
      <c r="T22" s="161">
        <v>80121601</v>
      </c>
      <c r="U22" s="162">
        <v>2021</v>
      </c>
      <c r="V22" s="162" t="s">
        <v>107</v>
      </c>
      <c r="W22" s="162" t="s">
        <v>108</v>
      </c>
      <c r="X22" s="161" t="s">
        <v>135</v>
      </c>
      <c r="Y22" s="163" t="s">
        <v>136</v>
      </c>
      <c r="Z22" s="162" t="s">
        <v>111</v>
      </c>
      <c r="AA22" s="164">
        <f>'[3]Presupuesto 2021'!$F$14</f>
        <v>918800161.54838717</v>
      </c>
      <c r="AB22" s="164">
        <f>('[3]Presupuesto 2021'!$F$3+'[3]Presupuesto 2021'!$F$13)/2</f>
        <v>48137096.774193548</v>
      </c>
      <c r="AC22" s="165">
        <f>+AB22/AA22</f>
        <v>5.2391258500729468E-2</v>
      </c>
    </row>
    <row r="23" spans="1:29" ht="47.25" x14ac:dyDescent="0.2">
      <c r="A23" s="155">
        <v>18</v>
      </c>
      <c r="B23" s="178" t="s">
        <v>196</v>
      </c>
      <c r="C23" s="169" t="s">
        <v>197</v>
      </c>
      <c r="D23" s="169" t="s">
        <v>198</v>
      </c>
      <c r="E23" s="170">
        <v>44927</v>
      </c>
      <c r="F23" s="170">
        <v>45291</v>
      </c>
      <c r="G23" s="169" t="s">
        <v>199</v>
      </c>
      <c r="H23" s="169" t="s">
        <v>200</v>
      </c>
      <c r="I23" s="171">
        <v>0</v>
      </c>
      <c r="J23" s="171">
        <v>4</v>
      </c>
      <c r="K23" s="171">
        <v>0</v>
      </c>
      <c r="L23" s="171">
        <v>4</v>
      </c>
      <c r="M23" s="172">
        <v>0.03</v>
      </c>
      <c r="N23" s="179" t="s">
        <v>165</v>
      </c>
      <c r="O23" s="169" t="s">
        <v>155</v>
      </c>
      <c r="P23" s="169" t="s">
        <v>156</v>
      </c>
      <c r="Q23" s="181"/>
      <c r="R23" s="181"/>
      <c r="S23" s="181"/>
      <c r="T23" s="181"/>
      <c r="U23" s="181"/>
      <c r="V23" s="181"/>
      <c r="W23" s="181"/>
      <c r="X23" s="181"/>
      <c r="Y23" s="181"/>
      <c r="Z23" s="181"/>
      <c r="AA23" s="181"/>
      <c r="AB23" s="181"/>
      <c r="AC23" s="181"/>
    </row>
    <row r="24" spans="1:29" ht="94.5" x14ac:dyDescent="0.2">
      <c r="A24" s="155">
        <v>19</v>
      </c>
      <c r="B24" s="180" t="s">
        <v>201</v>
      </c>
      <c r="C24" s="169" t="s">
        <v>202</v>
      </c>
      <c r="D24" s="169" t="s">
        <v>203</v>
      </c>
      <c r="E24" s="170">
        <v>44927</v>
      </c>
      <c r="F24" s="170">
        <v>45291</v>
      </c>
      <c r="G24" s="169" t="s">
        <v>204</v>
      </c>
      <c r="H24" s="169" t="s">
        <v>205</v>
      </c>
      <c r="I24" s="171">
        <v>0</v>
      </c>
      <c r="J24" s="171">
        <v>1</v>
      </c>
      <c r="K24" s="171">
        <v>1</v>
      </c>
      <c r="L24" s="171">
        <v>1</v>
      </c>
      <c r="M24" s="172">
        <v>0.03</v>
      </c>
      <c r="N24" s="179" t="s">
        <v>142</v>
      </c>
      <c r="O24" s="169" t="s">
        <v>155</v>
      </c>
      <c r="P24" s="169" t="s">
        <v>156</v>
      </c>
      <c r="Q24" s="161" t="s">
        <v>206</v>
      </c>
      <c r="R24" s="161"/>
      <c r="S24" s="161" t="s">
        <v>207</v>
      </c>
      <c r="T24" s="161" t="s">
        <v>207</v>
      </c>
      <c r="U24" s="161">
        <v>2021</v>
      </c>
      <c r="V24" s="162" t="s">
        <v>107</v>
      </c>
      <c r="W24" s="162" t="s">
        <v>108</v>
      </c>
      <c r="X24" s="162" t="s">
        <v>208</v>
      </c>
      <c r="Y24" s="161" t="s">
        <v>209</v>
      </c>
      <c r="Z24" s="163" t="s">
        <v>111</v>
      </c>
      <c r="AA24" s="162">
        <v>3781987657</v>
      </c>
      <c r="AB24" s="164">
        <v>3781987657</v>
      </c>
      <c r="AC24" s="164"/>
    </row>
    <row r="25" spans="1:29" ht="94.5" x14ac:dyDescent="0.2">
      <c r="A25" s="155">
        <v>20</v>
      </c>
      <c r="B25" s="180" t="s">
        <v>210</v>
      </c>
      <c r="C25" s="169" t="s">
        <v>211</v>
      </c>
      <c r="D25" s="169" t="s">
        <v>212</v>
      </c>
      <c r="E25" s="170">
        <v>44927</v>
      </c>
      <c r="F25" s="170">
        <v>45291</v>
      </c>
      <c r="G25" s="169" t="s">
        <v>213</v>
      </c>
      <c r="H25" s="169" t="s">
        <v>214</v>
      </c>
      <c r="I25" s="171">
        <v>0</v>
      </c>
      <c r="J25" s="171">
        <v>1</v>
      </c>
      <c r="K25" s="171">
        <v>2</v>
      </c>
      <c r="L25" s="171">
        <v>2</v>
      </c>
      <c r="M25" s="172">
        <v>0.1</v>
      </c>
      <c r="N25" s="179" t="s">
        <v>171</v>
      </c>
      <c r="O25" s="169" t="s">
        <v>155</v>
      </c>
      <c r="P25" s="169" t="s">
        <v>156</v>
      </c>
      <c r="Q25" s="161" t="s">
        <v>206</v>
      </c>
      <c r="R25" s="161"/>
      <c r="S25" s="161" t="s">
        <v>207</v>
      </c>
      <c r="T25" s="161" t="s">
        <v>207</v>
      </c>
      <c r="U25" s="161">
        <v>2021</v>
      </c>
      <c r="V25" s="162" t="s">
        <v>107</v>
      </c>
      <c r="W25" s="162" t="s">
        <v>108</v>
      </c>
      <c r="X25" s="162" t="s">
        <v>208</v>
      </c>
      <c r="Y25" s="161" t="s">
        <v>209</v>
      </c>
      <c r="Z25" s="163" t="s">
        <v>111</v>
      </c>
      <c r="AA25" s="162">
        <v>3127823490</v>
      </c>
      <c r="AB25" s="164">
        <v>3127823490</v>
      </c>
      <c r="AC25" s="164"/>
    </row>
    <row r="26" spans="1:29" ht="85.5" customHeight="1" x14ac:dyDescent="0.2">
      <c r="A26" s="155">
        <v>21</v>
      </c>
      <c r="B26" s="180" t="s">
        <v>215</v>
      </c>
      <c r="C26" s="169" t="s">
        <v>216</v>
      </c>
      <c r="D26" s="169" t="s">
        <v>217</v>
      </c>
      <c r="E26" s="170">
        <v>44927</v>
      </c>
      <c r="F26" s="170">
        <v>45291</v>
      </c>
      <c r="G26" s="169" t="s">
        <v>218</v>
      </c>
      <c r="H26" s="169" t="s">
        <v>219</v>
      </c>
      <c r="I26" s="171">
        <v>0</v>
      </c>
      <c r="J26" s="171">
        <v>0</v>
      </c>
      <c r="K26" s="171">
        <v>0</v>
      </c>
      <c r="L26" s="171">
        <v>2</v>
      </c>
      <c r="M26" s="172">
        <v>0.03</v>
      </c>
      <c r="N26" s="179" t="s">
        <v>165</v>
      </c>
      <c r="O26" s="169" t="s">
        <v>155</v>
      </c>
      <c r="P26" s="169" t="s">
        <v>156</v>
      </c>
      <c r="Q26" s="161" t="s">
        <v>105</v>
      </c>
      <c r="R26" s="161"/>
      <c r="S26" s="162">
        <v>81111504</v>
      </c>
      <c r="T26" s="162">
        <v>81111504</v>
      </c>
      <c r="U26" s="161">
        <v>2021</v>
      </c>
      <c r="V26" s="162" t="s">
        <v>107</v>
      </c>
      <c r="W26" s="162" t="s">
        <v>108</v>
      </c>
      <c r="X26" s="162" t="s">
        <v>208</v>
      </c>
      <c r="Y26" s="161" t="s">
        <v>209</v>
      </c>
      <c r="Z26" s="163" t="s">
        <v>111</v>
      </c>
      <c r="AA26" s="162">
        <v>97376000</v>
      </c>
      <c r="AB26" s="164">
        <v>97376000</v>
      </c>
      <c r="AC26" s="164"/>
    </row>
    <row r="27" spans="1:29" ht="63" x14ac:dyDescent="0.2">
      <c r="A27" s="155">
        <v>22</v>
      </c>
      <c r="B27" s="156" t="s">
        <v>220</v>
      </c>
      <c r="C27" s="169" t="s">
        <v>144</v>
      </c>
      <c r="D27" s="169" t="s">
        <v>145</v>
      </c>
      <c r="E27" s="170">
        <v>44958</v>
      </c>
      <c r="F27" s="170">
        <v>45077</v>
      </c>
      <c r="G27" s="169" t="s">
        <v>221</v>
      </c>
      <c r="H27" s="169" t="s">
        <v>147</v>
      </c>
      <c r="I27" s="171">
        <v>0</v>
      </c>
      <c r="J27" s="171">
        <v>1</v>
      </c>
      <c r="K27" s="171">
        <v>0</v>
      </c>
      <c r="L27" s="171">
        <v>0</v>
      </c>
      <c r="M27" s="172">
        <v>0.04</v>
      </c>
      <c r="N27" s="179" t="s">
        <v>142</v>
      </c>
      <c r="O27" s="169" t="s">
        <v>155</v>
      </c>
      <c r="P27" s="169" t="s">
        <v>156</v>
      </c>
      <c r="Q27" s="161" t="s">
        <v>105</v>
      </c>
      <c r="R27" s="161"/>
      <c r="S27" s="162">
        <v>81111504</v>
      </c>
      <c r="T27" s="162">
        <v>81111504</v>
      </c>
      <c r="U27" s="161">
        <v>2021</v>
      </c>
      <c r="V27" s="162" t="s">
        <v>107</v>
      </c>
      <c r="W27" s="162" t="s">
        <v>108</v>
      </c>
      <c r="X27" s="162" t="s">
        <v>208</v>
      </c>
      <c r="Y27" s="161" t="s">
        <v>209</v>
      </c>
      <c r="Z27" s="163" t="s">
        <v>111</v>
      </c>
      <c r="AA27" s="162">
        <v>93573667</v>
      </c>
      <c r="AB27" s="164">
        <v>93573667</v>
      </c>
      <c r="AC27" s="164"/>
    </row>
    <row r="28" spans="1:29" ht="55.5" customHeight="1" x14ac:dyDescent="0.2">
      <c r="A28" s="155">
        <v>23</v>
      </c>
      <c r="B28" s="156" t="s">
        <v>222</v>
      </c>
      <c r="C28" s="149" t="s">
        <v>138</v>
      </c>
      <c r="D28" s="149" t="s">
        <v>139</v>
      </c>
      <c r="E28" s="157">
        <v>44927</v>
      </c>
      <c r="F28" s="158">
        <v>45291</v>
      </c>
      <c r="G28" s="149" t="s">
        <v>140</v>
      </c>
      <c r="H28" s="149" t="s">
        <v>141</v>
      </c>
      <c r="I28" s="149">
        <v>1</v>
      </c>
      <c r="J28" s="149">
        <v>1</v>
      </c>
      <c r="K28" s="149">
        <v>1</v>
      </c>
      <c r="L28" s="149">
        <v>1</v>
      </c>
      <c r="M28" s="168">
        <v>0.1</v>
      </c>
      <c r="N28" s="168" t="s">
        <v>142</v>
      </c>
      <c r="O28" s="169" t="s">
        <v>155</v>
      </c>
      <c r="P28" s="169" t="s">
        <v>156</v>
      </c>
      <c r="Q28" s="161"/>
      <c r="R28" s="161"/>
      <c r="S28" s="162"/>
      <c r="T28" s="162"/>
      <c r="U28" s="161"/>
      <c r="V28" s="162"/>
      <c r="W28" s="162"/>
      <c r="X28" s="162"/>
      <c r="Y28" s="161"/>
      <c r="Z28" s="163"/>
      <c r="AA28" s="162"/>
      <c r="AB28" s="164"/>
      <c r="AC28" s="164"/>
    </row>
    <row r="29" spans="1:29" ht="46.5" customHeight="1" x14ac:dyDescent="0.2">
      <c r="A29" s="173"/>
      <c r="B29" s="174" t="s">
        <v>223</v>
      </c>
      <c r="C29" s="173"/>
      <c r="D29" s="173"/>
      <c r="E29" s="175"/>
      <c r="F29" s="175"/>
      <c r="G29" s="173"/>
      <c r="H29" s="173"/>
      <c r="I29" s="173"/>
      <c r="J29" s="173"/>
      <c r="K29" s="173"/>
      <c r="L29" s="173"/>
      <c r="M29" s="176">
        <f>SUM(M13:M28)</f>
        <v>1.0000000000000002</v>
      </c>
      <c r="N29" s="177"/>
      <c r="O29" s="173"/>
      <c r="P29" s="173"/>
      <c r="Q29" s="161"/>
      <c r="R29" s="161"/>
      <c r="S29" s="162"/>
      <c r="T29" s="162"/>
      <c r="U29" s="161"/>
      <c r="V29" s="162"/>
      <c r="W29" s="162"/>
      <c r="X29" s="162"/>
      <c r="Y29" s="161"/>
      <c r="Z29" s="163"/>
      <c r="AA29" s="162"/>
      <c r="AB29" s="164"/>
      <c r="AC29" s="164"/>
    </row>
    <row r="30" spans="1:29" ht="63" x14ac:dyDescent="0.2">
      <c r="A30" s="155">
        <v>24</v>
      </c>
      <c r="B30" s="182" t="s">
        <v>224</v>
      </c>
      <c r="C30" s="163" t="s">
        <v>225</v>
      </c>
      <c r="D30" s="161" t="s">
        <v>226</v>
      </c>
      <c r="E30" s="183">
        <v>44949</v>
      </c>
      <c r="F30" s="183">
        <v>45275</v>
      </c>
      <c r="G30" s="169" t="s">
        <v>227</v>
      </c>
      <c r="H30" s="169" t="s">
        <v>228</v>
      </c>
      <c r="I30" s="172">
        <v>0.53</v>
      </c>
      <c r="J30" s="172">
        <v>0.27</v>
      </c>
      <c r="K30" s="172">
        <v>0.1</v>
      </c>
      <c r="L30" s="172">
        <v>0.1</v>
      </c>
      <c r="M30" s="172">
        <v>0.15</v>
      </c>
      <c r="N30" s="184" t="s">
        <v>229</v>
      </c>
      <c r="O30" s="161" t="s">
        <v>230</v>
      </c>
      <c r="P30" s="161" t="s">
        <v>231</v>
      </c>
      <c r="Q30" s="161" t="s">
        <v>105</v>
      </c>
      <c r="R30" s="161"/>
      <c r="S30" s="162">
        <v>81111504</v>
      </c>
      <c r="T30" s="162">
        <v>81111504</v>
      </c>
      <c r="U30" s="161">
        <v>2021</v>
      </c>
      <c r="V30" s="162" t="s">
        <v>107</v>
      </c>
      <c r="W30" s="162" t="s">
        <v>108</v>
      </c>
      <c r="X30" s="162" t="s">
        <v>208</v>
      </c>
      <c r="Y30" s="161" t="s">
        <v>209</v>
      </c>
      <c r="Z30" s="163" t="s">
        <v>111</v>
      </c>
      <c r="AA30" s="162">
        <v>111666667</v>
      </c>
      <c r="AB30" s="164">
        <v>111666667</v>
      </c>
      <c r="AC30" s="164"/>
    </row>
    <row r="31" spans="1:29" ht="63" x14ac:dyDescent="0.2">
      <c r="A31" s="155">
        <v>25</v>
      </c>
      <c r="B31" s="182" t="s">
        <v>232</v>
      </c>
      <c r="C31" s="161" t="s">
        <v>233</v>
      </c>
      <c r="D31" s="161" t="s">
        <v>234</v>
      </c>
      <c r="E31" s="183">
        <v>44949</v>
      </c>
      <c r="F31" s="170">
        <v>45199</v>
      </c>
      <c r="G31" s="169" t="s">
        <v>235</v>
      </c>
      <c r="H31" s="169" t="s">
        <v>236</v>
      </c>
      <c r="I31" s="172">
        <v>0.33</v>
      </c>
      <c r="J31" s="172">
        <v>0.33</v>
      </c>
      <c r="K31" s="172">
        <v>0.34</v>
      </c>
      <c r="L31" s="172">
        <v>0</v>
      </c>
      <c r="M31" s="172">
        <v>0.15</v>
      </c>
      <c r="N31" s="184" t="s">
        <v>229</v>
      </c>
      <c r="O31" s="161" t="s">
        <v>230</v>
      </c>
      <c r="P31" s="161" t="s">
        <v>231</v>
      </c>
      <c r="Q31" s="161" t="s">
        <v>105</v>
      </c>
      <c r="R31" s="161"/>
      <c r="S31" s="162" t="s">
        <v>237</v>
      </c>
      <c r="T31" s="162" t="s">
        <v>237</v>
      </c>
      <c r="U31" s="161">
        <v>2021</v>
      </c>
      <c r="V31" s="162" t="s">
        <v>107</v>
      </c>
      <c r="W31" s="162" t="s">
        <v>108</v>
      </c>
      <c r="X31" s="162" t="s">
        <v>208</v>
      </c>
      <c r="Y31" s="161" t="s">
        <v>209</v>
      </c>
      <c r="Z31" s="163" t="s">
        <v>111</v>
      </c>
      <c r="AA31" s="162">
        <v>150384333</v>
      </c>
      <c r="AB31" s="164">
        <v>150384333</v>
      </c>
      <c r="AC31" s="164"/>
    </row>
    <row r="32" spans="1:29" ht="63" x14ac:dyDescent="0.25">
      <c r="A32" s="155">
        <v>26</v>
      </c>
      <c r="B32" s="182" t="s">
        <v>238</v>
      </c>
      <c r="C32" s="161" t="s">
        <v>239</v>
      </c>
      <c r="D32" s="161" t="s">
        <v>240</v>
      </c>
      <c r="E32" s="183">
        <v>44949</v>
      </c>
      <c r="F32" s="183">
        <v>45275</v>
      </c>
      <c r="G32" s="169" t="s">
        <v>241</v>
      </c>
      <c r="H32" s="185" t="s">
        <v>242</v>
      </c>
      <c r="I32" s="172">
        <v>0.15</v>
      </c>
      <c r="J32" s="172">
        <v>0.25</v>
      </c>
      <c r="K32" s="172">
        <v>0.25</v>
      </c>
      <c r="L32" s="172">
        <v>0.35</v>
      </c>
      <c r="M32" s="172">
        <v>0.08</v>
      </c>
      <c r="N32" s="184" t="s">
        <v>243</v>
      </c>
      <c r="O32" s="161" t="s">
        <v>230</v>
      </c>
      <c r="P32" s="161" t="s">
        <v>231</v>
      </c>
      <c r="Q32" s="161" t="s">
        <v>105</v>
      </c>
      <c r="R32" s="161"/>
      <c r="S32" s="162">
        <v>81111501</v>
      </c>
      <c r="T32" s="162">
        <v>81111501</v>
      </c>
      <c r="U32" s="161">
        <v>2021</v>
      </c>
      <c r="V32" s="162" t="s">
        <v>107</v>
      </c>
      <c r="W32" s="162" t="s">
        <v>108</v>
      </c>
      <c r="X32" s="162" t="s">
        <v>208</v>
      </c>
      <c r="Y32" s="161" t="s">
        <v>209</v>
      </c>
      <c r="Z32" s="163" t="s">
        <v>111</v>
      </c>
      <c r="AA32" s="162">
        <v>86360000</v>
      </c>
      <c r="AB32" s="164">
        <v>86360000</v>
      </c>
      <c r="AC32" s="164"/>
    </row>
    <row r="33" spans="1:29" ht="63" x14ac:dyDescent="0.2">
      <c r="A33" s="155">
        <v>27</v>
      </c>
      <c r="B33" s="182" t="s">
        <v>244</v>
      </c>
      <c r="C33" s="161" t="s">
        <v>245</v>
      </c>
      <c r="D33" s="161" t="s">
        <v>246</v>
      </c>
      <c r="E33" s="183">
        <v>44949</v>
      </c>
      <c r="F33" s="183">
        <v>45291</v>
      </c>
      <c r="G33" s="169" t="s">
        <v>247</v>
      </c>
      <c r="H33" s="169" t="s">
        <v>248</v>
      </c>
      <c r="I33" s="327">
        <v>1</v>
      </c>
      <c r="J33" s="327">
        <v>2</v>
      </c>
      <c r="K33" s="327">
        <v>1</v>
      </c>
      <c r="L33" s="327">
        <v>1</v>
      </c>
      <c r="M33" s="172">
        <v>0.13</v>
      </c>
      <c r="N33" s="179" t="s">
        <v>142</v>
      </c>
      <c r="O33" s="161" t="s">
        <v>230</v>
      </c>
      <c r="P33" s="161" t="s">
        <v>231</v>
      </c>
      <c r="Q33" s="161" t="s">
        <v>105</v>
      </c>
      <c r="R33" s="161"/>
      <c r="S33" s="162" t="s">
        <v>249</v>
      </c>
      <c r="T33" s="162" t="s">
        <v>249</v>
      </c>
      <c r="U33" s="161">
        <v>2021</v>
      </c>
      <c r="V33" s="162" t="s">
        <v>107</v>
      </c>
      <c r="W33" s="162" t="s">
        <v>108</v>
      </c>
      <c r="X33" s="162" t="s">
        <v>208</v>
      </c>
      <c r="Y33" s="161" t="s">
        <v>209</v>
      </c>
      <c r="Z33" s="163" t="s">
        <v>111</v>
      </c>
      <c r="AA33" s="162">
        <v>792855100</v>
      </c>
      <c r="AB33" s="164">
        <v>792855100</v>
      </c>
      <c r="AC33" s="164"/>
    </row>
    <row r="34" spans="1:29" ht="63" x14ac:dyDescent="0.2">
      <c r="A34" s="155">
        <v>28</v>
      </c>
      <c r="B34" s="182" t="s">
        <v>250</v>
      </c>
      <c r="C34" s="161" t="s">
        <v>251</v>
      </c>
      <c r="D34" s="161" t="s">
        <v>252</v>
      </c>
      <c r="E34" s="183">
        <v>44949</v>
      </c>
      <c r="F34" s="170">
        <v>45077</v>
      </c>
      <c r="G34" s="169" t="s">
        <v>253</v>
      </c>
      <c r="H34" s="161" t="s">
        <v>254</v>
      </c>
      <c r="I34" s="186">
        <v>0</v>
      </c>
      <c r="J34" s="186">
        <v>0</v>
      </c>
      <c r="K34" s="186">
        <v>1</v>
      </c>
      <c r="L34" s="186">
        <v>0</v>
      </c>
      <c r="M34" s="186">
        <v>0.02</v>
      </c>
      <c r="N34" s="179" t="s">
        <v>142</v>
      </c>
      <c r="O34" s="161" t="s">
        <v>230</v>
      </c>
      <c r="P34" s="161" t="s">
        <v>231</v>
      </c>
      <c r="Q34" s="161" t="s">
        <v>105</v>
      </c>
      <c r="R34" s="161"/>
      <c r="S34" s="162" t="s">
        <v>249</v>
      </c>
      <c r="T34" s="162" t="s">
        <v>249</v>
      </c>
      <c r="U34" s="161">
        <v>2021</v>
      </c>
      <c r="V34" s="162" t="s">
        <v>107</v>
      </c>
      <c r="W34" s="162" t="s">
        <v>108</v>
      </c>
      <c r="X34" s="162" t="s">
        <v>208</v>
      </c>
      <c r="Y34" s="161" t="s">
        <v>209</v>
      </c>
      <c r="Z34" s="163" t="s">
        <v>111</v>
      </c>
      <c r="AA34" s="162"/>
      <c r="AB34" s="164"/>
      <c r="AC34" s="164"/>
    </row>
    <row r="35" spans="1:29" ht="81" customHeight="1" x14ac:dyDescent="0.2">
      <c r="A35" s="155">
        <v>29</v>
      </c>
      <c r="B35" s="182" t="s">
        <v>255</v>
      </c>
      <c r="C35" s="169" t="s">
        <v>256</v>
      </c>
      <c r="D35" s="169" t="s">
        <v>257</v>
      </c>
      <c r="E35" s="170">
        <v>44949</v>
      </c>
      <c r="F35" s="170">
        <v>45291</v>
      </c>
      <c r="G35" s="169" t="s">
        <v>258</v>
      </c>
      <c r="H35" s="169" t="s">
        <v>259</v>
      </c>
      <c r="I35" s="171">
        <v>10</v>
      </c>
      <c r="J35" s="171">
        <v>100</v>
      </c>
      <c r="K35" s="171">
        <v>135</v>
      </c>
      <c r="L35" s="171">
        <v>55</v>
      </c>
      <c r="M35" s="172">
        <v>0.15</v>
      </c>
      <c r="N35" s="179" t="s">
        <v>260</v>
      </c>
      <c r="O35" s="161" t="s">
        <v>230</v>
      </c>
      <c r="P35" s="161" t="s">
        <v>231</v>
      </c>
      <c r="Q35" s="181"/>
      <c r="R35" s="181"/>
      <c r="S35" s="181"/>
      <c r="T35" s="181"/>
      <c r="U35" s="181"/>
      <c r="V35" s="181"/>
      <c r="W35" s="181"/>
      <c r="X35" s="181"/>
      <c r="Y35" s="181"/>
      <c r="Z35" s="181"/>
      <c r="AA35" s="181"/>
      <c r="AB35" s="181"/>
      <c r="AC35" s="181"/>
    </row>
    <row r="36" spans="1:29" ht="89.25" customHeight="1" x14ac:dyDescent="0.25">
      <c r="A36" s="155">
        <v>30</v>
      </c>
      <c r="B36" s="182" t="s">
        <v>261</v>
      </c>
      <c r="C36" s="169" t="s">
        <v>262</v>
      </c>
      <c r="D36" s="169" t="s">
        <v>263</v>
      </c>
      <c r="E36" s="170">
        <v>44949</v>
      </c>
      <c r="F36" s="170">
        <v>45291</v>
      </c>
      <c r="G36" s="169" t="s">
        <v>264</v>
      </c>
      <c r="H36" s="169" t="s">
        <v>265</v>
      </c>
      <c r="I36" s="171">
        <v>50</v>
      </c>
      <c r="J36" s="171">
        <v>100</v>
      </c>
      <c r="K36" s="171">
        <v>200</v>
      </c>
      <c r="L36" s="171">
        <v>200</v>
      </c>
      <c r="M36" s="172">
        <v>0.15</v>
      </c>
      <c r="N36" s="169" t="s">
        <v>260</v>
      </c>
      <c r="O36" s="161" t="s">
        <v>230</v>
      </c>
      <c r="P36" s="161" t="s">
        <v>231</v>
      </c>
      <c r="Q36" s="161"/>
      <c r="R36" s="185"/>
      <c r="S36" s="185"/>
      <c r="T36" s="185"/>
      <c r="U36" s="185"/>
      <c r="V36" s="185"/>
      <c r="W36" s="161"/>
      <c r="X36" s="185"/>
      <c r="Y36" s="185"/>
      <c r="Z36" s="185"/>
      <c r="AA36" s="187">
        <v>1000000000</v>
      </c>
      <c r="AB36" s="187">
        <v>100000000</v>
      </c>
      <c r="AC36" s="188">
        <f>+AB36/AA36</f>
        <v>0.1</v>
      </c>
    </row>
    <row r="37" spans="1:29" ht="47.25" x14ac:dyDescent="0.25">
      <c r="A37" s="155">
        <v>31</v>
      </c>
      <c r="B37" s="182" t="s">
        <v>266</v>
      </c>
      <c r="C37" s="161" t="s">
        <v>267</v>
      </c>
      <c r="D37" s="161" t="s">
        <v>268</v>
      </c>
      <c r="E37" s="183">
        <v>44949</v>
      </c>
      <c r="F37" s="183">
        <v>45291</v>
      </c>
      <c r="G37" s="189" t="s">
        <v>269</v>
      </c>
      <c r="H37" s="190" t="s">
        <v>270</v>
      </c>
      <c r="I37" s="171">
        <v>10</v>
      </c>
      <c r="J37" s="171">
        <v>15</v>
      </c>
      <c r="K37" s="171">
        <v>15</v>
      </c>
      <c r="L37" s="171">
        <v>10</v>
      </c>
      <c r="M37" s="172">
        <v>0.15</v>
      </c>
      <c r="N37" s="179" t="s">
        <v>260</v>
      </c>
      <c r="O37" s="161" t="s">
        <v>230</v>
      </c>
      <c r="P37" s="161" t="s">
        <v>231</v>
      </c>
      <c r="Q37" s="161"/>
      <c r="R37" s="185"/>
      <c r="S37" s="185"/>
      <c r="T37" s="185"/>
      <c r="U37" s="185"/>
      <c r="V37" s="185"/>
      <c r="W37" s="161"/>
      <c r="X37" s="185"/>
      <c r="Y37" s="185"/>
      <c r="Z37" s="185"/>
      <c r="AA37" s="185"/>
      <c r="AB37" s="185"/>
      <c r="AC37" s="188"/>
    </row>
    <row r="38" spans="1:29" ht="47.25" x14ac:dyDescent="0.25">
      <c r="A38" s="155">
        <v>32</v>
      </c>
      <c r="B38" s="191" t="s">
        <v>271</v>
      </c>
      <c r="C38" s="149" t="s">
        <v>138</v>
      </c>
      <c r="D38" s="149" t="s">
        <v>139</v>
      </c>
      <c r="E38" s="157">
        <v>44927</v>
      </c>
      <c r="F38" s="158">
        <v>45291</v>
      </c>
      <c r="G38" s="149" t="s">
        <v>140</v>
      </c>
      <c r="H38" s="149" t="s">
        <v>141</v>
      </c>
      <c r="I38" s="149">
        <v>1</v>
      </c>
      <c r="J38" s="149">
        <v>1</v>
      </c>
      <c r="K38" s="149">
        <v>1</v>
      </c>
      <c r="L38" s="149">
        <v>1</v>
      </c>
      <c r="M38" s="168">
        <v>0.02</v>
      </c>
      <c r="N38" s="168" t="s">
        <v>142</v>
      </c>
      <c r="O38" s="161"/>
      <c r="P38" s="161"/>
      <c r="Q38" s="161"/>
      <c r="R38" s="185"/>
      <c r="S38" s="185"/>
      <c r="T38" s="185"/>
      <c r="U38" s="185"/>
      <c r="V38" s="185"/>
      <c r="W38" s="161"/>
      <c r="X38" s="185"/>
      <c r="Y38" s="185"/>
      <c r="Z38" s="185"/>
      <c r="AA38" s="185"/>
      <c r="AB38" s="185"/>
      <c r="AC38" s="188"/>
    </row>
    <row r="39" spans="1:29" s="4" customFormat="1" ht="27" customHeight="1" x14ac:dyDescent="0.25">
      <c r="A39" s="173"/>
      <c r="B39" s="174" t="s">
        <v>272</v>
      </c>
      <c r="C39" s="173"/>
      <c r="D39" s="173"/>
      <c r="E39" s="175"/>
      <c r="F39" s="175"/>
      <c r="G39" s="173"/>
      <c r="H39" s="173"/>
      <c r="I39" s="173"/>
      <c r="J39" s="173"/>
      <c r="K39" s="173"/>
      <c r="L39" s="173"/>
      <c r="M39" s="176">
        <f>SUM(M30:M38)</f>
        <v>1</v>
      </c>
      <c r="N39" s="177"/>
      <c r="O39" s="173"/>
      <c r="P39" s="173"/>
      <c r="Q39" s="161"/>
      <c r="R39" s="185"/>
      <c r="S39" s="185"/>
      <c r="T39" s="185"/>
      <c r="U39" s="185"/>
      <c r="V39" s="185"/>
      <c r="W39" s="161"/>
      <c r="X39" s="185"/>
      <c r="Y39" s="185"/>
      <c r="Z39" s="185"/>
      <c r="AA39" s="187">
        <v>1000000000</v>
      </c>
      <c r="AB39" s="187">
        <v>100000000</v>
      </c>
      <c r="AC39" s="188">
        <f>+AB39/AA39</f>
        <v>0.1</v>
      </c>
    </row>
    <row r="40" spans="1:29" s="4" customFormat="1" ht="87" customHeight="1" x14ac:dyDescent="0.25">
      <c r="A40" s="155">
        <v>33</v>
      </c>
      <c r="B40" s="192" t="s">
        <v>273</v>
      </c>
      <c r="C40" s="193" t="s">
        <v>274</v>
      </c>
      <c r="D40" s="193" t="s">
        <v>275</v>
      </c>
      <c r="E40" s="194">
        <v>44942</v>
      </c>
      <c r="F40" s="194">
        <v>45291</v>
      </c>
      <c r="G40" s="254" t="s">
        <v>276</v>
      </c>
      <c r="H40" s="254" t="s">
        <v>277</v>
      </c>
      <c r="I40" s="256">
        <v>3</v>
      </c>
      <c r="J40" s="256">
        <v>6</v>
      </c>
      <c r="K40" s="256">
        <v>6</v>
      </c>
      <c r="L40" s="256">
        <v>6</v>
      </c>
      <c r="M40" s="196">
        <v>0.35</v>
      </c>
      <c r="N40" s="149" t="s">
        <v>171</v>
      </c>
      <c r="O40" s="149" t="s">
        <v>278</v>
      </c>
      <c r="P40" s="149" t="s">
        <v>279</v>
      </c>
      <c r="Q40" s="161"/>
      <c r="R40" s="185"/>
      <c r="S40" s="185"/>
      <c r="T40" s="185"/>
      <c r="U40" s="185"/>
      <c r="V40" s="185"/>
      <c r="W40" s="161"/>
      <c r="X40" s="185"/>
      <c r="Y40" s="185"/>
      <c r="Z40" s="185"/>
      <c r="AA40" s="185"/>
      <c r="AB40" s="185"/>
      <c r="AC40" s="188"/>
    </row>
    <row r="41" spans="1:29" ht="78.75" x14ac:dyDescent="0.25">
      <c r="A41" s="155">
        <v>34</v>
      </c>
      <c r="B41" s="324" t="s">
        <v>280</v>
      </c>
      <c r="C41" s="253" t="s">
        <v>281</v>
      </c>
      <c r="D41" s="254" t="s">
        <v>282</v>
      </c>
      <c r="E41" s="255">
        <v>44942</v>
      </c>
      <c r="F41" s="255">
        <v>45291</v>
      </c>
      <c r="G41" s="254" t="s">
        <v>283</v>
      </c>
      <c r="H41" s="254" t="s">
        <v>284</v>
      </c>
      <c r="I41" s="256">
        <v>1</v>
      </c>
      <c r="J41" s="256">
        <v>2</v>
      </c>
      <c r="K41" s="256">
        <v>1</v>
      </c>
      <c r="L41" s="256">
        <v>1</v>
      </c>
      <c r="M41" s="196">
        <v>0.1</v>
      </c>
      <c r="N41" s="179" t="s">
        <v>285</v>
      </c>
      <c r="O41" s="149" t="s">
        <v>278</v>
      </c>
      <c r="P41" s="149" t="s">
        <v>279</v>
      </c>
      <c r="Q41" s="161"/>
      <c r="R41" s="185"/>
      <c r="S41" s="185"/>
      <c r="T41" s="185"/>
      <c r="U41" s="185"/>
      <c r="V41" s="185"/>
      <c r="W41" s="161"/>
      <c r="X41" s="185"/>
      <c r="Y41" s="185"/>
      <c r="Z41" s="185"/>
      <c r="AA41" s="185"/>
      <c r="AB41" s="185"/>
      <c r="AC41" s="188"/>
    </row>
    <row r="42" spans="1:29" ht="90" customHeight="1" x14ac:dyDescent="0.25">
      <c r="A42" s="155">
        <v>35</v>
      </c>
      <c r="B42" s="192" t="s">
        <v>286</v>
      </c>
      <c r="C42" s="149" t="s">
        <v>287</v>
      </c>
      <c r="D42" s="193" t="s">
        <v>288</v>
      </c>
      <c r="E42" s="194">
        <v>44942</v>
      </c>
      <c r="F42" s="194">
        <v>45291</v>
      </c>
      <c r="G42" s="193" t="s">
        <v>289</v>
      </c>
      <c r="H42" s="193" t="s">
        <v>248</v>
      </c>
      <c r="I42" s="195">
        <v>0</v>
      </c>
      <c r="J42" s="195">
        <v>1</v>
      </c>
      <c r="K42" s="195">
        <v>1</v>
      </c>
      <c r="L42" s="195">
        <v>1</v>
      </c>
      <c r="M42" s="196">
        <v>0.05</v>
      </c>
      <c r="N42" s="149" t="s">
        <v>171</v>
      </c>
      <c r="O42" s="149" t="s">
        <v>278</v>
      </c>
      <c r="P42" s="149" t="s">
        <v>279</v>
      </c>
      <c r="Q42" s="161"/>
      <c r="R42" s="185"/>
      <c r="S42" s="185"/>
      <c r="T42" s="185"/>
      <c r="U42" s="185"/>
      <c r="V42" s="185"/>
      <c r="W42" s="161"/>
      <c r="X42" s="185"/>
      <c r="Y42" s="185"/>
      <c r="Z42" s="185"/>
      <c r="AA42" s="185"/>
      <c r="AB42" s="185"/>
      <c r="AC42" s="188"/>
    </row>
    <row r="43" spans="1:29" ht="78.75" x14ac:dyDescent="0.25">
      <c r="A43" s="155">
        <v>36</v>
      </c>
      <c r="B43" s="192" t="s">
        <v>290</v>
      </c>
      <c r="C43" s="253" t="s">
        <v>291</v>
      </c>
      <c r="D43" s="254" t="s">
        <v>292</v>
      </c>
      <c r="E43" s="255">
        <v>44942</v>
      </c>
      <c r="F43" s="255">
        <v>45291</v>
      </c>
      <c r="G43" s="254" t="s">
        <v>293</v>
      </c>
      <c r="H43" s="254" t="s">
        <v>294</v>
      </c>
      <c r="I43" s="256">
        <v>0</v>
      </c>
      <c r="J43" s="195">
        <v>1</v>
      </c>
      <c r="K43" s="195">
        <v>0</v>
      </c>
      <c r="L43" s="195">
        <v>1</v>
      </c>
      <c r="M43" s="196">
        <v>0.12</v>
      </c>
      <c r="N43" s="193" t="s">
        <v>171</v>
      </c>
      <c r="O43" s="193" t="s">
        <v>278</v>
      </c>
      <c r="P43" s="193" t="s">
        <v>279</v>
      </c>
      <c r="Q43" s="161"/>
      <c r="R43" s="185"/>
      <c r="S43" s="185"/>
      <c r="T43" s="185"/>
      <c r="U43" s="185"/>
      <c r="V43" s="185"/>
      <c r="W43" s="161"/>
      <c r="X43" s="185"/>
      <c r="Y43" s="185"/>
      <c r="Z43" s="185"/>
      <c r="AA43" s="185"/>
      <c r="AB43" s="185"/>
      <c r="AC43" s="188"/>
    </row>
    <row r="44" spans="1:29" ht="111.95" customHeight="1" x14ac:dyDescent="0.25">
      <c r="A44" s="155">
        <v>37</v>
      </c>
      <c r="B44" s="192" t="s">
        <v>295</v>
      </c>
      <c r="C44" s="253" t="s">
        <v>296</v>
      </c>
      <c r="D44" s="254" t="s">
        <v>297</v>
      </c>
      <c r="E44" s="255">
        <v>44942</v>
      </c>
      <c r="F44" s="255">
        <v>45291</v>
      </c>
      <c r="G44" s="254" t="s">
        <v>298</v>
      </c>
      <c r="H44" s="254" t="s">
        <v>299</v>
      </c>
      <c r="I44" s="256">
        <v>1</v>
      </c>
      <c r="J44" s="195">
        <v>0</v>
      </c>
      <c r="K44" s="195">
        <v>0</v>
      </c>
      <c r="L44" s="195">
        <v>0</v>
      </c>
      <c r="M44" s="196">
        <v>0.05</v>
      </c>
      <c r="N44" s="193" t="s">
        <v>171</v>
      </c>
      <c r="O44" s="193" t="s">
        <v>278</v>
      </c>
      <c r="P44" s="193" t="s">
        <v>279</v>
      </c>
      <c r="Q44" s="161"/>
      <c r="R44" s="185"/>
      <c r="S44" s="185"/>
      <c r="T44" s="185"/>
      <c r="U44" s="185"/>
      <c r="V44" s="185"/>
      <c r="W44" s="161"/>
      <c r="X44" s="185"/>
      <c r="Y44" s="185"/>
      <c r="Z44" s="185"/>
      <c r="AA44" s="185"/>
      <c r="AB44" s="185"/>
      <c r="AC44" s="188"/>
    </row>
    <row r="45" spans="1:29" ht="119.25" customHeight="1" x14ac:dyDescent="0.25">
      <c r="A45" s="155">
        <v>38</v>
      </c>
      <c r="B45" s="192" t="s">
        <v>300</v>
      </c>
      <c r="C45" s="253" t="s">
        <v>301</v>
      </c>
      <c r="D45" s="254" t="s">
        <v>302</v>
      </c>
      <c r="E45" s="255">
        <v>44942</v>
      </c>
      <c r="F45" s="255">
        <v>45291</v>
      </c>
      <c r="G45" s="257" t="s">
        <v>303</v>
      </c>
      <c r="H45" s="254" t="s">
        <v>304</v>
      </c>
      <c r="I45" s="256">
        <v>4</v>
      </c>
      <c r="J45" s="195">
        <v>2</v>
      </c>
      <c r="K45" s="195">
        <v>2</v>
      </c>
      <c r="L45" s="195">
        <v>2</v>
      </c>
      <c r="M45" s="196">
        <v>0.08</v>
      </c>
      <c r="N45" s="193" t="s">
        <v>305</v>
      </c>
      <c r="O45" s="193" t="s">
        <v>278</v>
      </c>
      <c r="P45" s="193" t="s">
        <v>279</v>
      </c>
      <c r="Q45" s="161"/>
      <c r="R45" s="185"/>
      <c r="S45" s="185"/>
      <c r="T45" s="185"/>
      <c r="U45" s="185"/>
      <c r="V45" s="185"/>
      <c r="W45" s="161"/>
      <c r="X45" s="185"/>
      <c r="Y45" s="185"/>
      <c r="Z45" s="185"/>
      <c r="AA45" s="185"/>
      <c r="AB45" s="185"/>
      <c r="AC45" s="188"/>
    </row>
    <row r="46" spans="1:29" ht="78.75" x14ac:dyDescent="0.25">
      <c r="A46" s="155">
        <v>39</v>
      </c>
      <c r="B46" s="192" t="s">
        <v>306</v>
      </c>
      <c r="C46" s="254" t="s">
        <v>307</v>
      </c>
      <c r="D46" s="253" t="s">
        <v>308</v>
      </c>
      <c r="E46" s="255">
        <v>44942</v>
      </c>
      <c r="F46" s="255">
        <v>45291</v>
      </c>
      <c r="G46" s="253" t="s">
        <v>309</v>
      </c>
      <c r="H46" s="254" t="s">
        <v>310</v>
      </c>
      <c r="I46" s="256">
        <v>0</v>
      </c>
      <c r="J46" s="256">
        <v>2</v>
      </c>
      <c r="K46" s="256">
        <v>1</v>
      </c>
      <c r="L46" s="256">
        <v>1</v>
      </c>
      <c r="M46" s="196">
        <v>0.08</v>
      </c>
      <c r="N46" s="193" t="s">
        <v>305</v>
      </c>
      <c r="O46" s="193" t="s">
        <v>278</v>
      </c>
      <c r="P46" s="193" t="s">
        <v>279</v>
      </c>
      <c r="Q46" s="185"/>
      <c r="R46" s="185"/>
      <c r="S46" s="185"/>
      <c r="T46" s="185"/>
      <c r="U46" s="185"/>
      <c r="V46" s="185"/>
      <c r="W46" s="185"/>
      <c r="X46" s="185"/>
      <c r="Y46" s="185"/>
      <c r="Z46" s="185"/>
      <c r="AA46" s="185"/>
      <c r="AB46" s="185"/>
      <c r="AC46" s="185"/>
    </row>
    <row r="47" spans="1:29" ht="78.75" x14ac:dyDescent="0.25">
      <c r="A47" s="155">
        <v>40</v>
      </c>
      <c r="B47" s="192" t="s">
        <v>311</v>
      </c>
      <c r="C47" s="253" t="s">
        <v>312</v>
      </c>
      <c r="D47" s="253" t="s">
        <v>313</v>
      </c>
      <c r="E47" s="255">
        <v>44942</v>
      </c>
      <c r="F47" s="255">
        <v>45291</v>
      </c>
      <c r="G47" s="253" t="s">
        <v>314</v>
      </c>
      <c r="H47" s="254" t="s">
        <v>315</v>
      </c>
      <c r="I47" s="256">
        <v>0</v>
      </c>
      <c r="J47" s="195">
        <v>0</v>
      </c>
      <c r="K47" s="195">
        <v>0</v>
      </c>
      <c r="L47" s="195">
        <v>1</v>
      </c>
      <c r="M47" s="197">
        <v>0.05</v>
      </c>
      <c r="N47" s="193" t="s">
        <v>171</v>
      </c>
      <c r="O47" s="149" t="s">
        <v>278</v>
      </c>
      <c r="P47" s="149" t="s">
        <v>279</v>
      </c>
      <c r="Q47" s="185"/>
      <c r="R47" s="185"/>
      <c r="S47" s="185"/>
      <c r="T47" s="185"/>
      <c r="U47" s="185"/>
      <c r="V47" s="185"/>
      <c r="W47" s="185"/>
      <c r="X47" s="185"/>
      <c r="Y47" s="185"/>
      <c r="Z47" s="185"/>
      <c r="AA47" s="185"/>
      <c r="AB47" s="185"/>
      <c r="AC47" s="185"/>
    </row>
    <row r="48" spans="1:29" ht="94.5" x14ac:dyDescent="0.25">
      <c r="A48" s="155">
        <v>41</v>
      </c>
      <c r="B48" s="192" t="s">
        <v>316</v>
      </c>
      <c r="C48" s="253" t="s">
        <v>317</v>
      </c>
      <c r="D48" s="254" t="s">
        <v>318</v>
      </c>
      <c r="E48" s="255">
        <v>44942</v>
      </c>
      <c r="F48" s="255">
        <v>45291</v>
      </c>
      <c r="G48" s="257" t="s">
        <v>319</v>
      </c>
      <c r="H48" s="254" t="s">
        <v>320</v>
      </c>
      <c r="I48" s="256">
        <v>10</v>
      </c>
      <c r="J48" s="256">
        <v>17</v>
      </c>
      <c r="K48" s="256">
        <v>10</v>
      </c>
      <c r="L48" s="256">
        <v>10</v>
      </c>
      <c r="M48" s="196">
        <v>0.08</v>
      </c>
      <c r="N48" s="179" t="s">
        <v>260</v>
      </c>
      <c r="O48" s="193" t="s">
        <v>278</v>
      </c>
      <c r="P48" s="193" t="s">
        <v>279</v>
      </c>
      <c r="Q48" s="185"/>
      <c r="R48" s="185"/>
      <c r="S48" s="185"/>
      <c r="T48" s="185"/>
      <c r="U48" s="185"/>
      <c r="V48" s="185"/>
      <c r="W48" s="185"/>
      <c r="X48" s="185"/>
      <c r="Y48" s="185"/>
      <c r="Z48" s="185"/>
      <c r="AA48" s="185"/>
      <c r="AB48" s="185"/>
      <c r="AC48" s="185"/>
    </row>
    <row r="49" spans="1:29" ht="79.5" customHeight="1" x14ac:dyDescent="0.25">
      <c r="A49" s="155">
        <v>42</v>
      </c>
      <c r="B49" s="192" t="s">
        <v>321</v>
      </c>
      <c r="C49" s="149" t="s">
        <v>322</v>
      </c>
      <c r="D49" s="161" t="s">
        <v>145</v>
      </c>
      <c r="E49" s="194">
        <v>44928</v>
      </c>
      <c r="F49" s="194">
        <v>45077</v>
      </c>
      <c r="G49" s="193" t="s">
        <v>253</v>
      </c>
      <c r="H49" s="193" t="s">
        <v>323</v>
      </c>
      <c r="I49" s="195">
        <v>0</v>
      </c>
      <c r="J49" s="195">
        <v>1</v>
      </c>
      <c r="K49" s="195">
        <v>0</v>
      </c>
      <c r="L49" s="195">
        <v>0</v>
      </c>
      <c r="M49" s="196">
        <v>0.02</v>
      </c>
      <c r="N49" s="193" t="s">
        <v>142</v>
      </c>
      <c r="O49" s="193" t="s">
        <v>278</v>
      </c>
      <c r="P49" s="193" t="s">
        <v>279</v>
      </c>
      <c r="Q49" s="185"/>
      <c r="R49" s="185"/>
      <c r="S49" s="185"/>
      <c r="T49" s="185"/>
      <c r="U49" s="185"/>
      <c r="V49" s="185"/>
      <c r="W49" s="185"/>
      <c r="X49" s="185"/>
      <c r="Y49" s="185"/>
      <c r="Z49" s="185"/>
      <c r="AA49" s="185"/>
      <c r="AB49" s="185"/>
      <c r="AC49" s="185"/>
    </row>
    <row r="50" spans="1:29" ht="129.94999999999999" customHeight="1" x14ac:dyDescent="0.25">
      <c r="A50" s="155">
        <v>43</v>
      </c>
      <c r="B50" s="192" t="s">
        <v>324</v>
      </c>
      <c r="C50" s="149" t="s">
        <v>138</v>
      </c>
      <c r="D50" s="149" t="s">
        <v>139</v>
      </c>
      <c r="E50" s="157">
        <v>44927</v>
      </c>
      <c r="F50" s="158">
        <v>45291</v>
      </c>
      <c r="G50" s="149" t="s">
        <v>140</v>
      </c>
      <c r="H50" s="149" t="s">
        <v>141</v>
      </c>
      <c r="I50" s="149">
        <v>1</v>
      </c>
      <c r="J50" s="149">
        <v>1</v>
      </c>
      <c r="K50" s="149">
        <v>1</v>
      </c>
      <c r="L50" s="149">
        <v>1</v>
      </c>
      <c r="M50" s="168">
        <v>0.02</v>
      </c>
      <c r="N50" s="168" t="s">
        <v>142</v>
      </c>
      <c r="O50" s="193" t="s">
        <v>278</v>
      </c>
      <c r="P50" s="193" t="s">
        <v>279</v>
      </c>
      <c r="Q50" s="185"/>
      <c r="R50" s="185"/>
      <c r="S50" s="185"/>
      <c r="T50" s="185"/>
      <c r="U50" s="185"/>
      <c r="V50" s="185"/>
      <c r="W50" s="185"/>
      <c r="X50" s="185"/>
      <c r="Y50" s="185"/>
      <c r="Z50" s="185"/>
      <c r="AA50" s="185"/>
      <c r="AB50" s="185"/>
      <c r="AC50" s="185"/>
    </row>
    <row r="51" spans="1:29" ht="20.25" customHeight="1" x14ac:dyDescent="0.25">
      <c r="A51" s="173"/>
      <c r="B51" s="174" t="s">
        <v>325</v>
      </c>
      <c r="C51" s="173"/>
      <c r="D51" s="173"/>
      <c r="E51" s="175"/>
      <c r="F51" s="175"/>
      <c r="G51" s="173"/>
      <c r="H51" s="173"/>
      <c r="I51" s="173"/>
      <c r="J51" s="173"/>
      <c r="K51" s="173"/>
      <c r="L51" s="173"/>
      <c r="M51" s="176">
        <f>SUM(M40:M50)</f>
        <v>0.99999999999999989</v>
      </c>
      <c r="N51" s="177"/>
      <c r="O51" s="173"/>
      <c r="P51" s="173"/>
      <c r="Q51" s="185"/>
      <c r="R51" s="185"/>
      <c r="S51" s="185"/>
      <c r="T51" s="185"/>
      <c r="U51" s="185"/>
      <c r="V51" s="185"/>
      <c r="W51" s="185"/>
      <c r="X51" s="185"/>
      <c r="Y51" s="185"/>
      <c r="Z51" s="185"/>
      <c r="AA51" s="185"/>
      <c r="AB51" s="185"/>
      <c r="AC51" s="185"/>
    </row>
    <row r="52" spans="1:29" ht="77.25" customHeight="1" x14ac:dyDescent="0.25">
      <c r="A52" s="155">
        <v>44</v>
      </c>
      <c r="B52" s="192" t="s">
        <v>326</v>
      </c>
      <c r="C52" s="198" t="s">
        <v>327</v>
      </c>
      <c r="D52" s="161" t="s">
        <v>328</v>
      </c>
      <c r="E52" s="199">
        <v>44958</v>
      </c>
      <c r="F52" s="199">
        <v>45291</v>
      </c>
      <c r="G52" s="161" t="s">
        <v>329</v>
      </c>
      <c r="H52" s="161" t="s">
        <v>330</v>
      </c>
      <c r="I52" s="171">
        <v>0</v>
      </c>
      <c r="J52" s="171">
        <v>0</v>
      </c>
      <c r="K52" s="171">
        <v>0</v>
      </c>
      <c r="L52" s="171">
        <v>1</v>
      </c>
      <c r="M52" s="172">
        <v>0.1</v>
      </c>
      <c r="N52" s="161" t="s">
        <v>142</v>
      </c>
      <c r="O52" s="169" t="s">
        <v>984</v>
      </c>
      <c r="P52" s="161" t="s">
        <v>985</v>
      </c>
      <c r="Q52" s="185"/>
      <c r="R52" s="185"/>
      <c r="S52" s="185"/>
      <c r="T52" s="185"/>
      <c r="U52" s="185"/>
      <c r="V52" s="185"/>
      <c r="W52" s="185"/>
      <c r="X52" s="185"/>
      <c r="Y52" s="185"/>
      <c r="Z52" s="185"/>
      <c r="AA52" s="185"/>
      <c r="AB52" s="185"/>
      <c r="AC52" s="185"/>
    </row>
    <row r="53" spans="1:29" ht="69.75" customHeight="1" x14ac:dyDescent="0.25">
      <c r="A53" s="155">
        <v>45</v>
      </c>
      <c r="B53" s="192" t="s">
        <v>333</v>
      </c>
      <c r="C53" s="200" t="s">
        <v>334</v>
      </c>
      <c r="D53" s="201" t="s">
        <v>335</v>
      </c>
      <c r="E53" s="202">
        <v>44958</v>
      </c>
      <c r="F53" s="170">
        <v>45199</v>
      </c>
      <c r="G53" s="200" t="s">
        <v>336</v>
      </c>
      <c r="H53" s="161" t="s">
        <v>337</v>
      </c>
      <c r="I53" s="171">
        <v>1</v>
      </c>
      <c r="J53" s="171">
        <v>1</v>
      </c>
      <c r="K53" s="171">
        <v>1</v>
      </c>
      <c r="L53" s="171">
        <v>0</v>
      </c>
      <c r="M53" s="172">
        <v>7.0000000000000007E-2</v>
      </c>
      <c r="N53" s="161" t="s">
        <v>142</v>
      </c>
      <c r="O53" s="169" t="s">
        <v>984</v>
      </c>
      <c r="P53" s="161" t="s">
        <v>985</v>
      </c>
      <c r="Q53" s="185"/>
      <c r="R53" s="185"/>
      <c r="S53" s="185"/>
      <c r="T53" s="185"/>
      <c r="U53" s="185"/>
      <c r="V53" s="185"/>
      <c r="W53" s="185"/>
      <c r="X53" s="185"/>
      <c r="Y53" s="185"/>
      <c r="Z53" s="185"/>
      <c r="AA53" s="185"/>
      <c r="AB53" s="185"/>
      <c r="AC53" s="185"/>
    </row>
    <row r="54" spans="1:29" ht="75.75" customHeight="1" x14ac:dyDescent="0.25">
      <c r="A54" s="155">
        <v>46</v>
      </c>
      <c r="B54" s="192" t="s">
        <v>338</v>
      </c>
      <c r="C54" s="200" t="s">
        <v>339</v>
      </c>
      <c r="D54" s="161" t="s">
        <v>340</v>
      </c>
      <c r="E54" s="199">
        <v>44958</v>
      </c>
      <c r="F54" s="199">
        <v>45077</v>
      </c>
      <c r="G54" s="201" t="s">
        <v>341</v>
      </c>
      <c r="H54" s="203" t="s">
        <v>342</v>
      </c>
      <c r="I54" s="171">
        <v>0</v>
      </c>
      <c r="J54" s="171">
        <v>6</v>
      </c>
      <c r="K54" s="171">
        <v>0</v>
      </c>
      <c r="L54" s="171">
        <v>0</v>
      </c>
      <c r="M54" s="172">
        <v>0.05</v>
      </c>
      <c r="N54" s="161" t="s">
        <v>142</v>
      </c>
      <c r="O54" s="169" t="s">
        <v>343</v>
      </c>
      <c r="P54" s="161" t="s">
        <v>332</v>
      </c>
      <c r="Q54" s="185"/>
      <c r="R54" s="185"/>
      <c r="S54" s="185"/>
      <c r="T54" s="185"/>
      <c r="U54" s="185"/>
      <c r="V54" s="185"/>
      <c r="W54" s="185"/>
      <c r="X54" s="185"/>
      <c r="Y54" s="185"/>
      <c r="Z54" s="185"/>
      <c r="AA54" s="185"/>
      <c r="AB54" s="185"/>
      <c r="AC54" s="185"/>
    </row>
    <row r="55" spans="1:29" ht="31.5" x14ac:dyDescent="0.25">
      <c r="A55" s="155">
        <v>47</v>
      </c>
      <c r="B55" s="192" t="s">
        <v>344</v>
      </c>
      <c r="C55" s="200" t="s">
        <v>345</v>
      </c>
      <c r="D55" s="200" t="s">
        <v>346</v>
      </c>
      <c r="E55" s="202">
        <v>44928</v>
      </c>
      <c r="F55" s="202">
        <v>45077</v>
      </c>
      <c r="G55" s="200" t="s">
        <v>347</v>
      </c>
      <c r="H55" s="203" t="s">
        <v>348</v>
      </c>
      <c r="I55" s="171">
        <v>0</v>
      </c>
      <c r="J55" s="171">
        <v>1</v>
      </c>
      <c r="K55" s="171">
        <v>0</v>
      </c>
      <c r="L55" s="171">
        <v>0</v>
      </c>
      <c r="M55" s="172">
        <v>7.0000000000000007E-2</v>
      </c>
      <c r="N55" s="161" t="s">
        <v>142</v>
      </c>
      <c r="O55" s="169" t="s">
        <v>343</v>
      </c>
      <c r="P55" s="161" t="s">
        <v>332</v>
      </c>
      <c r="Q55" s="185"/>
      <c r="R55" s="185"/>
      <c r="S55" s="185"/>
      <c r="T55" s="185"/>
      <c r="U55" s="185"/>
      <c r="V55" s="185"/>
      <c r="W55" s="185"/>
      <c r="X55" s="185"/>
      <c r="Y55" s="185"/>
      <c r="Z55" s="185"/>
      <c r="AA55" s="185"/>
      <c r="AB55" s="185"/>
      <c r="AC55" s="185"/>
    </row>
    <row r="56" spans="1:29" ht="46.5" customHeight="1" x14ac:dyDescent="0.25">
      <c r="A56" s="155">
        <v>48</v>
      </c>
      <c r="B56" s="192" t="s">
        <v>349</v>
      </c>
      <c r="C56" s="200" t="s">
        <v>350</v>
      </c>
      <c r="D56" s="169" t="s">
        <v>351</v>
      </c>
      <c r="E56" s="170">
        <v>44958</v>
      </c>
      <c r="F56" s="170">
        <v>45107</v>
      </c>
      <c r="G56" s="169" t="s">
        <v>352</v>
      </c>
      <c r="H56" s="169" t="s">
        <v>353</v>
      </c>
      <c r="I56" s="171">
        <v>0</v>
      </c>
      <c r="J56" s="171">
        <v>1</v>
      </c>
      <c r="K56" s="171">
        <v>0</v>
      </c>
      <c r="L56" s="171">
        <v>0</v>
      </c>
      <c r="M56" s="172">
        <v>0.06</v>
      </c>
      <c r="N56" s="161" t="s">
        <v>142</v>
      </c>
      <c r="O56" s="169" t="s">
        <v>984</v>
      </c>
      <c r="P56" s="161" t="s">
        <v>985</v>
      </c>
      <c r="Q56" s="185"/>
      <c r="R56" s="185"/>
      <c r="S56" s="185"/>
      <c r="T56" s="185"/>
      <c r="U56" s="185"/>
      <c r="V56" s="185"/>
      <c r="W56" s="185"/>
      <c r="X56" s="185"/>
      <c r="Y56" s="185"/>
      <c r="Z56" s="185"/>
      <c r="AA56" s="185"/>
      <c r="AB56" s="185"/>
      <c r="AC56" s="185"/>
    </row>
    <row r="57" spans="1:29" ht="31.5" x14ac:dyDescent="0.25">
      <c r="A57" s="155">
        <v>49</v>
      </c>
      <c r="B57" s="192" t="s">
        <v>354</v>
      </c>
      <c r="C57" s="200" t="s">
        <v>355</v>
      </c>
      <c r="D57" s="169" t="s">
        <v>356</v>
      </c>
      <c r="E57" s="170">
        <v>44958</v>
      </c>
      <c r="F57" s="170">
        <v>45076</v>
      </c>
      <c r="G57" s="169" t="s">
        <v>357</v>
      </c>
      <c r="H57" s="161" t="s">
        <v>330</v>
      </c>
      <c r="I57" s="171">
        <v>0</v>
      </c>
      <c r="J57" s="171">
        <v>1</v>
      </c>
      <c r="K57" s="171">
        <v>0</v>
      </c>
      <c r="L57" s="171">
        <v>0</v>
      </c>
      <c r="M57" s="172">
        <v>0.1</v>
      </c>
      <c r="N57" s="161" t="s">
        <v>142</v>
      </c>
      <c r="O57" s="169" t="s">
        <v>343</v>
      </c>
      <c r="P57" s="161" t="s">
        <v>332</v>
      </c>
      <c r="Q57" s="185"/>
      <c r="R57" s="185"/>
      <c r="S57" s="185"/>
      <c r="T57" s="185"/>
      <c r="U57" s="185"/>
      <c r="V57" s="185"/>
      <c r="W57" s="185"/>
      <c r="X57" s="185"/>
      <c r="Y57" s="185"/>
      <c r="Z57" s="185"/>
      <c r="AA57" s="185"/>
      <c r="AB57" s="185"/>
      <c r="AC57" s="185"/>
    </row>
    <row r="58" spans="1:29" ht="31.5" x14ac:dyDescent="0.25">
      <c r="A58" s="155">
        <v>50</v>
      </c>
      <c r="B58" s="192" t="s">
        <v>358</v>
      </c>
      <c r="C58" s="200" t="s">
        <v>359</v>
      </c>
      <c r="D58" s="169" t="s">
        <v>360</v>
      </c>
      <c r="E58" s="170">
        <v>44958</v>
      </c>
      <c r="F58" s="170">
        <v>45275</v>
      </c>
      <c r="G58" s="169" t="s">
        <v>361</v>
      </c>
      <c r="H58" s="161" t="s">
        <v>330</v>
      </c>
      <c r="I58" s="171">
        <v>0</v>
      </c>
      <c r="J58" s="171">
        <v>1</v>
      </c>
      <c r="K58" s="171">
        <v>0</v>
      </c>
      <c r="L58" s="171">
        <v>1</v>
      </c>
      <c r="M58" s="172">
        <v>0.1</v>
      </c>
      <c r="N58" s="161" t="s">
        <v>142</v>
      </c>
      <c r="O58" s="169" t="s">
        <v>984</v>
      </c>
      <c r="P58" s="161" t="s">
        <v>985</v>
      </c>
      <c r="Q58" s="185"/>
      <c r="R58" s="185"/>
      <c r="S58" s="185"/>
      <c r="T58" s="185"/>
      <c r="U58" s="185"/>
      <c r="V58" s="185"/>
      <c r="W58" s="185"/>
      <c r="X58" s="185"/>
      <c r="Y58" s="185"/>
      <c r="Z58" s="185"/>
      <c r="AA58" s="185"/>
      <c r="AB58" s="185"/>
      <c r="AC58" s="185"/>
    </row>
    <row r="59" spans="1:29" ht="99.75" customHeight="1" x14ac:dyDescent="0.25">
      <c r="A59" s="155">
        <v>51</v>
      </c>
      <c r="B59" s="192" t="s">
        <v>362</v>
      </c>
      <c r="C59" s="200" t="s">
        <v>363</v>
      </c>
      <c r="D59" s="169" t="s">
        <v>364</v>
      </c>
      <c r="E59" s="170">
        <v>44958</v>
      </c>
      <c r="F59" s="170">
        <v>45107</v>
      </c>
      <c r="G59" s="161" t="s">
        <v>365</v>
      </c>
      <c r="H59" s="161" t="s">
        <v>330</v>
      </c>
      <c r="I59" s="171">
        <v>0</v>
      </c>
      <c r="J59" s="171">
        <v>1</v>
      </c>
      <c r="K59" s="171">
        <v>0</v>
      </c>
      <c r="L59" s="171">
        <v>0</v>
      </c>
      <c r="M59" s="172">
        <v>0.05</v>
      </c>
      <c r="N59" s="161" t="s">
        <v>142</v>
      </c>
      <c r="O59" s="169" t="s">
        <v>984</v>
      </c>
      <c r="P59" s="161" t="s">
        <v>985</v>
      </c>
      <c r="Q59" s="185"/>
      <c r="R59" s="185"/>
      <c r="S59" s="185"/>
      <c r="T59" s="185"/>
      <c r="U59" s="185"/>
      <c r="V59" s="185"/>
      <c r="W59" s="185"/>
      <c r="X59" s="185"/>
      <c r="Y59" s="185"/>
      <c r="Z59" s="185"/>
      <c r="AA59" s="185"/>
      <c r="AB59" s="185"/>
      <c r="AC59" s="185"/>
    </row>
    <row r="60" spans="1:29" ht="60" customHeight="1" x14ac:dyDescent="0.25">
      <c r="A60" s="155">
        <v>52</v>
      </c>
      <c r="B60" s="192" t="s">
        <v>366</v>
      </c>
      <c r="C60" s="200" t="s">
        <v>367</v>
      </c>
      <c r="D60" s="169" t="s">
        <v>368</v>
      </c>
      <c r="E60" s="170">
        <v>44958</v>
      </c>
      <c r="F60" s="170">
        <v>45199</v>
      </c>
      <c r="G60" s="169" t="s">
        <v>369</v>
      </c>
      <c r="H60" s="161" t="s">
        <v>330</v>
      </c>
      <c r="I60" s="171">
        <v>0</v>
      </c>
      <c r="J60" s="171">
        <v>0</v>
      </c>
      <c r="K60" s="171">
        <v>1</v>
      </c>
      <c r="L60" s="171">
        <v>0</v>
      </c>
      <c r="M60" s="172">
        <v>0.1</v>
      </c>
      <c r="N60" s="161" t="s">
        <v>142</v>
      </c>
      <c r="O60" s="169" t="s">
        <v>984</v>
      </c>
      <c r="P60" s="161" t="s">
        <v>985</v>
      </c>
      <c r="Q60" s="185"/>
      <c r="R60" s="185"/>
      <c r="S60" s="185"/>
      <c r="T60" s="185"/>
      <c r="U60" s="185"/>
      <c r="V60" s="185"/>
      <c r="W60" s="185"/>
      <c r="X60" s="185"/>
      <c r="Y60" s="185"/>
      <c r="Z60" s="185"/>
      <c r="AA60" s="185"/>
      <c r="AB60" s="185"/>
      <c r="AC60" s="185"/>
    </row>
    <row r="61" spans="1:29" ht="112.5" customHeight="1" x14ac:dyDescent="0.25">
      <c r="A61" s="155">
        <v>53</v>
      </c>
      <c r="B61" s="192" t="s">
        <v>370</v>
      </c>
      <c r="C61" s="161" t="s">
        <v>371</v>
      </c>
      <c r="D61" s="161" t="s">
        <v>372</v>
      </c>
      <c r="E61" s="199">
        <v>44958</v>
      </c>
      <c r="F61" s="199">
        <v>45275</v>
      </c>
      <c r="G61" s="161" t="s">
        <v>373</v>
      </c>
      <c r="H61" s="161" t="s">
        <v>330</v>
      </c>
      <c r="I61" s="171">
        <v>0</v>
      </c>
      <c r="J61" s="171">
        <v>2</v>
      </c>
      <c r="K61" s="171">
        <v>0</v>
      </c>
      <c r="L61" s="171">
        <v>1</v>
      </c>
      <c r="M61" s="172">
        <v>0.1</v>
      </c>
      <c r="N61" s="161" t="s">
        <v>142</v>
      </c>
      <c r="O61" s="169" t="s">
        <v>984</v>
      </c>
      <c r="P61" s="161" t="s">
        <v>985</v>
      </c>
      <c r="Q61" s="185"/>
      <c r="R61" s="185"/>
      <c r="S61" s="185"/>
      <c r="T61" s="185"/>
      <c r="U61" s="185"/>
      <c r="V61" s="185"/>
      <c r="W61" s="185"/>
      <c r="X61" s="185"/>
      <c r="Y61" s="185"/>
      <c r="Z61" s="185"/>
      <c r="AA61" s="185"/>
      <c r="AB61" s="185"/>
      <c r="AC61" s="185"/>
    </row>
    <row r="62" spans="1:29" ht="64.5" customHeight="1" x14ac:dyDescent="0.25">
      <c r="A62" s="155">
        <v>54</v>
      </c>
      <c r="B62" s="192" t="s">
        <v>374</v>
      </c>
      <c r="C62" s="200" t="s">
        <v>375</v>
      </c>
      <c r="D62" s="169" t="s">
        <v>376</v>
      </c>
      <c r="E62" s="170">
        <v>44958</v>
      </c>
      <c r="F62" s="170">
        <v>45291</v>
      </c>
      <c r="G62" s="189" t="s">
        <v>377</v>
      </c>
      <c r="H62" s="161" t="s">
        <v>337</v>
      </c>
      <c r="I62" s="171">
        <v>0</v>
      </c>
      <c r="J62" s="171">
        <v>1</v>
      </c>
      <c r="K62" s="171">
        <v>0</v>
      </c>
      <c r="L62" s="171">
        <v>1</v>
      </c>
      <c r="M62" s="172">
        <v>7.0000000000000007E-2</v>
      </c>
      <c r="N62" s="161" t="s">
        <v>142</v>
      </c>
      <c r="O62" s="169" t="s">
        <v>984</v>
      </c>
      <c r="P62" s="161" t="s">
        <v>985</v>
      </c>
      <c r="Q62" s="185"/>
      <c r="R62" s="185"/>
      <c r="S62" s="185"/>
      <c r="T62" s="185"/>
      <c r="U62" s="185"/>
      <c r="V62" s="185"/>
      <c r="W62" s="185"/>
      <c r="X62" s="185"/>
      <c r="Y62" s="185"/>
      <c r="Z62" s="185"/>
      <c r="AA62" s="185"/>
      <c r="AB62" s="185"/>
      <c r="AC62" s="185"/>
    </row>
    <row r="63" spans="1:29" ht="57.75" customHeight="1" x14ac:dyDescent="0.25">
      <c r="A63" s="155">
        <v>55</v>
      </c>
      <c r="B63" s="192" t="s">
        <v>378</v>
      </c>
      <c r="C63" s="200" t="s">
        <v>379</v>
      </c>
      <c r="D63" s="169" t="s">
        <v>380</v>
      </c>
      <c r="E63" s="170">
        <v>44928</v>
      </c>
      <c r="F63" s="170">
        <v>45230</v>
      </c>
      <c r="G63" s="169" t="s">
        <v>381</v>
      </c>
      <c r="H63" s="161" t="s">
        <v>330</v>
      </c>
      <c r="I63" s="171">
        <v>0</v>
      </c>
      <c r="J63" s="171">
        <v>0</v>
      </c>
      <c r="K63" s="171">
        <v>0</v>
      </c>
      <c r="L63" s="171">
        <v>1</v>
      </c>
      <c r="M63" s="172">
        <v>0.05</v>
      </c>
      <c r="N63" s="161" t="s">
        <v>142</v>
      </c>
      <c r="O63" s="169" t="s">
        <v>984</v>
      </c>
      <c r="P63" s="161" t="s">
        <v>985</v>
      </c>
      <c r="Q63" s="185"/>
      <c r="R63" s="185"/>
      <c r="S63" s="185"/>
      <c r="T63" s="185"/>
      <c r="U63" s="185"/>
      <c r="V63" s="185"/>
      <c r="W63" s="185"/>
      <c r="X63" s="185"/>
      <c r="Y63" s="185"/>
      <c r="Z63" s="185"/>
      <c r="AA63" s="185"/>
      <c r="AB63" s="185"/>
      <c r="AC63" s="185"/>
    </row>
    <row r="64" spans="1:29" ht="69" customHeight="1" x14ac:dyDescent="0.25">
      <c r="A64" s="155">
        <v>56</v>
      </c>
      <c r="B64" s="192" t="s">
        <v>382</v>
      </c>
      <c r="C64" s="200" t="s">
        <v>383</v>
      </c>
      <c r="D64" s="169" t="s">
        <v>384</v>
      </c>
      <c r="E64" s="170">
        <v>44928</v>
      </c>
      <c r="F64" s="170">
        <v>45291</v>
      </c>
      <c r="G64" s="189" t="s">
        <v>385</v>
      </c>
      <c r="H64" s="161" t="s">
        <v>386</v>
      </c>
      <c r="I64" s="171">
        <v>0</v>
      </c>
      <c r="J64" s="171">
        <v>1</v>
      </c>
      <c r="K64" s="171">
        <v>0</v>
      </c>
      <c r="L64" s="171">
        <v>1</v>
      </c>
      <c r="M64" s="172">
        <v>0.05</v>
      </c>
      <c r="N64" s="161" t="s">
        <v>142</v>
      </c>
      <c r="O64" s="169" t="s">
        <v>984</v>
      </c>
      <c r="P64" s="161" t="s">
        <v>985</v>
      </c>
      <c r="Q64" s="185"/>
      <c r="R64" s="185"/>
      <c r="S64" s="185"/>
      <c r="T64" s="185"/>
      <c r="U64" s="185"/>
      <c r="V64" s="185"/>
      <c r="W64" s="185"/>
      <c r="X64" s="185"/>
      <c r="Y64" s="185"/>
      <c r="Z64" s="185"/>
      <c r="AA64" s="185"/>
      <c r="AB64" s="185"/>
      <c r="AC64" s="185"/>
    </row>
    <row r="65" spans="1:29" ht="60.75" customHeight="1" x14ac:dyDescent="0.25">
      <c r="A65" s="155">
        <v>57</v>
      </c>
      <c r="B65" s="192" t="s">
        <v>387</v>
      </c>
      <c r="C65" s="149" t="s">
        <v>138</v>
      </c>
      <c r="D65" s="149" t="s">
        <v>139</v>
      </c>
      <c r="E65" s="157">
        <v>44927</v>
      </c>
      <c r="F65" s="158">
        <v>45291</v>
      </c>
      <c r="G65" s="149" t="s">
        <v>140</v>
      </c>
      <c r="H65" s="149" t="s">
        <v>141</v>
      </c>
      <c r="I65" s="149">
        <v>1</v>
      </c>
      <c r="J65" s="149">
        <v>1</v>
      </c>
      <c r="K65" s="149">
        <v>1</v>
      </c>
      <c r="L65" s="149">
        <v>1</v>
      </c>
      <c r="M65" s="168">
        <v>0.03</v>
      </c>
      <c r="N65" s="168" t="s">
        <v>142</v>
      </c>
      <c r="O65" s="169" t="s">
        <v>984</v>
      </c>
      <c r="P65" s="161" t="s">
        <v>985</v>
      </c>
      <c r="Q65" s="185"/>
      <c r="R65" s="185"/>
      <c r="S65" s="185"/>
      <c r="T65" s="185"/>
      <c r="U65" s="185"/>
      <c r="V65" s="185"/>
      <c r="W65" s="185"/>
      <c r="X65" s="185"/>
      <c r="Y65" s="185"/>
      <c r="Z65" s="185"/>
      <c r="AA65" s="185"/>
      <c r="AB65" s="185"/>
      <c r="AC65" s="185"/>
    </row>
    <row r="66" spans="1:29" ht="38.25" customHeight="1" x14ac:dyDescent="0.25">
      <c r="A66" s="173"/>
      <c r="B66" s="204" t="s">
        <v>388</v>
      </c>
      <c r="C66" s="173"/>
      <c r="D66" s="173"/>
      <c r="E66" s="175"/>
      <c r="F66" s="175"/>
      <c r="G66" s="173"/>
      <c r="H66" s="173"/>
      <c r="I66" s="173"/>
      <c r="J66" s="173"/>
      <c r="K66" s="173"/>
      <c r="L66" s="173"/>
      <c r="M66" s="176">
        <f>SUM(M52:M65)</f>
        <v>1.0000000000000002</v>
      </c>
      <c r="N66" s="177"/>
      <c r="O66" s="173"/>
      <c r="P66" s="173"/>
      <c r="Q66" s="185"/>
      <c r="R66" s="185"/>
      <c r="S66" s="185"/>
      <c r="T66" s="185"/>
      <c r="U66" s="185"/>
      <c r="V66" s="185"/>
      <c r="W66" s="185"/>
      <c r="X66" s="185"/>
      <c r="Y66" s="185"/>
      <c r="Z66" s="185"/>
      <c r="AA66" s="185"/>
      <c r="AB66" s="185"/>
      <c r="AC66" s="185"/>
    </row>
    <row r="67" spans="1:29" ht="201" customHeight="1" x14ac:dyDescent="0.25">
      <c r="A67" s="155">
        <v>58</v>
      </c>
      <c r="B67" s="192" t="s">
        <v>389</v>
      </c>
      <c r="C67" s="161" t="s">
        <v>390</v>
      </c>
      <c r="D67" s="161" t="s">
        <v>391</v>
      </c>
      <c r="E67" s="183">
        <v>44958</v>
      </c>
      <c r="F67" s="183">
        <v>45291</v>
      </c>
      <c r="G67" s="161" t="s">
        <v>392</v>
      </c>
      <c r="H67" s="161" t="s">
        <v>393</v>
      </c>
      <c r="I67" s="161">
        <v>3</v>
      </c>
      <c r="J67" s="161">
        <v>3</v>
      </c>
      <c r="K67" s="161">
        <v>3</v>
      </c>
      <c r="L67" s="161">
        <v>4</v>
      </c>
      <c r="M67" s="218">
        <v>0.08</v>
      </c>
      <c r="N67" s="161" t="s">
        <v>394</v>
      </c>
      <c r="O67" s="161" t="s">
        <v>395</v>
      </c>
      <c r="P67" s="161" t="s">
        <v>396</v>
      </c>
      <c r="Q67" s="185"/>
      <c r="R67" s="185"/>
      <c r="S67" s="185"/>
      <c r="T67" s="185"/>
      <c r="U67" s="185"/>
      <c r="V67" s="185"/>
      <c r="W67" s="185"/>
      <c r="X67" s="185"/>
      <c r="Y67" s="185"/>
      <c r="Z67" s="185"/>
      <c r="AA67" s="185"/>
      <c r="AB67" s="185"/>
      <c r="AC67" s="185"/>
    </row>
    <row r="68" spans="1:29" ht="64.5" customHeight="1" x14ac:dyDescent="0.25">
      <c r="A68" s="155">
        <v>59</v>
      </c>
      <c r="B68" s="192" t="s">
        <v>397</v>
      </c>
      <c r="C68" s="169" t="s">
        <v>398</v>
      </c>
      <c r="D68" s="169" t="s">
        <v>399</v>
      </c>
      <c r="E68" s="170">
        <v>44958</v>
      </c>
      <c r="F68" s="170">
        <v>45291</v>
      </c>
      <c r="G68" s="169" t="s">
        <v>400</v>
      </c>
      <c r="H68" s="169" t="s">
        <v>401</v>
      </c>
      <c r="I68" s="172">
        <v>0</v>
      </c>
      <c r="J68" s="172">
        <v>0</v>
      </c>
      <c r="K68" s="172">
        <v>0.75</v>
      </c>
      <c r="L68" s="172">
        <v>0.25</v>
      </c>
      <c r="M68" s="172">
        <v>0.08</v>
      </c>
      <c r="N68" s="161" t="s">
        <v>394</v>
      </c>
      <c r="O68" s="161" t="s">
        <v>402</v>
      </c>
      <c r="P68" s="161" t="s">
        <v>403</v>
      </c>
      <c r="Q68" s="185"/>
      <c r="R68" s="185"/>
      <c r="S68" s="185"/>
      <c r="T68" s="185"/>
      <c r="U68" s="185"/>
      <c r="V68" s="185"/>
      <c r="W68" s="185"/>
      <c r="X68" s="185"/>
      <c r="Y68" s="185"/>
      <c r="Z68" s="185"/>
      <c r="AA68" s="185"/>
      <c r="AB68" s="185"/>
      <c r="AC68" s="185"/>
    </row>
    <row r="69" spans="1:29" s="151" customFormat="1" ht="69.75" customHeight="1" x14ac:dyDescent="0.25">
      <c r="A69" s="155">
        <v>60</v>
      </c>
      <c r="B69" s="192" t="s">
        <v>404</v>
      </c>
      <c r="C69" s="169" t="s">
        <v>405</v>
      </c>
      <c r="D69" s="169" t="s">
        <v>406</v>
      </c>
      <c r="E69" s="170">
        <v>44958</v>
      </c>
      <c r="F69" s="170">
        <v>45291</v>
      </c>
      <c r="G69" s="169" t="s">
        <v>407</v>
      </c>
      <c r="H69" s="169" t="s">
        <v>408</v>
      </c>
      <c r="I69" s="172">
        <v>0</v>
      </c>
      <c r="J69" s="172">
        <v>0.5</v>
      </c>
      <c r="K69" s="172">
        <v>0</v>
      </c>
      <c r="L69" s="172">
        <v>0.5</v>
      </c>
      <c r="M69" s="172">
        <v>0.08</v>
      </c>
      <c r="N69" s="161" t="s">
        <v>394</v>
      </c>
      <c r="O69" s="161" t="s">
        <v>402</v>
      </c>
      <c r="P69" s="161" t="s">
        <v>403</v>
      </c>
      <c r="Q69" s="185"/>
      <c r="R69" s="185"/>
      <c r="S69" s="185"/>
      <c r="T69" s="185"/>
      <c r="U69" s="185"/>
      <c r="V69" s="185"/>
      <c r="W69" s="185"/>
      <c r="X69" s="185"/>
      <c r="Y69" s="185"/>
      <c r="Z69" s="185"/>
      <c r="AA69" s="185"/>
      <c r="AB69" s="185"/>
      <c r="AC69" s="185"/>
    </row>
    <row r="70" spans="1:29" s="151" customFormat="1" ht="69.75" customHeight="1" x14ac:dyDescent="0.25">
      <c r="A70" s="155">
        <v>61</v>
      </c>
      <c r="B70" s="192" t="s">
        <v>409</v>
      </c>
      <c r="C70" s="169" t="s">
        <v>410</v>
      </c>
      <c r="D70" s="169" t="s">
        <v>411</v>
      </c>
      <c r="E70" s="170">
        <v>44928</v>
      </c>
      <c r="F70" s="170">
        <v>45107</v>
      </c>
      <c r="G70" s="169" t="s">
        <v>412</v>
      </c>
      <c r="H70" s="169" t="s">
        <v>413</v>
      </c>
      <c r="I70" s="169">
        <v>0</v>
      </c>
      <c r="J70" s="169">
        <v>1</v>
      </c>
      <c r="K70" s="169">
        <v>0</v>
      </c>
      <c r="L70" s="169">
        <v>0</v>
      </c>
      <c r="M70" s="179">
        <v>0.08</v>
      </c>
      <c r="N70" s="179" t="s">
        <v>414</v>
      </c>
      <c r="O70" s="169" t="s">
        <v>415</v>
      </c>
      <c r="P70" s="169" t="s">
        <v>416</v>
      </c>
      <c r="Q70" s="185"/>
      <c r="R70" s="185"/>
      <c r="S70" s="185"/>
      <c r="T70" s="185"/>
      <c r="U70" s="185"/>
      <c r="V70" s="185"/>
      <c r="W70" s="185"/>
      <c r="X70" s="185"/>
      <c r="Y70" s="185"/>
      <c r="Z70" s="185"/>
      <c r="AA70" s="185"/>
      <c r="AB70" s="185"/>
      <c r="AC70" s="185"/>
    </row>
    <row r="71" spans="1:29" ht="63.75" customHeight="1" x14ac:dyDescent="0.25">
      <c r="A71" s="155">
        <v>62</v>
      </c>
      <c r="B71" s="192" t="s">
        <v>417</v>
      </c>
      <c r="C71" s="205" t="s">
        <v>418</v>
      </c>
      <c r="D71" s="205" t="s">
        <v>419</v>
      </c>
      <c r="E71" s="170">
        <v>44928</v>
      </c>
      <c r="F71" s="170">
        <v>45015</v>
      </c>
      <c r="G71" s="185" t="s">
        <v>420</v>
      </c>
      <c r="H71" s="169" t="s">
        <v>413</v>
      </c>
      <c r="I71" s="169">
        <v>1</v>
      </c>
      <c r="J71" s="169">
        <v>0</v>
      </c>
      <c r="K71" s="169">
        <v>0</v>
      </c>
      <c r="L71" s="169">
        <v>0</v>
      </c>
      <c r="M71" s="179">
        <v>0.08</v>
      </c>
      <c r="N71" s="161" t="s">
        <v>421</v>
      </c>
      <c r="O71" s="169" t="s">
        <v>422</v>
      </c>
      <c r="P71" s="169" t="s">
        <v>423</v>
      </c>
      <c r="Q71" s="185"/>
      <c r="R71" s="185"/>
      <c r="S71" s="185"/>
      <c r="T71" s="185"/>
      <c r="U71" s="185"/>
      <c r="V71" s="185"/>
      <c r="W71" s="185"/>
      <c r="X71" s="185"/>
      <c r="Y71" s="185"/>
      <c r="Z71" s="185"/>
      <c r="AA71" s="185"/>
      <c r="AB71" s="185"/>
      <c r="AC71" s="185"/>
    </row>
    <row r="72" spans="1:29" ht="38.25" customHeight="1" x14ac:dyDescent="0.25">
      <c r="A72" s="155">
        <v>63</v>
      </c>
      <c r="B72" s="192" t="s">
        <v>424</v>
      </c>
      <c r="C72" s="169" t="s">
        <v>425</v>
      </c>
      <c r="D72" s="169" t="s">
        <v>426</v>
      </c>
      <c r="E72" s="170">
        <v>44986</v>
      </c>
      <c r="F72" s="170">
        <v>45230</v>
      </c>
      <c r="G72" s="169" t="s">
        <v>427</v>
      </c>
      <c r="H72" s="169" t="s">
        <v>413</v>
      </c>
      <c r="I72" s="169">
        <v>0</v>
      </c>
      <c r="J72" s="169">
        <v>0</v>
      </c>
      <c r="K72" s="169">
        <v>0</v>
      </c>
      <c r="L72" s="169">
        <v>1</v>
      </c>
      <c r="M72" s="179">
        <v>0.08</v>
      </c>
      <c r="N72" s="179" t="s">
        <v>285</v>
      </c>
      <c r="O72" s="169" t="s">
        <v>428</v>
      </c>
      <c r="P72" s="169" t="s">
        <v>429</v>
      </c>
      <c r="Q72" s="185"/>
      <c r="R72" s="185"/>
      <c r="S72" s="185"/>
      <c r="T72" s="185"/>
      <c r="U72" s="185"/>
      <c r="V72" s="185"/>
      <c r="W72" s="185"/>
      <c r="X72" s="185"/>
      <c r="Y72" s="185"/>
      <c r="Z72" s="185"/>
      <c r="AA72" s="185"/>
      <c r="AB72" s="185"/>
      <c r="AC72" s="185"/>
    </row>
    <row r="73" spans="1:29" ht="44.25" customHeight="1" x14ac:dyDescent="0.25">
      <c r="A73" s="155">
        <v>64</v>
      </c>
      <c r="B73" s="326" t="s">
        <v>430</v>
      </c>
      <c r="C73" s="169" t="s">
        <v>431</v>
      </c>
      <c r="D73" s="169" t="s">
        <v>432</v>
      </c>
      <c r="E73" s="170">
        <v>45048</v>
      </c>
      <c r="F73" s="170">
        <v>45291</v>
      </c>
      <c r="G73" s="169" t="s">
        <v>433</v>
      </c>
      <c r="H73" s="169" t="s">
        <v>413</v>
      </c>
      <c r="I73" s="169">
        <v>0</v>
      </c>
      <c r="J73" s="169">
        <v>0</v>
      </c>
      <c r="K73" s="169">
        <v>0</v>
      </c>
      <c r="L73" s="325">
        <v>0</v>
      </c>
      <c r="M73" s="179">
        <v>0</v>
      </c>
      <c r="N73" s="179" t="s">
        <v>434</v>
      </c>
      <c r="O73" s="169" t="s">
        <v>435</v>
      </c>
      <c r="P73" s="169" t="s">
        <v>436</v>
      </c>
      <c r="Q73" s="185"/>
      <c r="R73" s="185"/>
      <c r="S73" s="185"/>
      <c r="T73" s="185"/>
      <c r="U73" s="185"/>
      <c r="V73" s="185"/>
      <c r="W73" s="185"/>
      <c r="X73" s="185"/>
      <c r="Y73" s="185"/>
      <c r="Z73" s="185"/>
      <c r="AA73" s="185"/>
      <c r="AB73" s="185"/>
      <c r="AC73" s="185"/>
    </row>
    <row r="74" spans="1:29" ht="92.25" customHeight="1" x14ac:dyDescent="0.25">
      <c r="A74" s="155">
        <v>65</v>
      </c>
      <c r="B74" s="192" t="s">
        <v>437</v>
      </c>
      <c r="C74" s="161" t="s">
        <v>438</v>
      </c>
      <c r="D74" s="161" t="s">
        <v>145</v>
      </c>
      <c r="E74" s="183">
        <v>44958</v>
      </c>
      <c r="F74" s="157">
        <v>45077</v>
      </c>
      <c r="G74" s="161" t="s">
        <v>221</v>
      </c>
      <c r="H74" s="161" t="s">
        <v>147</v>
      </c>
      <c r="I74" s="161">
        <v>0</v>
      </c>
      <c r="J74" s="169">
        <v>1</v>
      </c>
      <c r="K74" s="161">
        <v>0</v>
      </c>
      <c r="L74" s="161">
        <v>0</v>
      </c>
      <c r="M74" s="179">
        <v>7.0000000000000007E-2</v>
      </c>
      <c r="N74" s="179" t="s">
        <v>142</v>
      </c>
      <c r="O74" s="169" t="s">
        <v>439</v>
      </c>
      <c r="P74" s="169" t="s">
        <v>440</v>
      </c>
      <c r="Q74" s="185"/>
      <c r="R74" s="185"/>
      <c r="S74" s="185"/>
      <c r="T74" s="185"/>
      <c r="U74" s="185"/>
      <c r="V74" s="185"/>
      <c r="W74" s="185"/>
      <c r="X74" s="185"/>
      <c r="Y74" s="185"/>
      <c r="Z74" s="185"/>
      <c r="AA74" s="185"/>
      <c r="AB74" s="185"/>
      <c r="AC74" s="185"/>
    </row>
    <row r="75" spans="1:29" ht="57.75" customHeight="1" x14ac:dyDescent="0.25">
      <c r="A75" s="155">
        <v>66</v>
      </c>
      <c r="B75" s="192" t="s">
        <v>441</v>
      </c>
      <c r="C75" s="149" t="s">
        <v>138</v>
      </c>
      <c r="D75" s="149" t="s">
        <v>139</v>
      </c>
      <c r="E75" s="157">
        <v>44927</v>
      </c>
      <c r="F75" s="158">
        <v>45291</v>
      </c>
      <c r="G75" s="149" t="s">
        <v>140</v>
      </c>
      <c r="H75" s="149" t="s">
        <v>141</v>
      </c>
      <c r="I75" s="149">
        <v>1</v>
      </c>
      <c r="J75" s="149">
        <v>1</v>
      </c>
      <c r="K75" s="149">
        <v>1</v>
      </c>
      <c r="L75" s="149">
        <v>1</v>
      </c>
      <c r="M75" s="217">
        <v>7.0000000000000007E-2</v>
      </c>
      <c r="N75" s="217" t="s">
        <v>142</v>
      </c>
      <c r="O75" s="169" t="s">
        <v>442</v>
      </c>
      <c r="P75" s="169" t="s">
        <v>443</v>
      </c>
      <c r="Q75" s="185"/>
      <c r="R75" s="185"/>
      <c r="S75" s="185"/>
      <c r="T75" s="185"/>
      <c r="U75" s="185"/>
      <c r="V75" s="185"/>
      <c r="W75" s="185"/>
      <c r="X75" s="185"/>
      <c r="Y75" s="185"/>
      <c r="Z75" s="185"/>
      <c r="AA75" s="185"/>
      <c r="AB75" s="185"/>
      <c r="AC75" s="185"/>
    </row>
    <row r="76" spans="1:29" ht="129" customHeight="1" x14ac:dyDescent="0.25">
      <c r="A76" s="206">
        <v>67</v>
      </c>
      <c r="B76" s="192" t="s">
        <v>444</v>
      </c>
      <c r="C76" s="169" t="s">
        <v>445</v>
      </c>
      <c r="D76" s="169" t="s">
        <v>446</v>
      </c>
      <c r="E76" s="170">
        <v>45061</v>
      </c>
      <c r="F76" s="170">
        <v>45169</v>
      </c>
      <c r="G76" s="169" t="s">
        <v>447</v>
      </c>
      <c r="H76" s="169" t="s">
        <v>448</v>
      </c>
      <c r="I76" s="169">
        <v>0</v>
      </c>
      <c r="J76" s="169">
        <v>0</v>
      </c>
      <c r="K76" s="169">
        <v>1</v>
      </c>
      <c r="L76" s="169">
        <v>0</v>
      </c>
      <c r="M76" s="179">
        <v>0.1</v>
      </c>
      <c r="N76" s="179" t="s">
        <v>142</v>
      </c>
      <c r="O76" s="169" t="s">
        <v>449</v>
      </c>
      <c r="P76" s="169" t="s">
        <v>450</v>
      </c>
      <c r="Q76" s="185"/>
      <c r="R76" s="185"/>
      <c r="S76" s="185"/>
      <c r="T76" s="185"/>
      <c r="U76" s="185"/>
      <c r="V76" s="185"/>
      <c r="W76" s="185"/>
      <c r="X76" s="185"/>
      <c r="Y76" s="185"/>
      <c r="Z76" s="185"/>
      <c r="AA76" s="185"/>
      <c r="AB76" s="185"/>
      <c r="AC76" s="185"/>
    </row>
    <row r="77" spans="1:29" ht="129" customHeight="1" x14ac:dyDescent="0.25">
      <c r="A77" s="206">
        <v>68</v>
      </c>
      <c r="B77" s="192" t="s">
        <v>451</v>
      </c>
      <c r="C77" s="169" t="s">
        <v>452</v>
      </c>
      <c r="D77" s="169" t="s">
        <v>453</v>
      </c>
      <c r="E77" s="170">
        <v>45061</v>
      </c>
      <c r="F77" s="170">
        <v>45275</v>
      </c>
      <c r="G77" s="169" t="s">
        <v>454</v>
      </c>
      <c r="H77" s="169" t="s">
        <v>448</v>
      </c>
      <c r="I77" s="169">
        <v>0</v>
      </c>
      <c r="J77" s="169">
        <v>0</v>
      </c>
      <c r="K77" s="169">
        <v>0</v>
      </c>
      <c r="L77" s="169">
        <v>1</v>
      </c>
      <c r="M77" s="179">
        <v>0.1</v>
      </c>
      <c r="N77" s="179" t="s">
        <v>142</v>
      </c>
      <c r="O77" s="169" t="s">
        <v>449</v>
      </c>
      <c r="P77" s="169" t="s">
        <v>450</v>
      </c>
      <c r="Q77" s="185"/>
      <c r="R77" s="185"/>
      <c r="S77" s="185"/>
      <c r="T77" s="185"/>
      <c r="U77" s="185"/>
      <c r="V77" s="185"/>
      <c r="W77" s="185"/>
      <c r="X77" s="185"/>
      <c r="Y77" s="185"/>
      <c r="Z77" s="185"/>
      <c r="AA77" s="185"/>
      <c r="AB77" s="185"/>
      <c r="AC77" s="185"/>
    </row>
    <row r="78" spans="1:29" ht="129" customHeight="1" x14ac:dyDescent="0.25">
      <c r="A78" s="206">
        <v>69</v>
      </c>
      <c r="B78" s="192" t="s">
        <v>455</v>
      </c>
      <c r="C78" s="169" t="s">
        <v>456</v>
      </c>
      <c r="D78" s="169" t="s">
        <v>457</v>
      </c>
      <c r="E78" s="170">
        <v>44958</v>
      </c>
      <c r="F78" s="170">
        <v>45260</v>
      </c>
      <c r="G78" s="169" t="s">
        <v>458</v>
      </c>
      <c r="H78" s="169" t="s">
        <v>459</v>
      </c>
      <c r="I78" s="169">
        <v>1</v>
      </c>
      <c r="J78" s="169">
        <v>1</v>
      </c>
      <c r="K78" s="169">
        <v>1</v>
      </c>
      <c r="L78" s="169">
        <v>1</v>
      </c>
      <c r="M78" s="218">
        <v>0.08</v>
      </c>
      <c r="N78" s="169" t="s">
        <v>460</v>
      </c>
      <c r="O78" s="169" t="s">
        <v>461</v>
      </c>
      <c r="P78" s="169" t="s">
        <v>462</v>
      </c>
      <c r="Q78" s="185"/>
      <c r="R78" s="185"/>
      <c r="S78" s="185"/>
      <c r="T78" s="185"/>
      <c r="U78" s="185"/>
      <c r="V78" s="185"/>
      <c r="W78" s="185"/>
      <c r="X78" s="185"/>
      <c r="Y78" s="185"/>
      <c r="Z78" s="185"/>
      <c r="AA78" s="185"/>
      <c r="AB78" s="185"/>
      <c r="AC78" s="185"/>
    </row>
    <row r="79" spans="1:29" ht="129" customHeight="1" x14ac:dyDescent="0.25">
      <c r="A79" s="206">
        <v>70</v>
      </c>
      <c r="B79" s="192" t="s">
        <v>463</v>
      </c>
      <c r="C79" s="169" t="s">
        <v>464</v>
      </c>
      <c r="D79" s="169" t="s">
        <v>465</v>
      </c>
      <c r="E79" s="170">
        <v>44958</v>
      </c>
      <c r="F79" s="170">
        <v>45260</v>
      </c>
      <c r="G79" s="169" t="s">
        <v>466</v>
      </c>
      <c r="H79" s="169" t="s">
        <v>467</v>
      </c>
      <c r="I79" s="169">
        <v>0</v>
      </c>
      <c r="J79" s="169">
        <v>1</v>
      </c>
      <c r="K79" s="169">
        <v>0</v>
      </c>
      <c r="L79" s="169">
        <v>1</v>
      </c>
      <c r="M79" s="218">
        <v>0.05</v>
      </c>
      <c r="N79" s="169" t="s">
        <v>460</v>
      </c>
      <c r="O79" s="169" t="s">
        <v>461</v>
      </c>
      <c r="P79" s="169" t="s">
        <v>462</v>
      </c>
      <c r="Q79" s="185"/>
      <c r="R79" s="185"/>
      <c r="S79" s="185"/>
      <c r="T79" s="185"/>
      <c r="U79" s="185"/>
      <c r="V79" s="185"/>
      <c r="W79" s="185"/>
      <c r="X79" s="185"/>
      <c r="Y79" s="185"/>
      <c r="Z79" s="185"/>
      <c r="AA79" s="185"/>
      <c r="AB79" s="185"/>
      <c r="AC79" s="185"/>
    </row>
    <row r="80" spans="1:29" ht="129" customHeight="1" x14ac:dyDescent="0.25">
      <c r="A80" s="206">
        <v>71</v>
      </c>
      <c r="B80" s="192" t="s">
        <v>468</v>
      </c>
      <c r="C80" s="169" t="s">
        <v>469</v>
      </c>
      <c r="D80" s="169" t="s">
        <v>470</v>
      </c>
      <c r="E80" s="170">
        <v>44958</v>
      </c>
      <c r="F80" s="170">
        <v>45260</v>
      </c>
      <c r="G80" s="169" t="s">
        <v>471</v>
      </c>
      <c r="H80" s="169" t="s">
        <v>472</v>
      </c>
      <c r="I80" s="169">
        <v>0</v>
      </c>
      <c r="J80" s="169">
        <v>0</v>
      </c>
      <c r="K80" s="169">
        <v>0</v>
      </c>
      <c r="L80" s="169">
        <v>1</v>
      </c>
      <c r="M80" s="218">
        <v>0.05</v>
      </c>
      <c r="N80" s="169" t="s">
        <v>473</v>
      </c>
      <c r="O80" s="169" t="s">
        <v>461</v>
      </c>
      <c r="P80" s="169" t="s">
        <v>462</v>
      </c>
      <c r="Q80" s="185"/>
      <c r="R80" s="185"/>
      <c r="S80" s="185"/>
      <c r="T80" s="185"/>
      <c r="U80" s="185"/>
      <c r="V80" s="185"/>
      <c r="W80" s="185"/>
      <c r="X80" s="185"/>
      <c r="Y80" s="185"/>
      <c r="Z80" s="185"/>
      <c r="AA80" s="185"/>
      <c r="AB80" s="185"/>
      <c r="AC80" s="185"/>
    </row>
    <row r="81" spans="1:29" ht="36.75" customHeight="1" x14ac:dyDescent="0.2">
      <c r="A81" s="208"/>
      <c r="B81" s="209" t="s">
        <v>474</v>
      </c>
      <c r="C81" s="208"/>
      <c r="D81" s="208"/>
      <c r="E81" s="210"/>
      <c r="F81" s="210"/>
      <c r="G81" s="208"/>
      <c r="H81" s="208"/>
      <c r="I81" s="208"/>
      <c r="J81" s="208"/>
      <c r="K81" s="208"/>
      <c r="L81" s="208"/>
      <c r="M81" s="215">
        <f>SUM(M67:M80)</f>
        <v>1</v>
      </c>
      <c r="N81" s="211"/>
      <c r="O81" s="208"/>
      <c r="P81" s="208"/>
      <c r="Q81" s="207"/>
      <c r="R81" s="207"/>
      <c r="S81" s="207"/>
      <c r="T81" s="207"/>
      <c r="U81" s="207"/>
      <c r="V81" s="207"/>
      <c r="W81" s="207"/>
      <c r="X81" s="207"/>
      <c r="Y81" s="207"/>
      <c r="Z81" s="207"/>
      <c r="AA81" s="207"/>
      <c r="AB81" s="207"/>
      <c r="AC81" s="207"/>
    </row>
    <row r="82" spans="1:29" ht="124.5" customHeight="1" x14ac:dyDescent="0.2">
      <c r="A82" s="155">
        <v>72</v>
      </c>
      <c r="B82" s="192" t="s">
        <v>475</v>
      </c>
      <c r="C82" s="200" t="s">
        <v>476</v>
      </c>
      <c r="D82" s="200" t="s">
        <v>477</v>
      </c>
      <c r="E82" s="202">
        <v>44958</v>
      </c>
      <c r="F82" s="202">
        <v>45275</v>
      </c>
      <c r="G82" s="203" t="s">
        <v>478</v>
      </c>
      <c r="H82" s="203" t="s">
        <v>479</v>
      </c>
      <c r="I82" s="203">
        <v>0</v>
      </c>
      <c r="J82" s="203">
        <v>1</v>
      </c>
      <c r="K82" s="203">
        <v>0</v>
      </c>
      <c r="L82" s="203">
        <v>1</v>
      </c>
      <c r="M82" s="212">
        <v>8.3000000000000004E-2</v>
      </c>
      <c r="N82" s="179" t="s">
        <v>142</v>
      </c>
      <c r="O82" s="169" t="s">
        <v>331</v>
      </c>
      <c r="P82" s="161" t="s">
        <v>332</v>
      </c>
      <c r="Q82" s="207"/>
      <c r="R82" s="207"/>
      <c r="S82" s="207"/>
      <c r="T82" s="207"/>
      <c r="U82" s="207"/>
      <c r="V82" s="207"/>
      <c r="W82" s="207"/>
      <c r="X82" s="207"/>
      <c r="Y82" s="207"/>
      <c r="Z82" s="207"/>
      <c r="AA82" s="207"/>
      <c r="AB82" s="207"/>
      <c r="AC82" s="207"/>
    </row>
    <row r="83" spans="1:29" ht="129.75" customHeight="1" x14ac:dyDescent="0.2">
      <c r="A83" s="155">
        <v>73</v>
      </c>
      <c r="B83" s="192" t="s">
        <v>480</v>
      </c>
      <c r="C83" s="213" t="s">
        <v>481</v>
      </c>
      <c r="D83" s="200" t="s">
        <v>482</v>
      </c>
      <c r="E83" s="202">
        <v>44958</v>
      </c>
      <c r="F83" s="202">
        <v>45275</v>
      </c>
      <c r="G83" s="203" t="s">
        <v>483</v>
      </c>
      <c r="H83" s="169" t="s">
        <v>479</v>
      </c>
      <c r="I83" s="161">
        <v>0</v>
      </c>
      <c r="J83" s="161">
        <v>1</v>
      </c>
      <c r="K83" s="161">
        <v>0</v>
      </c>
      <c r="L83" s="161">
        <v>1</v>
      </c>
      <c r="M83" s="212">
        <v>8.3000000000000004E-2</v>
      </c>
      <c r="N83" s="179" t="s">
        <v>142</v>
      </c>
      <c r="O83" s="169" t="s">
        <v>331</v>
      </c>
      <c r="P83" s="161" t="s">
        <v>332</v>
      </c>
      <c r="Q83" s="207"/>
      <c r="R83" s="207"/>
      <c r="S83" s="207"/>
      <c r="T83" s="207"/>
      <c r="U83" s="207"/>
      <c r="V83" s="207"/>
      <c r="W83" s="207"/>
      <c r="X83" s="207"/>
      <c r="Y83" s="207"/>
      <c r="Z83" s="207"/>
      <c r="AA83" s="207"/>
      <c r="AB83" s="207"/>
      <c r="AC83" s="207"/>
    </row>
    <row r="84" spans="1:29" ht="113.25" customHeight="1" x14ac:dyDescent="0.2">
      <c r="A84" s="155">
        <v>74</v>
      </c>
      <c r="B84" s="192" t="s">
        <v>484</v>
      </c>
      <c r="C84" s="213" t="s">
        <v>485</v>
      </c>
      <c r="D84" s="200" t="s">
        <v>486</v>
      </c>
      <c r="E84" s="202">
        <v>44958</v>
      </c>
      <c r="F84" s="202">
        <v>45275</v>
      </c>
      <c r="G84" s="203" t="s">
        <v>487</v>
      </c>
      <c r="H84" s="169" t="s">
        <v>479</v>
      </c>
      <c r="I84" s="161">
        <v>0</v>
      </c>
      <c r="J84" s="161">
        <v>1</v>
      </c>
      <c r="K84" s="161">
        <v>0</v>
      </c>
      <c r="L84" s="161">
        <v>1</v>
      </c>
      <c r="M84" s="212">
        <v>8.3000000000000004E-2</v>
      </c>
      <c r="N84" s="179" t="s">
        <v>142</v>
      </c>
      <c r="O84" s="169" t="s">
        <v>331</v>
      </c>
      <c r="P84" s="161" t="s">
        <v>332</v>
      </c>
      <c r="Q84" s="207"/>
      <c r="R84" s="207"/>
      <c r="S84" s="207"/>
      <c r="T84" s="207"/>
      <c r="U84" s="207"/>
      <c r="V84" s="207"/>
      <c r="W84" s="207"/>
      <c r="X84" s="207"/>
      <c r="Y84" s="207"/>
      <c r="Z84" s="207"/>
      <c r="AA84" s="207"/>
      <c r="AB84" s="207"/>
      <c r="AC84" s="207"/>
    </row>
    <row r="85" spans="1:29" ht="129" customHeight="1" x14ac:dyDescent="0.2">
      <c r="A85" s="155">
        <v>75</v>
      </c>
      <c r="B85" s="192" t="s">
        <v>488</v>
      </c>
      <c r="C85" s="213" t="s">
        <v>489</v>
      </c>
      <c r="D85" s="200" t="s">
        <v>490</v>
      </c>
      <c r="E85" s="202">
        <v>44958</v>
      </c>
      <c r="F85" s="202">
        <v>45275</v>
      </c>
      <c r="G85" s="203" t="s">
        <v>491</v>
      </c>
      <c r="H85" s="169" t="s">
        <v>479</v>
      </c>
      <c r="I85" s="161">
        <v>0</v>
      </c>
      <c r="J85" s="161">
        <v>1</v>
      </c>
      <c r="K85" s="161">
        <v>0</v>
      </c>
      <c r="L85" s="161">
        <v>1</v>
      </c>
      <c r="M85" s="212">
        <v>8.3000000000000004E-2</v>
      </c>
      <c r="N85" s="179" t="s">
        <v>142</v>
      </c>
      <c r="O85" s="169" t="s">
        <v>331</v>
      </c>
      <c r="P85" s="161" t="s">
        <v>332</v>
      </c>
      <c r="Q85" s="207"/>
      <c r="R85" s="207"/>
      <c r="S85" s="207"/>
      <c r="T85" s="207"/>
      <c r="U85" s="207"/>
      <c r="V85" s="207"/>
      <c r="W85" s="207"/>
      <c r="X85" s="207"/>
      <c r="Y85" s="207"/>
      <c r="Z85" s="207"/>
      <c r="AA85" s="207"/>
      <c r="AB85" s="207"/>
      <c r="AC85" s="207"/>
    </row>
    <row r="86" spans="1:29" ht="112.5" customHeight="1" x14ac:dyDescent="0.2">
      <c r="A86" s="155">
        <v>76</v>
      </c>
      <c r="B86" s="192" t="s">
        <v>492</v>
      </c>
      <c r="C86" s="213" t="s">
        <v>493</v>
      </c>
      <c r="D86" s="200" t="s">
        <v>494</v>
      </c>
      <c r="E86" s="202">
        <v>44958</v>
      </c>
      <c r="F86" s="202">
        <v>45275</v>
      </c>
      <c r="G86" s="203" t="s">
        <v>495</v>
      </c>
      <c r="H86" s="169" t="s">
        <v>479</v>
      </c>
      <c r="I86" s="161">
        <v>0</v>
      </c>
      <c r="J86" s="161">
        <v>1</v>
      </c>
      <c r="K86" s="161">
        <v>0</v>
      </c>
      <c r="L86" s="161">
        <v>1</v>
      </c>
      <c r="M86" s="212">
        <v>8.3000000000000004E-2</v>
      </c>
      <c r="N86" s="179" t="s">
        <v>142</v>
      </c>
      <c r="O86" s="169" t="s">
        <v>331</v>
      </c>
      <c r="P86" s="161" t="s">
        <v>332</v>
      </c>
      <c r="Q86" s="207"/>
      <c r="R86" s="207"/>
      <c r="S86" s="207"/>
      <c r="T86" s="207"/>
      <c r="U86" s="207"/>
      <c r="V86" s="207"/>
      <c r="W86" s="207"/>
      <c r="X86" s="207"/>
      <c r="Y86" s="207"/>
      <c r="Z86" s="207"/>
      <c r="AA86" s="207"/>
      <c r="AB86" s="207"/>
      <c r="AC86" s="207"/>
    </row>
    <row r="87" spans="1:29" ht="190.5" customHeight="1" x14ac:dyDescent="0.2">
      <c r="A87" s="155">
        <v>77</v>
      </c>
      <c r="B87" s="192" t="s">
        <v>496</v>
      </c>
      <c r="C87" s="213" t="s">
        <v>497</v>
      </c>
      <c r="D87" s="200" t="s">
        <v>486</v>
      </c>
      <c r="E87" s="202">
        <v>44958</v>
      </c>
      <c r="F87" s="202">
        <v>45275</v>
      </c>
      <c r="G87" s="203" t="s">
        <v>498</v>
      </c>
      <c r="H87" s="169" t="s">
        <v>479</v>
      </c>
      <c r="I87" s="161">
        <v>0</v>
      </c>
      <c r="J87" s="161">
        <v>1</v>
      </c>
      <c r="K87" s="161">
        <v>0</v>
      </c>
      <c r="L87" s="161">
        <v>1</v>
      </c>
      <c r="M87" s="212">
        <v>8.3000000000000004E-2</v>
      </c>
      <c r="N87" s="179" t="s">
        <v>142</v>
      </c>
      <c r="O87" s="169" t="s">
        <v>331</v>
      </c>
      <c r="P87" s="161" t="s">
        <v>332</v>
      </c>
      <c r="Q87" s="207"/>
      <c r="R87" s="207"/>
      <c r="S87" s="207"/>
      <c r="T87" s="207"/>
      <c r="U87" s="207"/>
      <c r="V87" s="207"/>
      <c r="W87" s="207"/>
      <c r="X87" s="207"/>
      <c r="Y87" s="207"/>
      <c r="Z87" s="207"/>
      <c r="AA87" s="207"/>
      <c r="AB87" s="207"/>
      <c r="AC87" s="207"/>
    </row>
    <row r="88" spans="1:29" ht="144" customHeight="1" x14ac:dyDescent="0.2">
      <c r="A88" s="155">
        <v>78</v>
      </c>
      <c r="B88" s="192" t="s">
        <v>499</v>
      </c>
      <c r="C88" s="213" t="s">
        <v>500</v>
      </c>
      <c r="D88" s="200" t="s">
        <v>477</v>
      </c>
      <c r="E88" s="202">
        <v>44958</v>
      </c>
      <c r="F88" s="202">
        <v>45275</v>
      </c>
      <c r="G88" s="203" t="s">
        <v>501</v>
      </c>
      <c r="H88" s="169" t="s">
        <v>479</v>
      </c>
      <c r="I88" s="161">
        <v>0</v>
      </c>
      <c r="J88" s="161">
        <v>1</v>
      </c>
      <c r="K88" s="161">
        <v>0</v>
      </c>
      <c r="L88" s="161">
        <v>1</v>
      </c>
      <c r="M88" s="212">
        <v>8.3000000000000004E-2</v>
      </c>
      <c r="N88" s="179" t="s">
        <v>142</v>
      </c>
      <c r="O88" s="169" t="s">
        <v>331</v>
      </c>
      <c r="P88" s="161" t="s">
        <v>332</v>
      </c>
      <c r="Q88" s="207"/>
      <c r="R88" s="207"/>
      <c r="S88" s="207"/>
      <c r="T88" s="207"/>
      <c r="U88" s="207"/>
      <c r="V88" s="207"/>
      <c r="W88" s="207"/>
      <c r="X88" s="207"/>
      <c r="Y88" s="207"/>
      <c r="Z88" s="207"/>
      <c r="AA88" s="207"/>
      <c r="AB88" s="207"/>
      <c r="AC88" s="207"/>
    </row>
    <row r="89" spans="1:29" ht="123" customHeight="1" x14ac:dyDescent="0.2">
      <c r="A89" s="155">
        <v>79</v>
      </c>
      <c r="B89" s="192" t="s">
        <v>502</v>
      </c>
      <c r="C89" s="213" t="s">
        <v>503</v>
      </c>
      <c r="D89" s="200" t="s">
        <v>477</v>
      </c>
      <c r="E89" s="202">
        <v>44958</v>
      </c>
      <c r="F89" s="202">
        <v>45275</v>
      </c>
      <c r="G89" s="203" t="s">
        <v>504</v>
      </c>
      <c r="H89" s="169" t="s">
        <v>479</v>
      </c>
      <c r="I89" s="161">
        <v>0</v>
      </c>
      <c r="J89" s="161">
        <v>1</v>
      </c>
      <c r="K89" s="161">
        <v>0</v>
      </c>
      <c r="L89" s="161">
        <v>1</v>
      </c>
      <c r="M89" s="212">
        <v>8.3000000000000004E-2</v>
      </c>
      <c r="N89" s="179" t="s">
        <v>142</v>
      </c>
      <c r="O89" s="169" t="s">
        <v>331</v>
      </c>
      <c r="P89" s="161" t="s">
        <v>332</v>
      </c>
      <c r="Q89" s="207"/>
      <c r="R89" s="207"/>
      <c r="S89" s="207"/>
      <c r="T89" s="207"/>
      <c r="U89" s="207"/>
      <c r="V89" s="207"/>
      <c r="W89" s="207"/>
      <c r="X89" s="207"/>
      <c r="Y89" s="207"/>
      <c r="Z89" s="207"/>
      <c r="AA89" s="207"/>
      <c r="AB89" s="207"/>
      <c r="AC89" s="207"/>
    </row>
    <row r="90" spans="1:29" ht="56.25" customHeight="1" x14ac:dyDescent="0.2">
      <c r="A90" s="155">
        <v>80</v>
      </c>
      <c r="B90" s="192" t="s">
        <v>505</v>
      </c>
      <c r="C90" s="213" t="s">
        <v>506</v>
      </c>
      <c r="D90" s="200" t="s">
        <v>507</v>
      </c>
      <c r="E90" s="202">
        <v>44958</v>
      </c>
      <c r="F90" s="202">
        <v>45291</v>
      </c>
      <c r="G90" s="203" t="s">
        <v>508</v>
      </c>
      <c r="H90" s="169" t="s">
        <v>509</v>
      </c>
      <c r="I90" s="161">
        <v>0</v>
      </c>
      <c r="J90" s="169">
        <v>1</v>
      </c>
      <c r="K90" s="161">
        <v>1</v>
      </c>
      <c r="L90" s="161">
        <v>1</v>
      </c>
      <c r="M90" s="212">
        <v>8.3000000000000004E-2</v>
      </c>
      <c r="N90" s="179" t="s">
        <v>142</v>
      </c>
      <c r="O90" s="169" t="s">
        <v>449</v>
      </c>
      <c r="P90" s="161" t="s">
        <v>450</v>
      </c>
      <c r="Q90" s="207"/>
      <c r="R90" s="207"/>
      <c r="S90" s="207"/>
      <c r="T90" s="207"/>
      <c r="U90" s="207"/>
      <c r="V90" s="207"/>
      <c r="W90" s="207"/>
      <c r="X90" s="207"/>
      <c r="Y90" s="207"/>
      <c r="Z90" s="207"/>
      <c r="AA90" s="207"/>
      <c r="AB90" s="207"/>
      <c r="AC90" s="207"/>
    </row>
    <row r="91" spans="1:29" ht="51" customHeight="1" x14ac:dyDescent="0.2">
      <c r="A91" s="155">
        <v>81</v>
      </c>
      <c r="B91" s="192" t="s">
        <v>510</v>
      </c>
      <c r="C91" s="161" t="s">
        <v>511</v>
      </c>
      <c r="D91" s="161" t="s">
        <v>512</v>
      </c>
      <c r="E91" s="202">
        <v>44958</v>
      </c>
      <c r="F91" s="202">
        <v>45275</v>
      </c>
      <c r="G91" s="169" t="s">
        <v>513</v>
      </c>
      <c r="H91" s="169" t="s">
        <v>479</v>
      </c>
      <c r="I91" s="171">
        <v>0</v>
      </c>
      <c r="J91" s="171">
        <v>1</v>
      </c>
      <c r="K91" s="171">
        <v>0</v>
      </c>
      <c r="L91" s="171">
        <v>1</v>
      </c>
      <c r="M91" s="212">
        <v>8.3000000000000004E-2</v>
      </c>
      <c r="N91" s="179" t="s">
        <v>142</v>
      </c>
      <c r="O91" s="169" t="s">
        <v>230</v>
      </c>
      <c r="P91" s="169" t="s">
        <v>514</v>
      </c>
      <c r="Q91" s="207"/>
      <c r="R91" s="207"/>
      <c r="S91" s="207"/>
      <c r="T91" s="207"/>
      <c r="U91" s="207"/>
      <c r="V91" s="207"/>
      <c r="W91" s="207"/>
      <c r="X91" s="207"/>
      <c r="Y91" s="207"/>
      <c r="Z91" s="207"/>
      <c r="AA91" s="207"/>
      <c r="AB91" s="207"/>
      <c r="AC91" s="207"/>
    </row>
    <row r="92" spans="1:29" ht="44.25" customHeight="1" x14ac:dyDescent="0.2">
      <c r="A92" s="155">
        <v>82</v>
      </c>
      <c r="B92" s="192" t="s">
        <v>515</v>
      </c>
      <c r="C92" s="161" t="s">
        <v>516</v>
      </c>
      <c r="D92" s="161" t="s">
        <v>517</v>
      </c>
      <c r="E92" s="202">
        <v>44958</v>
      </c>
      <c r="F92" s="202">
        <v>45275</v>
      </c>
      <c r="G92" s="169" t="s">
        <v>518</v>
      </c>
      <c r="H92" s="169" t="s">
        <v>479</v>
      </c>
      <c r="I92" s="171">
        <v>0</v>
      </c>
      <c r="J92" s="171">
        <v>1</v>
      </c>
      <c r="K92" s="171">
        <v>0</v>
      </c>
      <c r="L92" s="171">
        <v>1</v>
      </c>
      <c r="M92" s="212">
        <v>8.3000000000000004E-2</v>
      </c>
      <c r="N92" s="179" t="s">
        <v>142</v>
      </c>
      <c r="O92" s="169" t="s">
        <v>230</v>
      </c>
      <c r="P92" s="169" t="s">
        <v>514</v>
      </c>
      <c r="Q92" s="207"/>
      <c r="R92" s="207"/>
      <c r="S92" s="207"/>
      <c r="T92" s="207"/>
      <c r="U92" s="207"/>
      <c r="V92" s="207"/>
      <c r="W92" s="207"/>
      <c r="X92" s="207"/>
      <c r="Y92" s="207"/>
      <c r="Z92" s="207"/>
      <c r="AA92" s="207"/>
      <c r="AB92" s="207"/>
      <c r="AC92" s="207"/>
    </row>
    <row r="93" spans="1:29" ht="109.5" customHeight="1" x14ac:dyDescent="0.2">
      <c r="A93" s="155">
        <v>83</v>
      </c>
      <c r="B93" s="192" t="s">
        <v>519</v>
      </c>
      <c r="C93" s="161" t="s">
        <v>520</v>
      </c>
      <c r="D93" s="161" t="s">
        <v>490</v>
      </c>
      <c r="E93" s="202">
        <v>44958</v>
      </c>
      <c r="F93" s="202">
        <v>45275</v>
      </c>
      <c r="G93" s="169" t="s">
        <v>521</v>
      </c>
      <c r="H93" s="169" t="s">
        <v>479</v>
      </c>
      <c r="I93" s="171">
        <v>0</v>
      </c>
      <c r="J93" s="171">
        <v>1</v>
      </c>
      <c r="K93" s="171">
        <v>0</v>
      </c>
      <c r="L93" s="171">
        <v>1</v>
      </c>
      <c r="M93" s="212">
        <v>8.3000000000000004E-2</v>
      </c>
      <c r="N93" s="179" t="s">
        <v>142</v>
      </c>
      <c r="O93" s="169" t="s">
        <v>230</v>
      </c>
      <c r="P93" s="169" t="s">
        <v>514</v>
      </c>
      <c r="Q93" s="207"/>
      <c r="R93" s="207"/>
      <c r="S93" s="207"/>
      <c r="T93" s="207"/>
      <c r="U93" s="207"/>
      <c r="V93" s="207"/>
      <c r="W93" s="207"/>
      <c r="X93" s="207"/>
      <c r="Y93" s="207"/>
      <c r="Z93" s="207"/>
      <c r="AA93" s="207"/>
      <c r="AB93" s="207"/>
      <c r="AC93" s="207"/>
    </row>
    <row r="94" spans="1:29" ht="25.5" x14ac:dyDescent="0.2">
      <c r="A94" s="208"/>
      <c r="B94" s="214" t="s">
        <v>522</v>
      </c>
      <c r="C94" s="208"/>
      <c r="D94" s="208"/>
      <c r="E94" s="210"/>
      <c r="F94" s="210"/>
      <c r="G94" s="208"/>
      <c r="H94" s="208"/>
      <c r="I94" s="208"/>
      <c r="J94" s="208"/>
      <c r="K94" s="208"/>
      <c r="L94" s="208"/>
      <c r="M94" s="216">
        <f>SUM(M82:M93)</f>
        <v>0.99599999999999989</v>
      </c>
      <c r="N94" s="211"/>
      <c r="O94" s="208"/>
      <c r="P94" s="208"/>
      <c r="Q94" s="207"/>
      <c r="R94" s="207"/>
      <c r="S94" s="207"/>
      <c r="T94" s="207"/>
      <c r="U94" s="207"/>
      <c r="V94" s="207"/>
      <c r="W94" s="207"/>
      <c r="X94" s="207"/>
      <c r="Y94" s="207"/>
      <c r="Z94" s="207"/>
      <c r="AA94" s="207"/>
      <c r="AB94" s="207"/>
      <c r="AC94" s="207"/>
    </row>
  </sheetData>
  <sheetProtection algorithmName="SHA-512" hashValue="65nb+6aaClUZnBtYgvWcqn6CpjbrUrGVMeJArZvkU4fzV4v1Cs8dn+y2tuOD1JqB27DuwiIB/pLRZS12IcS7+A==" saltValue="61Ac/G2GRRTkpXhxaJNQ4w==" spinCount="100000" sheet="1" deleteColumns="0" deleteRows="0"/>
  <mergeCells count="10">
    <mergeCell ref="N1:P1"/>
    <mergeCell ref="A2:AC2"/>
    <mergeCell ref="A3:A4"/>
    <mergeCell ref="B3:D3"/>
    <mergeCell ref="E3:F3"/>
    <mergeCell ref="G3:N3"/>
    <mergeCell ref="O3:S3"/>
    <mergeCell ref="U3:AC3"/>
    <mergeCell ref="C1:M1"/>
    <mergeCell ref="A1:B1"/>
  </mergeCells>
  <phoneticPr fontId="1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B158-F5F8-4F8B-8334-6BA96BC57402}">
  <sheetPr codeName="Hoja3">
    <tabColor rgb="FF33CC33"/>
  </sheetPr>
  <dimension ref="A1:AA95"/>
  <sheetViews>
    <sheetView topLeftCell="J69" zoomScale="60" zoomScaleNormal="60" workbookViewId="0">
      <selection activeCell="Z77" sqref="Z77"/>
    </sheetView>
  </sheetViews>
  <sheetFormatPr baseColWidth="10" defaultColWidth="11.42578125" defaultRowHeight="15" x14ac:dyDescent="0.25"/>
  <cols>
    <col min="1" max="1" width="7.140625" customWidth="1"/>
    <col min="2" max="2" width="28" customWidth="1"/>
    <col min="3" max="3" width="57.140625" customWidth="1"/>
    <col min="4" max="4" width="47.28515625" customWidth="1"/>
    <col min="5" max="5" width="15.7109375" customWidth="1"/>
    <col min="6" max="6" width="17.42578125" customWidth="1"/>
    <col min="7" max="7" width="38.5703125" customWidth="1"/>
    <col min="8" max="8" width="23.5703125" customWidth="1"/>
    <col min="14" max="14" width="21.85546875" style="126" customWidth="1"/>
    <col min="15" max="15" width="18.5703125" style="126" customWidth="1"/>
    <col min="16" max="16" width="21.140625" style="126" customWidth="1"/>
    <col min="17" max="17" width="19.7109375" style="126" customWidth="1"/>
    <col min="18" max="18" width="21.42578125" customWidth="1"/>
    <col min="19" max="19" width="20.28515625" customWidth="1"/>
    <col min="20" max="20" width="21.7109375" customWidth="1"/>
    <col min="21" max="25" width="18.5703125" customWidth="1"/>
    <col min="26" max="26" width="101.7109375" customWidth="1"/>
    <col min="27" max="27" width="50.85546875" customWidth="1"/>
  </cols>
  <sheetData>
    <row r="1" spans="1:27" ht="126" customHeight="1" thickBot="1" x14ac:dyDescent="1.7">
      <c r="A1" s="495" t="s">
        <v>523</v>
      </c>
      <c r="B1" s="496"/>
      <c r="C1" s="497" t="s">
        <v>524</v>
      </c>
      <c r="D1" s="498"/>
      <c r="E1" s="498"/>
      <c r="F1" s="498"/>
      <c r="G1" s="498"/>
      <c r="H1" s="498"/>
      <c r="I1" s="498"/>
      <c r="J1" s="498"/>
      <c r="K1" s="498"/>
      <c r="L1" s="498"/>
      <c r="M1" s="498"/>
      <c r="N1" s="498"/>
      <c r="O1" s="498"/>
      <c r="P1" s="498"/>
      <c r="Q1" s="498"/>
      <c r="R1" s="498"/>
      <c r="S1" s="498"/>
      <c r="T1" s="498"/>
      <c r="U1" s="498"/>
      <c r="V1" s="498"/>
      <c r="W1" s="498"/>
      <c r="X1" s="498"/>
      <c r="Y1" s="498"/>
      <c r="Z1" s="489"/>
      <c r="AA1" s="489"/>
    </row>
    <row r="2" spans="1:27" ht="14.45" customHeight="1" x14ac:dyDescent="0.25">
      <c r="A2" s="499" t="s">
        <v>525</v>
      </c>
      <c r="B2" s="500" t="s">
        <v>65</v>
      </c>
      <c r="C2" s="500"/>
      <c r="D2" s="500"/>
      <c r="E2" s="500" t="s">
        <v>66</v>
      </c>
      <c r="F2" s="500"/>
      <c r="G2" s="490" t="s">
        <v>67</v>
      </c>
      <c r="H2" s="501"/>
      <c r="I2" s="501"/>
      <c r="J2" s="501"/>
      <c r="K2" s="501"/>
      <c r="L2" s="501"/>
      <c r="M2" s="501"/>
      <c r="N2" s="259"/>
      <c r="O2" s="259"/>
      <c r="P2" s="259"/>
      <c r="Q2" s="259"/>
      <c r="R2" s="492" t="s">
        <v>526</v>
      </c>
      <c r="S2" s="493"/>
      <c r="T2" s="493"/>
      <c r="U2" s="493"/>
      <c r="V2" s="493"/>
      <c r="W2" s="493"/>
      <c r="X2" s="493"/>
      <c r="Y2" s="493"/>
      <c r="Z2" s="493"/>
      <c r="AA2" s="494"/>
    </row>
    <row r="3" spans="1:27" ht="51.75" customHeight="1" x14ac:dyDescent="0.25">
      <c r="A3" s="499"/>
      <c r="B3" s="260" t="s">
        <v>69</v>
      </c>
      <c r="C3" s="260" t="s">
        <v>70</v>
      </c>
      <c r="D3" s="260" t="s">
        <v>71</v>
      </c>
      <c r="E3" s="260" t="s">
        <v>72</v>
      </c>
      <c r="F3" s="260" t="s">
        <v>73</v>
      </c>
      <c r="G3" s="260" t="s">
        <v>527</v>
      </c>
      <c r="H3" s="260" t="s">
        <v>75</v>
      </c>
      <c r="I3" s="260" t="s">
        <v>76</v>
      </c>
      <c r="J3" s="260" t="s">
        <v>77</v>
      </c>
      <c r="K3" s="260" t="s">
        <v>78</v>
      </c>
      <c r="L3" s="260" t="s">
        <v>79</v>
      </c>
      <c r="M3" s="260" t="s">
        <v>80</v>
      </c>
      <c r="N3" s="261" t="s">
        <v>528</v>
      </c>
      <c r="O3" s="261" t="s">
        <v>529</v>
      </c>
      <c r="P3" s="261" t="s">
        <v>530</v>
      </c>
      <c r="Q3" s="261" t="s">
        <v>531</v>
      </c>
      <c r="R3" s="260" t="s">
        <v>532</v>
      </c>
      <c r="S3" s="260" t="s">
        <v>533</v>
      </c>
      <c r="T3" s="260" t="s">
        <v>534</v>
      </c>
      <c r="U3" s="260" t="s">
        <v>535</v>
      </c>
      <c r="V3" s="260" t="s">
        <v>536</v>
      </c>
      <c r="W3" s="260" t="s">
        <v>537</v>
      </c>
      <c r="X3" s="260" t="s">
        <v>538</v>
      </c>
      <c r="Y3" s="260" t="s">
        <v>539</v>
      </c>
      <c r="Z3" s="490" t="s">
        <v>540</v>
      </c>
      <c r="AA3" s="491"/>
    </row>
    <row r="4" spans="1:27" ht="99" customHeight="1" x14ac:dyDescent="0.25">
      <c r="A4" s="155">
        <v>1</v>
      </c>
      <c r="B4" s="280" t="s">
        <v>97</v>
      </c>
      <c r="C4" s="282" t="s">
        <v>98</v>
      </c>
      <c r="D4" s="149" t="s">
        <v>99</v>
      </c>
      <c r="E4" s="157">
        <v>44927</v>
      </c>
      <c r="F4" s="158">
        <v>45291</v>
      </c>
      <c r="G4" s="149" t="s">
        <v>100</v>
      </c>
      <c r="H4" s="149" t="s">
        <v>101</v>
      </c>
      <c r="I4" s="149">
        <v>0</v>
      </c>
      <c r="J4" s="159">
        <v>1</v>
      </c>
      <c r="K4" s="159">
        <v>3</v>
      </c>
      <c r="L4" s="159">
        <v>4</v>
      </c>
      <c r="M4" s="160">
        <v>0.2</v>
      </c>
      <c r="N4" s="300">
        <f>$M4*(SUM($I4:I4)/SUM($I4:$L4))</f>
        <v>0</v>
      </c>
      <c r="O4" s="300">
        <f>$M4*(SUM($I4:J4)/SUM($I4:$L4))</f>
        <v>2.5000000000000001E-2</v>
      </c>
      <c r="P4" s="300">
        <f>$M4*(SUM($I4:K4)/SUM($I4:$L4))</f>
        <v>0.1</v>
      </c>
      <c r="Q4" s="300">
        <f>$M4*(SUM($I4:L4)/SUM($I4:$L4))</f>
        <v>0.2</v>
      </c>
      <c r="R4" s="159"/>
      <c r="S4" s="159"/>
      <c r="T4" s="159"/>
      <c r="U4" s="159"/>
      <c r="V4" s="300">
        <f>$M4*SUM($R4:R4)/SUM($I4:$L4)</f>
        <v>0</v>
      </c>
      <c r="W4" s="300">
        <f>$M4*SUM($R4:S4)/SUM($I4:$L4)</f>
        <v>0</v>
      </c>
      <c r="X4" s="300">
        <f>$M4*SUM($R4:T4)/SUM($I4:$L4)</f>
        <v>0</v>
      </c>
      <c r="Y4" s="300">
        <f>$M4*SUM($R4:U4)/SUM($I4:$L4)</f>
        <v>0</v>
      </c>
      <c r="Z4" s="301"/>
      <c r="AA4" s="159"/>
    </row>
    <row r="5" spans="1:27" ht="111" customHeight="1" x14ac:dyDescent="0.25">
      <c r="A5" s="155">
        <v>2</v>
      </c>
      <c r="B5" s="280" t="s">
        <v>112</v>
      </c>
      <c r="C5" s="282" t="s">
        <v>113</v>
      </c>
      <c r="D5" s="149" t="s">
        <v>114</v>
      </c>
      <c r="E5" s="157">
        <v>44927</v>
      </c>
      <c r="F5" s="158">
        <v>45291</v>
      </c>
      <c r="G5" s="149" t="s">
        <v>115</v>
      </c>
      <c r="H5" s="149" t="s">
        <v>116</v>
      </c>
      <c r="I5" s="159">
        <v>0</v>
      </c>
      <c r="J5" s="159">
        <v>0</v>
      </c>
      <c r="K5" s="159">
        <v>1</v>
      </c>
      <c r="L5" s="159">
        <v>2</v>
      </c>
      <c r="M5" s="160">
        <v>0.2</v>
      </c>
      <c r="N5" s="300">
        <f>$M5*(SUM($I5:I5)/SUM($I5:$L5))</f>
        <v>0</v>
      </c>
      <c r="O5" s="300">
        <f>$M5*(SUM($I5:J5)/SUM($I5:$L5))</f>
        <v>0</v>
      </c>
      <c r="P5" s="300">
        <f>$M5*(SUM($I5:K5)/SUM($I5:$L5))</f>
        <v>6.6666666666666666E-2</v>
      </c>
      <c r="Q5" s="300">
        <f>$M5*(SUM($I5:L5)/SUM($I5:$L5))</f>
        <v>0.2</v>
      </c>
      <c r="R5" s="159"/>
      <c r="S5" s="159"/>
      <c r="T5" s="159"/>
      <c r="U5" s="159"/>
      <c r="V5" s="300">
        <f>$M5*SUM($R5:R5)/SUM($I5:$L5)</f>
        <v>0</v>
      </c>
      <c r="W5" s="300">
        <f>$M5*SUM($R5:S5)/SUM($I5:$L5)</f>
        <v>0</v>
      </c>
      <c r="X5" s="300">
        <f>$M5*SUM($R5:T5)/SUM($I5:$L5)</f>
        <v>0</v>
      </c>
      <c r="Y5" s="300">
        <f>$M5*SUM($R5:U5)/SUM($I5:$L5)</f>
        <v>0</v>
      </c>
      <c r="Z5" s="301"/>
      <c r="AA5" s="159"/>
    </row>
    <row r="6" spans="1:27" ht="91.5" customHeight="1" x14ac:dyDescent="0.25">
      <c r="A6" s="155">
        <v>3</v>
      </c>
      <c r="B6" s="280" t="s">
        <v>117</v>
      </c>
      <c r="C6" s="282" t="s">
        <v>118</v>
      </c>
      <c r="D6" s="149" t="s">
        <v>119</v>
      </c>
      <c r="E6" s="157">
        <v>44927</v>
      </c>
      <c r="F6" s="158">
        <v>45291</v>
      </c>
      <c r="G6" s="149" t="s">
        <v>120</v>
      </c>
      <c r="H6" s="149" t="s">
        <v>121</v>
      </c>
      <c r="I6" s="159">
        <v>0</v>
      </c>
      <c r="J6" s="159">
        <v>1</v>
      </c>
      <c r="K6" s="159">
        <v>0</v>
      </c>
      <c r="L6" s="159">
        <v>1</v>
      </c>
      <c r="M6" s="160">
        <v>0.2</v>
      </c>
      <c r="N6" s="300">
        <f>$M6*(SUM($I6:I6)/SUM($I6:$L6))</f>
        <v>0</v>
      </c>
      <c r="O6" s="300">
        <f>$M6*(SUM($I6:J6)/SUM($I6:$L6))</f>
        <v>0.1</v>
      </c>
      <c r="P6" s="300">
        <f>$M6*(SUM($I6:K6)/SUM($I6:$L6))</f>
        <v>0.1</v>
      </c>
      <c r="Q6" s="300">
        <f>$M6*(SUM($I6:L6)/SUM($I6:$L6))</f>
        <v>0.2</v>
      </c>
      <c r="R6" s="159"/>
      <c r="S6" s="159"/>
      <c r="T6" s="159"/>
      <c r="U6" s="159"/>
      <c r="V6" s="300">
        <f>$M6*SUM($R6:R6)/SUM($I6:$L6)</f>
        <v>0</v>
      </c>
      <c r="W6" s="300">
        <f>$M6*SUM($R6:S6)/SUM($I6:$L6)</f>
        <v>0</v>
      </c>
      <c r="X6" s="300">
        <f>$M6*SUM($R6:T6)/SUM($I6:$L6)</f>
        <v>0</v>
      </c>
      <c r="Y6" s="300">
        <f>$M6*SUM($R6:U6)/SUM($I6:$L6)</f>
        <v>0</v>
      </c>
      <c r="Z6" s="301"/>
      <c r="AA6" s="159"/>
    </row>
    <row r="7" spans="1:27" ht="111.75" customHeight="1" x14ac:dyDescent="0.25">
      <c r="A7" s="155">
        <v>4</v>
      </c>
      <c r="B7" s="280" t="s">
        <v>124</v>
      </c>
      <c r="C7" s="282" t="s">
        <v>125</v>
      </c>
      <c r="D7" s="149" t="s">
        <v>126</v>
      </c>
      <c r="E7" s="157">
        <v>44927</v>
      </c>
      <c r="F7" s="158">
        <v>45291</v>
      </c>
      <c r="G7" s="149" t="s">
        <v>127</v>
      </c>
      <c r="H7" s="149" t="s">
        <v>128</v>
      </c>
      <c r="I7" s="159">
        <v>0</v>
      </c>
      <c r="J7" s="159">
        <v>1</v>
      </c>
      <c r="K7" s="159">
        <v>0</v>
      </c>
      <c r="L7" s="159">
        <v>1</v>
      </c>
      <c r="M7" s="160">
        <v>0.2</v>
      </c>
      <c r="N7" s="300">
        <f>$M7*(SUM($I7:I7)/SUM($I7:$L7))</f>
        <v>0</v>
      </c>
      <c r="O7" s="300">
        <f>$M7*(SUM($I7:J7)/SUM($I7:$L7))</f>
        <v>0.1</v>
      </c>
      <c r="P7" s="300">
        <f>$M7*(SUM($I7:K7)/SUM($I7:$L7))</f>
        <v>0.1</v>
      </c>
      <c r="Q7" s="300">
        <f>$M7*(SUM($I7:L7)/SUM($I7:$L7))</f>
        <v>0.2</v>
      </c>
      <c r="R7" s="159"/>
      <c r="S7" s="159"/>
      <c r="T7" s="159"/>
      <c r="U7" s="159"/>
      <c r="V7" s="300">
        <f>$M7*SUM($R7:R7)/SUM($I7:$L7)</f>
        <v>0</v>
      </c>
      <c r="W7" s="300">
        <f>$M7*SUM($R7:S7)/SUM($I7:$L7)</f>
        <v>0</v>
      </c>
      <c r="X7" s="300">
        <f>$M7*SUM($R7:T7)/SUM($I7:$L7)</f>
        <v>0</v>
      </c>
      <c r="Y7" s="300">
        <f>$M7*SUM($R7:U7)/SUM($I7:$L7)</f>
        <v>0</v>
      </c>
      <c r="Z7" s="301"/>
      <c r="AA7" s="159"/>
    </row>
    <row r="8" spans="1:27" ht="141.75" x14ac:dyDescent="0.25">
      <c r="A8" s="155">
        <v>5</v>
      </c>
      <c r="B8" s="281" t="s">
        <v>129</v>
      </c>
      <c r="C8" s="282" t="s">
        <v>130</v>
      </c>
      <c r="D8" s="149" t="s">
        <v>131</v>
      </c>
      <c r="E8" s="157">
        <v>44927</v>
      </c>
      <c r="F8" s="158">
        <v>45291</v>
      </c>
      <c r="G8" s="167" t="s">
        <v>132</v>
      </c>
      <c r="H8" s="149" t="s">
        <v>133</v>
      </c>
      <c r="I8" s="275">
        <v>5</v>
      </c>
      <c r="J8" s="159">
        <v>5</v>
      </c>
      <c r="K8" s="159">
        <v>5</v>
      </c>
      <c r="L8" s="159">
        <v>5</v>
      </c>
      <c r="M8" s="160">
        <v>0.16</v>
      </c>
      <c r="N8" s="300">
        <f>$M8*(SUM($I8:I8)/SUM($I8:$L8))</f>
        <v>0.04</v>
      </c>
      <c r="O8" s="300">
        <f>$M8*(SUM($I8:J8)/SUM($I8:$L8))</f>
        <v>0.08</v>
      </c>
      <c r="P8" s="300">
        <f>$M8*(SUM($I8:K8)/SUM($I8:$L8))</f>
        <v>0.12</v>
      </c>
      <c r="Q8" s="300">
        <f>$M8*(SUM($I8:L8)/SUM($I8:$L8))</f>
        <v>0.16</v>
      </c>
      <c r="R8" s="162">
        <v>5</v>
      </c>
      <c r="S8" s="159"/>
      <c r="T8" s="159"/>
      <c r="U8" s="159"/>
      <c r="V8" s="300">
        <f>$M8*SUM($R8:R8)/SUM($I8:$L8)</f>
        <v>0.04</v>
      </c>
      <c r="W8" s="300">
        <f>$M8*SUM($R8:S8)/SUM($I8:$L8)</f>
        <v>0.04</v>
      </c>
      <c r="X8" s="300">
        <f>$M8*SUM($R8:T8)/SUM($I8:$L8)</f>
        <v>0.04</v>
      </c>
      <c r="Y8" s="300">
        <f>$M8*SUM($R8:U8)/SUM($I8:$L8)</f>
        <v>0.04</v>
      </c>
      <c r="Z8" s="301" t="s">
        <v>541</v>
      </c>
      <c r="AA8" s="296" t="s">
        <v>542</v>
      </c>
    </row>
    <row r="9" spans="1:27" s="124" customFormat="1" ht="82.5" customHeight="1" x14ac:dyDescent="0.25">
      <c r="A9" s="155">
        <v>6</v>
      </c>
      <c r="B9" s="281" t="s">
        <v>137</v>
      </c>
      <c r="C9" s="282" t="s">
        <v>138</v>
      </c>
      <c r="D9" s="149" t="s">
        <v>139</v>
      </c>
      <c r="E9" s="157">
        <v>44927</v>
      </c>
      <c r="F9" s="158">
        <v>45291</v>
      </c>
      <c r="G9" s="149" t="s">
        <v>140</v>
      </c>
      <c r="H9" s="149" t="s">
        <v>141</v>
      </c>
      <c r="I9" s="276">
        <v>1</v>
      </c>
      <c r="J9" s="149">
        <v>1</v>
      </c>
      <c r="K9" s="149">
        <v>1</v>
      </c>
      <c r="L9" s="149">
        <v>1</v>
      </c>
      <c r="M9" s="168">
        <v>0.02</v>
      </c>
      <c r="N9" s="300">
        <f>$M9*(SUM($I9:I9)/SUM($I9:$L9))</f>
        <v>5.0000000000000001E-3</v>
      </c>
      <c r="O9" s="300">
        <f>$M9*(SUM($I9:J9)/SUM($I9:$L9))</f>
        <v>0.01</v>
      </c>
      <c r="P9" s="300">
        <f>$M9*(SUM($I9:K9)/SUM($I9:$L9))</f>
        <v>1.4999999999999999E-2</v>
      </c>
      <c r="Q9" s="300">
        <f>$M9*(SUM($I9:L9)/SUM($I9:$L9))</f>
        <v>0.02</v>
      </c>
      <c r="R9" s="159">
        <v>1</v>
      </c>
      <c r="S9" s="159"/>
      <c r="T9" s="159"/>
      <c r="U9" s="159"/>
      <c r="V9" s="300">
        <f>$M9*SUM($R9:R9)/SUM($I9:$L9)</f>
        <v>5.0000000000000001E-3</v>
      </c>
      <c r="W9" s="300">
        <f>$M9*SUM($R9:S9)/SUM($I9:$L9)</f>
        <v>5.0000000000000001E-3</v>
      </c>
      <c r="X9" s="300">
        <f>$M9*SUM($R9:T9)/SUM($I9:$L9)</f>
        <v>5.0000000000000001E-3</v>
      </c>
      <c r="Y9" s="300">
        <f>$M9*SUM($R9:U9)/SUM($I9:$L9)</f>
        <v>5.0000000000000001E-3</v>
      </c>
      <c r="Z9" s="301" t="s">
        <v>543</v>
      </c>
      <c r="AA9" s="296" t="s">
        <v>544</v>
      </c>
    </row>
    <row r="10" spans="1:27" ht="102" customHeight="1" x14ac:dyDescent="0.25">
      <c r="A10" s="155">
        <v>7</v>
      </c>
      <c r="B10" s="280" t="s">
        <v>143</v>
      </c>
      <c r="C10" s="283" t="s">
        <v>144</v>
      </c>
      <c r="D10" s="169" t="s">
        <v>145</v>
      </c>
      <c r="E10" s="170">
        <v>44958</v>
      </c>
      <c r="F10" s="170">
        <v>45077</v>
      </c>
      <c r="G10" s="169" t="s">
        <v>146</v>
      </c>
      <c r="H10" s="169" t="s">
        <v>147</v>
      </c>
      <c r="I10" s="171">
        <v>0</v>
      </c>
      <c r="J10" s="171">
        <v>1</v>
      </c>
      <c r="K10" s="171">
        <v>0</v>
      </c>
      <c r="L10" s="171">
        <v>0</v>
      </c>
      <c r="M10" s="172">
        <v>0.02</v>
      </c>
      <c r="N10" s="300">
        <f>$M10*(SUM($I10:I10)/SUM($I10:$L10))</f>
        <v>0</v>
      </c>
      <c r="O10" s="300">
        <f>$M10*(SUM($I10:J10)/SUM($I10:$L10))</f>
        <v>0.02</v>
      </c>
      <c r="P10" s="300">
        <f>$M10*(SUM($I10:K10)/SUM($I10:$L10))</f>
        <v>0.02</v>
      </c>
      <c r="Q10" s="300">
        <f>$M10*(SUM($I10:L10)/SUM($I10:$L10))</f>
        <v>0.02</v>
      </c>
      <c r="R10" s="159"/>
      <c r="S10" s="159"/>
      <c r="T10" s="159"/>
      <c r="U10" s="159"/>
      <c r="V10" s="300">
        <f>$M10*SUM($R10:R10)/SUM($I10:$L10)</f>
        <v>0</v>
      </c>
      <c r="W10" s="300">
        <f>$M10*SUM($R10:S10)/SUM($I10:$L10)</f>
        <v>0</v>
      </c>
      <c r="X10" s="300">
        <f>$M10*SUM($R10:T10)/SUM($I10:$L10)</f>
        <v>0</v>
      </c>
      <c r="Y10" s="300">
        <f>$M10*SUM($R10:U10)/SUM($I10:$L10)</f>
        <v>0</v>
      </c>
      <c r="Z10" s="301"/>
      <c r="AA10" s="159"/>
    </row>
    <row r="11" spans="1:27" ht="32.25" customHeight="1" thickBot="1" x14ac:dyDescent="0.3">
      <c r="A11" s="294"/>
      <c r="B11" s="214" t="s">
        <v>545</v>
      </c>
      <c r="C11" s="284"/>
      <c r="D11" s="262"/>
      <c r="E11" s="263"/>
      <c r="F11" s="263"/>
      <c r="G11" s="264"/>
      <c r="H11" s="264"/>
      <c r="I11" s="63"/>
      <c r="J11" s="63"/>
      <c r="K11" s="63"/>
      <c r="L11" s="63"/>
      <c r="M11" s="265">
        <f>SUM(M4:M10)</f>
        <v>1</v>
      </c>
      <c r="N11" s="306">
        <f>SUM(N4:N10)</f>
        <v>4.4999999999999998E-2</v>
      </c>
      <c r="O11" s="306">
        <f>SUM(O4:O10)</f>
        <v>0.33500000000000002</v>
      </c>
      <c r="P11" s="306">
        <f>SUM(P4:P10)</f>
        <v>0.52166666666666672</v>
      </c>
      <c r="Q11" s="306">
        <f>SUM(Q4:Q10)</f>
        <v>1</v>
      </c>
      <c r="R11" s="307"/>
      <c r="S11" s="307"/>
      <c r="T11" s="307"/>
      <c r="U11" s="307"/>
      <c r="V11" s="306">
        <f>SUM(V4:V10)</f>
        <v>4.4999999999999998E-2</v>
      </c>
      <c r="W11" s="306">
        <f>SUM(W4:W10)</f>
        <v>4.4999999999999998E-2</v>
      </c>
      <c r="X11" s="306">
        <f>SUM(X4:X10)</f>
        <v>4.4999999999999998E-2</v>
      </c>
      <c r="Y11" s="306">
        <f>SUM(Y4:Y10)</f>
        <v>4.4999999999999998E-2</v>
      </c>
      <c r="Z11" s="308"/>
      <c r="AA11" s="159"/>
    </row>
    <row r="12" spans="1:27" ht="78.75" x14ac:dyDescent="0.25">
      <c r="A12" s="155">
        <v>8</v>
      </c>
      <c r="B12" s="280" t="s">
        <v>149</v>
      </c>
      <c r="C12" s="283" t="s">
        <v>546</v>
      </c>
      <c r="D12" s="169" t="s">
        <v>547</v>
      </c>
      <c r="E12" s="170">
        <v>44927</v>
      </c>
      <c r="F12" s="170">
        <v>45138</v>
      </c>
      <c r="G12" s="169" t="s">
        <v>152</v>
      </c>
      <c r="H12" s="169" t="s">
        <v>153</v>
      </c>
      <c r="I12" s="171">
        <v>0</v>
      </c>
      <c r="J12" s="171">
        <v>0</v>
      </c>
      <c r="K12" s="171">
        <v>1</v>
      </c>
      <c r="L12" s="171">
        <v>0</v>
      </c>
      <c r="M12" s="172">
        <v>0.1</v>
      </c>
      <c r="N12" s="300">
        <f>$M12*(SUM($I12:I12)/SUM($I12:$L12))</f>
        <v>0</v>
      </c>
      <c r="O12" s="300">
        <f>$M12*(SUM($I12:J12)/SUM($I12:$L12))</f>
        <v>0</v>
      </c>
      <c r="P12" s="300">
        <f>$M12*(SUM($I12:K12)/SUM($I12:$L12))</f>
        <v>0.1</v>
      </c>
      <c r="Q12" s="300">
        <f>$M12*(SUM($I12:L12)/SUM($I12:$L12))</f>
        <v>0.1</v>
      </c>
      <c r="R12" s="159"/>
      <c r="S12" s="159"/>
      <c r="T12" s="159"/>
      <c r="U12" s="159"/>
      <c r="V12" s="300">
        <f>$M12*SUM($R12:R12)/SUM($I12:$L12)</f>
        <v>0</v>
      </c>
      <c r="W12" s="300">
        <f>$M12*SUM($R12:S12)/SUM($I12:$L12)</f>
        <v>0</v>
      </c>
      <c r="X12" s="300">
        <f>$M12*SUM($R12:T12)/SUM($I12:$L12)</f>
        <v>0</v>
      </c>
      <c r="Y12" s="300">
        <f>$M12*SUM($R12:U12)/SUM($I12:$L12)</f>
        <v>0</v>
      </c>
      <c r="Z12" s="301"/>
      <c r="AA12" s="159"/>
    </row>
    <row r="13" spans="1:27" ht="78.75" x14ac:dyDescent="0.25">
      <c r="A13" s="155">
        <v>9</v>
      </c>
      <c r="B13" s="280" t="s">
        <v>157</v>
      </c>
      <c r="C13" s="283" t="s">
        <v>158</v>
      </c>
      <c r="D13" s="169" t="s">
        <v>159</v>
      </c>
      <c r="E13" s="170">
        <v>44927</v>
      </c>
      <c r="F13" s="170">
        <v>45291</v>
      </c>
      <c r="G13" s="169" t="s">
        <v>152</v>
      </c>
      <c r="H13" s="169" t="s">
        <v>153</v>
      </c>
      <c r="I13" s="171">
        <v>0</v>
      </c>
      <c r="J13" s="171">
        <v>0</v>
      </c>
      <c r="K13" s="171">
        <v>0</v>
      </c>
      <c r="L13" s="171">
        <v>1</v>
      </c>
      <c r="M13" s="172">
        <v>0.1</v>
      </c>
      <c r="N13" s="300">
        <f>$M13*(SUM($I13:I13)/SUM($I13:$L13))</f>
        <v>0</v>
      </c>
      <c r="O13" s="300">
        <f>$M13*(SUM($I13:J13)/SUM($I13:$L13))</f>
        <v>0</v>
      </c>
      <c r="P13" s="300">
        <f>$M13*(SUM($I13:K13)/SUM($I13:$L13))</f>
        <v>0</v>
      </c>
      <c r="Q13" s="300">
        <f>$M13*(SUM($I13:L13)/SUM($I13:$L13))</f>
        <v>0.1</v>
      </c>
      <c r="R13" s="159"/>
      <c r="S13" s="159"/>
      <c r="T13" s="159"/>
      <c r="U13" s="159"/>
      <c r="V13" s="300">
        <f>$M13*SUM($R13:R13)/SUM($I13:$L13)</f>
        <v>0</v>
      </c>
      <c r="W13" s="300">
        <f>$M13*SUM($R13:S13)/SUM($I13:$L13)</f>
        <v>0</v>
      </c>
      <c r="X13" s="300">
        <f>$M13*SUM($R13:T13)/SUM($I13:$L13)</f>
        <v>0</v>
      </c>
      <c r="Y13" s="300">
        <f>$M13*SUM($R13:U13)/SUM($I13:$L13)</f>
        <v>0</v>
      </c>
      <c r="Z13" s="301"/>
      <c r="AA13" s="159"/>
    </row>
    <row r="14" spans="1:27" ht="110.25" x14ac:dyDescent="0.25">
      <c r="A14" s="155">
        <v>10</v>
      </c>
      <c r="B14" s="280" t="s">
        <v>160</v>
      </c>
      <c r="C14" s="283" t="s">
        <v>161</v>
      </c>
      <c r="D14" s="169" t="s">
        <v>162</v>
      </c>
      <c r="E14" s="170">
        <v>44927</v>
      </c>
      <c r="F14" s="170">
        <v>45291</v>
      </c>
      <c r="G14" s="169" t="s">
        <v>163</v>
      </c>
      <c r="H14" s="169" t="s">
        <v>164</v>
      </c>
      <c r="I14" s="272">
        <v>1</v>
      </c>
      <c r="J14" s="171">
        <v>1</v>
      </c>
      <c r="K14" s="171">
        <v>1</v>
      </c>
      <c r="L14" s="171">
        <v>1</v>
      </c>
      <c r="M14" s="172">
        <v>0.2</v>
      </c>
      <c r="N14" s="300">
        <f>$M14*(SUM($I14:I14)/SUM($I14:$L14))</f>
        <v>0.05</v>
      </c>
      <c r="O14" s="300">
        <f>$M14*(SUM($I14:J14)/SUM($I14:$L14))</f>
        <v>0.1</v>
      </c>
      <c r="P14" s="300">
        <f>$M14*(SUM($I14:K14)/SUM($I14:$L14))</f>
        <v>0.15000000000000002</v>
      </c>
      <c r="Q14" s="300">
        <f>$M14*(SUM($I14:L14)/SUM($I14:$L14))</f>
        <v>0.2</v>
      </c>
      <c r="R14" s="159">
        <v>1</v>
      </c>
      <c r="S14" s="159"/>
      <c r="T14" s="159"/>
      <c r="U14" s="159"/>
      <c r="V14" s="300">
        <f>$M14*SUM($R14:R14)/SUM($I14:$L14)</f>
        <v>0.05</v>
      </c>
      <c r="W14" s="300">
        <f>$M14*SUM($R14:S14)/SUM($I14:$L14)</f>
        <v>0.05</v>
      </c>
      <c r="X14" s="300">
        <f>$M14*SUM($R14:T14)/SUM($I14:$L14)</f>
        <v>0.05</v>
      </c>
      <c r="Y14" s="300">
        <f>$M14*SUM($R14:U14)/SUM($I14:$L14)</f>
        <v>0.05</v>
      </c>
      <c r="Z14" s="301" t="s">
        <v>548</v>
      </c>
      <c r="AA14" s="302" t="s">
        <v>549</v>
      </c>
    </row>
    <row r="15" spans="1:27" ht="114.75" customHeight="1" x14ac:dyDescent="0.25">
      <c r="A15" s="155">
        <v>11</v>
      </c>
      <c r="B15" s="280" t="s">
        <v>166</v>
      </c>
      <c r="C15" s="283" t="s">
        <v>167</v>
      </c>
      <c r="D15" s="169" t="s">
        <v>168</v>
      </c>
      <c r="E15" s="170">
        <v>44927</v>
      </c>
      <c r="F15" s="170">
        <v>45016</v>
      </c>
      <c r="G15" s="169" t="s">
        <v>169</v>
      </c>
      <c r="H15" s="169" t="s">
        <v>170</v>
      </c>
      <c r="I15" s="272">
        <v>1</v>
      </c>
      <c r="J15" s="171">
        <v>0</v>
      </c>
      <c r="K15" s="171">
        <v>0</v>
      </c>
      <c r="L15" s="171">
        <v>0</v>
      </c>
      <c r="M15" s="172">
        <v>0.03</v>
      </c>
      <c r="N15" s="300">
        <f>$M15*(SUM($I15:I15)/SUM($I15:$L15))</f>
        <v>0.03</v>
      </c>
      <c r="O15" s="300">
        <f>$M15*(SUM($I15:J15)/SUM($I15:$L15))</f>
        <v>0.03</v>
      </c>
      <c r="P15" s="300">
        <f>$M15*(SUM($I15:K15)/SUM($I15:$L15))</f>
        <v>0.03</v>
      </c>
      <c r="Q15" s="300">
        <f>$M15*(SUM($I15:L15)/SUM($I15:$L15))</f>
        <v>0.03</v>
      </c>
      <c r="R15" s="159">
        <v>1</v>
      </c>
      <c r="S15" s="159"/>
      <c r="T15" s="159"/>
      <c r="U15" s="159"/>
      <c r="V15" s="300">
        <f>$M15*SUM($R15:R15)/SUM($I15:$L15)</f>
        <v>0.03</v>
      </c>
      <c r="W15" s="300">
        <f>$M15*SUM($R15:S15)/SUM($I15:$L15)</f>
        <v>0.03</v>
      </c>
      <c r="X15" s="300">
        <f>$M15*SUM($R15:T15)/SUM($I15:$L15)</f>
        <v>0.03</v>
      </c>
      <c r="Y15" s="300">
        <f>$M15*SUM($R15:U15)/SUM($I15:$L15)</f>
        <v>0.03</v>
      </c>
      <c r="Z15" s="301" t="s">
        <v>550</v>
      </c>
      <c r="AA15" s="296" t="s">
        <v>551</v>
      </c>
    </row>
    <row r="16" spans="1:27" ht="110.25" x14ac:dyDescent="0.25">
      <c r="A16" s="155">
        <v>12</v>
      </c>
      <c r="B16" s="280" t="s">
        <v>172</v>
      </c>
      <c r="C16" s="283" t="s">
        <v>173</v>
      </c>
      <c r="D16" s="169" t="s">
        <v>174</v>
      </c>
      <c r="E16" s="170">
        <v>45017</v>
      </c>
      <c r="F16" s="170">
        <v>45107</v>
      </c>
      <c r="G16" s="169" t="s">
        <v>169</v>
      </c>
      <c r="H16" s="169" t="s">
        <v>170</v>
      </c>
      <c r="I16" s="171">
        <v>0</v>
      </c>
      <c r="J16" s="171">
        <v>1</v>
      </c>
      <c r="K16" s="171">
        <v>0</v>
      </c>
      <c r="L16" s="171">
        <v>0</v>
      </c>
      <c r="M16" s="172">
        <v>0.03</v>
      </c>
      <c r="N16" s="300">
        <f>$M16*(SUM($I16:I16)/SUM($I16:$L16))</f>
        <v>0</v>
      </c>
      <c r="O16" s="300">
        <f>$M16*(SUM($I16:J16)/SUM($I16:$L16))</f>
        <v>0.03</v>
      </c>
      <c r="P16" s="300">
        <f>$M16*(SUM($I16:K16)/SUM($I16:$L16))</f>
        <v>0.03</v>
      </c>
      <c r="Q16" s="300">
        <f>$M16*(SUM($I16:L16)/SUM($I16:$L16))</f>
        <v>0.03</v>
      </c>
      <c r="R16" s="159"/>
      <c r="S16" s="159"/>
      <c r="T16" s="159"/>
      <c r="U16" s="159"/>
      <c r="V16" s="300">
        <f>$M16*SUM($R16:R16)/SUM($I16:$L16)</f>
        <v>0</v>
      </c>
      <c r="W16" s="300">
        <f>$M16*SUM($R16:S16)/SUM($I16:$L16)</f>
        <v>0</v>
      </c>
      <c r="X16" s="300">
        <f>$M16*SUM($R16:T16)/SUM($I16:$L16)</f>
        <v>0</v>
      </c>
      <c r="Y16" s="300">
        <f>$M16*SUM($R16:U16)/SUM($I16:$L16)</f>
        <v>0</v>
      </c>
      <c r="Z16" s="301"/>
      <c r="AA16" s="159"/>
    </row>
    <row r="17" spans="1:27" ht="63" x14ac:dyDescent="0.25">
      <c r="A17" s="155">
        <v>13</v>
      </c>
      <c r="B17" s="280" t="s">
        <v>175</v>
      </c>
      <c r="C17" s="283" t="s">
        <v>176</v>
      </c>
      <c r="D17" s="169" t="s">
        <v>177</v>
      </c>
      <c r="E17" s="170">
        <v>44927</v>
      </c>
      <c r="F17" s="170">
        <v>45291</v>
      </c>
      <c r="G17" s="169" t="s">
        <v>178</v>
      </c>
      <c r="H17" s="169" t="s">
        <v>179</v>
      </c>
      <c r="I17" s="171">
        <v>0</v>
      </c>
      <c r="J17" s="171">
        <v>6</v>
      </c>
      <c r="K17" s="171">
        <v>0</v>
      </c>
      <c r="L17" s="171">
        <v>6</v>
      </c>
      <c r="M17" s="172">
        <v>0.03</v>
      </c>
      <c r="N17" s="300">
        <f>$M17*(SUM($I17:I17)/SUM($I17:$L17))</f>
        <v>0</v>
      </c>
      <c r="O17" s="300">
        <f>$M17*(SUM($I17:J17)/SUM($I17:$L17))</f>
        <v>1.4999999999999999E-2</v>
      </c>
      <c r="P17" s="300">
        <f>$M17*(SUM($I17:K17)/SUM($I17:$L17))</f>
        <v>1.4999999999999999E-2</v>
      </c>
      <c r="Q17" s="300">
        <f>$M17*(SUM($I17:L17)/SUM($I17:$L17))</f>
        <v>0.03</v>
      </c>
      <c r="R17" s="159"/>
      <c r="S17" s="159"/>
      <c r="T17" s="159"/>
      <c r="U17" s="159"/>
      <c r="V17" s="300">
        <f>$M17*SUM($R17:R17)/SUM($I17:$L17)</f>
        <v>0</v>
      </c>
      <c r="W17" s="300">
        <f>$M17*SUM($R17:S17)/SUM($I17:$L17)</f>
        <v>0</v>
      </c>
      <c r="X17" s="300">
        <f>$M17*SUM($R17:T17)/SUM($I17:$L17)</f>
        <v>0</v>
      </c>
      <c r="Y17" s="300">
        <f>$M17*SUM($R17:U17)/SUM($I17:$L17)</f>
        <v>0</v>
      </c>
      <c r="Z17" s="301"/>
      <c r="AA17" s="159"/>
    </row>
    <row r="18" spans="1:27" ht="110.25" x14ac:dyDescent="0.25">
      <c r="A18" s="155">
        <v>14</v>
      </c>
      <c r="B18" s="280" t="s">
        <v>180</v>
      </c>
      <c r="C18" s="283" t="s">
        <v>181</v>
      </c>
      <c r="D18" s="169" t="s">
        <v>182</v>
      </c>
      <c r="E18" s="170">
        <v>45108</v>
      </c>
      <c r="F18" s="170">
        <v>45199</v>
      </c>
      <c r="G18" s="169" t="s">
        <v>169</v>
      </c>
      <c r="H18" s="169" t="s">
        <v>170</v>
      </c>
      <c r="I18" s="171">
        <v>0</v>
      </c>
      <c r="J18" s="171">
        <v>0</v>
      </c>
      <c r="K18" s="171">
        <v>1</v>
      </c>
      <c r="L18" s="171">
        <v>0</v>
      </c>
      <c r="M18" s="172">
        <v>0.03</v>
      </c>
      <c r="N18" s="300">
        <f>$M18*(SUM($I18:I18)/SUM($I18:$L18))</f>
        <v>0</v>
      </c>
      <c r="O18" s="300">
        <f>$M18*(SUM($I18:J18)/SUM($I18:$L18))</f>
        <v>0</v>
      </c>
      <c r="P18" s="300">
        <f>$M18*(SUM($I18:K18)/SUM($I18:$L18))</f>
        <v>0.03</v>
      </c>
      <c r="Q18" s="300">
        <f>$M18*(SUM($I18:L18)/SUM($I18:$L18))</f>
        <v>0.03</v>
      </c>
      <c r="R18" s="159"/>
      <c r="S18" s="159"/>
      <c r="T18" s="159"/>
      <c r="U18" s="159"/>
      <c r="V18" s="300">
        <f>$M18*SUM($R18:R18)/SUM($I18:$L18)</f>
        <v>0</v>
      </c>
      <c r="W18" s="300">
        <f>$M18*SUM($R18:S18)/SUM($I18:$L18)</f>
        <v>0</v>
      </c>
      <c r="X18" s="300">
        <f>$M18*SUM($R18:T18)/SUM($I18:$L18)</f>
        <v>0</v>
      </c>
      <c r="Y18" s="300">
        <f>$M18*SUM($R18:U18)/SUM($I18:$L18)</f>
        <v>0</v>
      </c>
      <c r="Z18" s="301"/>
      <c r="AA18" s="159"/>
    </row>
    <row r="19" spans="1:27" ht="110.25" x14ac:dyDescent="0.25">
      <c r="A19" s="155">
        <v>15</v>
      </c>
      <c r="B19" s="280" t="s">
        <v>183</v>
      </c>
      <c r="C19" s="283" t="s">
        <v>184</v>
      </c>
      <c r="D19" s="169" t="s">
        <v>185</v>
      </c>
      <c r="E19" s="170">
        <v>45200</v>
      </c>
      <c r="F19" s="170">
        <v>45291</v>
      </c>
      <c r="G19" s="169" t="s">
        <v>169</v>
      </c>
      <c r="H19" s="169" t="s">
        <v>170</v>
      </c>
      <c r="I19" s="171">
        <v>0</v>
      </c>
      <c r="J19" s="171">
        <v>0</v>
      </c>
      <c r="K19" s="171">
        <v>0</v>
      </c>
      <c r="L19" s="171">
        <v>1</v>
      </c>
      <c r="M19" s="172">
        <v>0.03</v>
      </c>
      <c r="N19" s="300">
        <f>$M19*(SUM($I19:I19)/SUM($I19:$L19))</f>
        <v>0</v>
      </c>
      <c r="O19" s="300">
        <f>$M19*(SUM($I19:J19)/SUM($I19:$L19))</f>
        <v>0</v>
      </c>
      <c r="P19" s="300">
        <f>$M19*(SUM($I19:K19)/SUM($I19:$L19))</f>
        <v>0</v>
      </c>
      <c r="Q19" s="300">
        <f>$M19*(SUM($I19:L19)/SUM($I19:$L19))</f>
        <v>0.03</v>
      </c>
      <c r="R19" s="159"/>
      <c r="S19" s="159"/>
      <c r="T19" s="159"/>
      <c r="U19" s="159"/>
      <c r="V19" s="300">
        <f>$M19*SUM($R19:R19)/SUM($I19:$L19)</f>
        <v>0</v>
      </c>
      <c r="W19" s="300">
        <f>$M19*SUM($R19:S19)/SUM($I19:$L19)</f>
        <v>0</v>
      </c>
      <c r="X19" s="300">
        <f>$M19*SUM($R19:T19)/SUM($I19:$L19)</f>
        <v>0</v>
      </c>
      <c r="Y19" s="300">
        <f>$M19*SUM($R19:U19)/SUM($I19:$L19)</f>
        <v>0</v>
      </c>
      <c r="Z19" s="301"/>
      <c r="AA19" s="159"/>
    </row>
    <row r="20" spans="1:27" ht="157.5" x14ac:dyDescent="0.25">
      <c r="A20" s="155">
        <v>16</v>
      </c>
      <c r="B20" s="280" t="s">
        <v>186</v>
      </c>
      <c r="C20" s="283" t="s">
        <v>187</v>
      </c>
      <c r="D20" s="169" t="s">
        <v>188</v>
      </c>
      <c r="E20" s="170">
        <v>44927</v>
      </c>
      <c r="F20" s="170">
        <v>45291</v>
      </c>
      <c r="G20" s="169" t="s">
        <v>189</v>
      </c>
      <c r="H20" s="169" t="s">
        <v>190</v>
      </c>
      <c r="I20" s="272">
        <v>1</v>
      </c>
      <c r="J20" s="171">
        <v>1</v>
      </c>
      <c r="K20" s="171">
        <v>1</v>
      </c>
      <c r="L20" s="171">
        <v>1</v>
      </c>
      <c r="M20" s="172">
        <v>0.03</v>
      </c>
      <c r="N20" s="300">
        <f>$M20*(SUM($I20:I20)/SUM($I20:$L20))</f>
        <v>7.4999999999999997E-3</v>
      </c>
      <c r="O20" s="300">
        <f>$M20*(SUM($I20:J20)/SUM($I20:$L20))</f>
        <v>1.4999999999999999E-2</v>
      </c>
      <c r="P20" s="300">
        <f>$M20*(SUM($I20:K20)/SUM($I20:$L20))</f>
        <v>2.2499999999999999E-2</v>
      </c>
      <c r="Q20" s="300">
        <f>$M20*(SUM($I20:L20)/SUM($I20:$L20))</f>
        <v>0.03</v>
      </c>
      <c r="R20" s="159">
        <v>1</v>
      </c>
      <c r="S20" s="159"/>
      <c r="T20" s="159"/>
      <c r="U20" s="159"/>
      <c r="V20" s="300">
        <f>$M20*SUM($R20:R20)/SUM($I20:$L20)</f>
        <v>7.4999999999999997E-3</v>
      </c>
      <c r="W20" s="300">
        <f>$M20*SUM($R20:S20)/SUM($I20:$L20)</f>
        <v>7.4999999999999997E-3</v>
      </c>
      <c r="X20" s="300">
        <f>$M20*SUM($R20:T20)/SUM($I20:$L20)</f>
        <v>7.4999999999999997E-3</v>
      </c>
      <c r="Y20" s="300">
        <f>$M20*SUM($R20:U20)/SUM($I20:$L20)</f>
        <v>7.4999999999999997E-3</v>
      </c>
      <c r="Z20" s="301" t="s">
        <v>552</v>
      </c>
      <c r="AA20" s="296" t="s">
        <v>553</v>
      </c>
    </row>
    <row r="21" spans="1:27" ht="94.5" x14ac:dyDescent="0.25">
      <c r="A21" s="155">
        <v>17</v>
      </c>
      <c r="B21" s="280" t="s">
        <v>191</v>
      </c>
      <c r="C21" s="283" t="s">
        <v>192</v>
      </c>
      <c r="D21" s="169" t="s">
        <v>193</v>
      </c>
      <c r="E21" s="170">
        <v>44927</v>
      </c>
      <c r="F21" s="170">
        <v>45291</v>
      </c>
      <c r="G21" s="169" t="s">
        <v>194</v>
      </c>
      <c r="H21" s="169" t="s">
        <v>195</v>
      </c>
      <c r="I21" s="171">
        <v>0</v>
      </c>
      <c r="J21" s="171">
        <v>1</v>
      </c>
      <c r="K21" s="171">
        <v>1</v>
      </c>
      <c r="L21" s="171">
        <v>1</v>
      </c>
      <c r="M21" s="172">
        <v>0.09</v>
      </c>
      <c r="N21" s="300">
        <f>$M21*(SUM($I21:I21)/SUM($I21:$L21))</f>
        <v>0</v>
      </c>
      <c r="O21" s="300">
        <f>$M21*(SUM($I21:J21)/SUM($I21:$L21))</f>
        <v>0.03</v>
      </c>
      <c r="P21" s="300">
        <f>$M21*(SUM($I21:K21)/SUM($I21:$L21))</f>
        <v>0.06</v>
      </c>
      <c r="Q21" s="300">
        <f>$M21*(SUM($I21:L21)/SUM($I21:$L21))</f>
        <v>0.09</v>
      </c>
      <c r="R21" s="159"/>
      <c r="S21" s="159"/>
      <c r="T21" s="159"/>
      <c r="U21" s="159"/>
      <c r="V21" s="300">
        <f>$M21*SUM($R21:R21)/SUM($I21:$L21)</f>
        <v>0</v>
      </c>
      <c r="W21" s="300">
        <f>$M21*SUM($R21:S21)/SUM($I21:$L21)</f>
        <v>0</v>
      </c>
      <c r="X21" s="300">
        <f>$M21*SUM($R21:T21)/SUM($I21:$L21)</f>
        <v>0</v>
      </c>
      <c r="Y21" s="300">
        <f>$M21*SUM($R21:U21)/SUM($I21:$L21)</f>
        <v>0</v>
      </c>
      <c r="Z21" s="301"/>
      <c r="AA21" s="159"/>
    </row>
    <row r="22" spans="1:27" ht="78.75" x14ac:dyDescent="0.25">
      <c r="A22" s="155">
        <v>18</v>
      </c>
      <c r="B22" s="280" t="s">
        <v>196</v>
      </c>
      <c r="C22" s="283" t="s">
        <v>197</v>
      </c>
      <c r="D22" s="169" t="s">
        <v>198</v>
      </c>
      <c r="E22" s="170">
        <v>44927</v>
      </c>
      <c r="F22" s="170">
        <v>45291</v>
      </c>
      <c r="G22" s="169" t="s">
        <v>199</v>
      </c>
      <c r="H22" s="169" t="s">
        <v>200</v>
      </c>
      <c r="I22" s="171">
        <v>0</v>
      </c>
      <c r="J22" s="171">
        <v>4</v>
      </c>
      <c r="K22" s="171">
        <v>0</v>
      </c>
      <c r="L22" s="171">
        <v>4</v>
      </c>
      <c r="M22" s="172">
        <v>0.03</v>
      </c>
      <c r="N22" s="300">
        <f>$M22*(SUM($I22:I22)/SUM($I22:$L22))</f>
        <v>0</v>
      </c>
      <c r="O22" s="300">
        <f>$M22*(SUM($I22:J22)/SUM($I22:$L22))</f>
        <v>1.4999999999999999E-2</v>
      </c>
      <c r="P22" s="300">
        <f>$M22*(SUM($I22:K22)/SUM($I22:$L22))</f>
        <v>1.4999999999999999E-2</v>
      </c>
      <c r="Q22" s="300">
        <f>$M22*(SUM($I22:L22)/SUM($I22:$L22))</f>
        <v>0.03</v>
      </c>
      <c r="R22" s="159"/>
      <c r="S22" s="159"/>
      <c r="T22" s="159"/>
      <c r="U22" s="159"/>
      <c r="V22" s="300">
        <f>$M22*SUM($R22:R22)/SUM($I22:$L22)</f>
        <v>0</v>
      </c>
      <c r="W22" s="300">
        <f>$M22*SUM($R22:S22)/SUM($I22:$L22)</f>
        <v>0</v>
      </c>
      <c r="X22" s="300">
        <f>$M22*SUM($R22:T22)/SUM($I22:$L22)</f>
        <v>0</v>
      </c>
      <c r="Y22" s="300">
        <f>$M22*SUM($R22:U22)/SUM($I22:$L22)</f>
        <v>0</v>
      </c>
      <c r="Z22" s="301"/>
      <c r="AA22" s="159"/>
    </row>
    <row r="23" spans="1:27" ht="47.25" x14ac:dyDescent="0.25">
      <c r="A23" s="155">
        <v>19</v>
      </c>
      <c r="B23" s="280" t="s">
        <v>201</v>
      </c>
      <c r="C23" s="283" t="s">
        <v>202</v>
      </c>
      <c r="D23" s="169" t="s">
        <v>203</v>
      </c>
      <c r="E23" s="170">
        <v>44927</v>
      </c>
      <c r="F23" s="170">
        <v>45291</v>
      </c>
      <c r="G23" s="169" t="s">
        <v>204</v>
      </c>
      <c r="H23" s="169" t="s">
        <v>205</v>
      </c>
      <c r="I23" s="171">
        <v>0</v>
      </c>
      <c r="J23" s="171">
        <v>1</v>
      </c>
      <c r="K23" s="171">
        <v>1</v>
      </c>
      <c r="L23" s="171">
        <v>1</v>
      </c>
      <c r="M23" s="172">
        <v>0.03</v>
      </c>
      <c r="N23" s="300">
        <f>$M23*(SUM($I23:I23)/SUM($I23:$L23))</f>
        <v>0</v>
      </c>
      <c r="O23" s="300">
        <f>$M23*(SUM($I23:J23)/SUM($I23:$L23))</f>
        <v>9.9999999999999985E-3</v>
      </c>
      <c r="P23" s="300">
        <f>$M23*(SUM($I23:K23)/SUM($I23:$L23))</f>
        <v>1.9999999999999997E-2</v>
      </c>
      <c r="Q23" s="300">
        <f>$M23*(SUM($I23:L23)/SUM($I23:$L23))</f>
        <v>0.03</v>
      </c>
      <c r="R23" s="159"/>
      <c r="S23" s="159"/>
      <c r="T23" s="159"/>
      <c r="U23" s="159"/>
      <c r="V23" s="300">
        <f>$M23*SUM($R23:R23)/SUM($I23:$L23)</f>
        <v>0</v>
      </c>
      <c r="W23" s="300">
        <f>$M23*SUM($R23:S23)/SUM($I23:$L23)</f>
        <v>0</v>
      </c>
      <c r="X23" s="300">
        <f>$M23*SUM($R23:T23)/SUM($I23:$L23)</f>
        <v>0</v>
      </c>
      <c r="Y23" s="300">
        <f>$M23*SUM($R23:U23)/SUM($I23:$L23)</f>
        <v>0</v>
      </c>
      <c r="Z23" s="301"/>
      <c r="AA23" s="159"/>
    </row>
    <row r="24" spans="1:27" ht="78.75" x14ac:dyDescent="0.25">
      <c r="A24" s="155">
        <v>20</v>
      </c>
      <c r="B24" s="280" t="s">
        <v>210</v>
      </c>
      <c r="C24" s="283" t="s">
        <v>211</v>
      </c>
      <c r="D24" s="169" t="s">
        <v>212</v>
      </c>
      <c r="E24" s="170">
        <v>44927</v>
      </c>
      <c r="F24" s="170">
        <v>45291</v>
      </c>
      <c r="G24" s="169" t="s">
        <v>213</v>
      </c>
      <c r="H24" s="169" t="s">
        <v>214</v>
      </c>
      <c r="I24" s="171">
        <v>0</v>
      </c>
      <c r="J24" s="171">
        <v>1</v>
      </c>
      <c r="K24" s="171">
        <v>2</v>
      </c>
      <c r="L24" s="171">
        <v>2</v>
      </c>
      <c r="M24" s="172">
        <v>0.1</v>
      </c>
      <c r="N24" s="300">
        <f>$M24*(SUM($I24:I24)/SUM($I24:$L24))</f>
        <v>0</v>
      </c>
      <c r="O24" s="300">
        <f>$M24*(SUM($I24:J24)/SUM($I24:$L24))</f>
        <v>2.0000000000000004E-2</v>
      </c>
      <c r="P24" s="300">
        <f>$M24*(SUM($I24:K24)/SUM($I24:$L24))</f>
        <v>0.06</v>
      </c>
      <c r="Q24" s="300">
        <f>$M24*(SUM($I24:L24)/SUM($I24:$L24))</f>
        <v>0.1</v>
      </c>
      <c r="R24" s="159"/>
      <c r="S24" s="159"/>
      <c r="T24" s="159"/>
      <c r="U24" s="159"/>
      <c r="V24" s="300">
        <f>$M24*SUM($R24:R24)/SUM($I24:$L24)</f>
        <v>0</v>
      </c>
      <c r="W24" s="300">
        <f>$M24*SUM($R24:S24)/SUM($I24:$L24)</f>
        <v>0</v>
      </c>
      <c r="X24" s="300">
        <f>$M24*SUM($R24:T24)/SUM($I24:$L24)</f>
        <v>0</v>
      </c>
      <c r="Y24" s="300">
        <f>$M24*SUM($R24:U24)/SUM($I24:$L24)</f>
        <v>0</v>
      </c>
      <c r="Z24" s="301"/>
      <c r="AA24" s="159"/>
    </row>
    <row r="25" spans="1:27" ht="110.25" x14ac:dyDescent="0.25">
      <c r="A25" s="155">
        <v>21</v>
      </c>
      <c r="B25" s="280" t="s">
        <v>215</v>
      </c>
      <c r="C25" s="283" t="s">
        <v>216</v>
      </c>
      <c r="D25" s="169" t="s">
        <v>217</v>
      </c>
      <c r="E25" s="170">
        <v>44927</v>
      </c>
      <c r="F25" s="170">
        <v>45291</v>
      </c>
      <c r="G25" s="169" t="s">
        <v>218</v>
      </c>
      <c r="H25" s="169" t="s">
        <v>219</v>
      </c>
      <c r="I25" s="171">
        <v>0</v>
      </c>
      <c r="J25" s="171">
        <v>0</v>
      </c>
      <c r="K25" s="171">
        <v>0</v>
      </c>
      <c r="L25" s="171">
        <v>2</v>
      </c>
      <c r="M25" s="172">
        <v>0.03</v>
      </c>
      <c r="N25" s="300">
        <f>$M25*(SUM($I25:I25)/SUM($I25:$L25))</f>
        <v>0</v>
      </c>
      <c r="O25" s="300">
        <f>$M25*(SUM($I25:J25)/SUM($I25:$L25))</f>
        <v>0</v>
      </c>
      <c r="P25" s="300">
        <f>$M25*(SUM($I25:K25)/SUM($I25:$L25))</f>
        <v>0</v>
      </c>
      <c r="Q25" s="300">
        <f>$M25*(SUM($I25:L25)/SUM($I25:$L25))</f>
        <v>0.03</v>
      </c>
      <c r="R25" s="159"/>
      <c r="S25" s="159"/>
      <c r="T25" s="159"/>
      <c r="U25" s="159"/>
      <c r="V25" s="300">
        <f>$M25*SUM($R25:R25)/SUM($I25:$L25)</f>
        <v>0</v>
      </c>
      <c r="W25" s="300">
        <f>$M25*SUM($R25:S25)/SUM($I25:$L25)</f>
        <v>0</v>
      </c>
      <c r="X25" s="300">
        <f>$M25*SUM($R25:T25)/SUM($I25:$L25)</f>
        <v>0</v>
      </c>
      <c r="Y25" s="300">
        <f>$M25*SUM($R25:U25)/SUM($I25:$L25)</f>
        <v>0</v>
      </c>
      <c r="Z25" s="301"/>
      <c r="AA25" s="159"/>
    </row>
    <row r="26" spans="1:27" ht="100.5" customHeight="1" x14ac:dyDescent="0.25">
      <c r="A26" s="155">
        <v>22</v>
      </c>
      <c r="B26" s="280" t="s">
        <v>220</v>
      </c>
      <c r="C26" s="283" t="s">
        <v>144</v>
      </c>
      <c r="D26" s="169" t="s">
        <v>145</v>
      </c>
      <c r="E26" s="170">
        <v>44958</v>
      </c>
      <c r="F26" s="170">
        <v>45077</v>
      </c>
      <c r="G26" s="169" t="s">
        <v>221</v>
      </c>
      <c r="H26" s="169" t="s">
        <v>147</v>
      </c>
      <c r="I26" s="171">
        <v>0</v>
      </c>
      <c r="J26" s="171">
        <v>1</v>
      </c>
      <c r="K26" s="171">
        <v>0</v>
      </c>
      <c r="L26" s="171">
        <v>0</v>
      </c>
      <c r="M26" s="172">
        <v>0.04</v>
      </c>
      <c r="N26" s="300">
        <f>$M26*(SUM($I26:I26)/SUM($I26:$L26))</f>
        <v>0</v>
      </c>
      <c r="O26" s="300">
        <f>$M26*(SUM($I26:J26)/SUM($I26:$L26))</f>
        <v>0.04</v>
      </c>
      <c r="P26" s="300">
        <f>$M26*(SUM($I26:K26)/SUM($I26:$L26))</f>
        <v>0.04</v>
      </c>
      <c r="Q26" s="300">
        <f>$M26*(SUM($I26:L26)/SUM($I26:$L26))</f>
        <v>0.04</v>
      </c>
      <c r="R26" s="159"/>
      <c r="S26" s="159"/>
      <c r="T26" s="159"/>
      <c r="U26" s="159"/>
      <c r="V26" s="300">
        <f>$M26*SUM($R26:R26)/SUM($I26:$L26)</f>
        <v>0</v>
      </c>
      <c r="W26" s="300">
        <f>$M26*SUM($R26:S26)/SUM($I26:$L26)</f>
        <v>0</v>
      </c>
      <c r="X26" s="300">
        <f>$M26*SUM($R26:T26)/SUM($I26:$L26)</f>
        <v>0</v>
      </c>
      <c r="Y26" s="300">
        <f>$M26*SUM($R26:U26)/SUM($I26:$L26)</f>
        <v>0</v>
      </c>
      <c r="Z26" s="301"/>
      <c r="AA26" s="159"/>
    </row>
    <row r="27" spans="1:27" ht="66" customHeight="1" x14ac:dyDescent="0.25">
      <c r="A27" s="155">
        <v>23</v>
      </c>
      <c r="B27" s="280" t="s">
        <v>222</v>
      </c>
      <c r="C27" s="282" t="s">
        <v>138</v>
      </c>
      <c r="D27" s="149" t="s">
        <v>139</v>
      </c>
      <c r="E27" s="157">
        <v>44927</v>
      </c>
      <c r="F27" s="158">
        <v>45291</v>
      </c>
      <c r="G27" s="149" t="s">
        <v>140</v>
      </c>
      <c r="H27" s="149" t="s">
        <v>141</v>
      </c>
      <c r="I27" s="276">
        <v>1</v>
      </c>
      <c r="J27" s="149">
        <v>1</v>
      </c>
      <c r="K27" s="149">
        <v>1</v>
      </c>
      <c r="L27" s="149">
        <v>1</v>
      </c>
      <c r="M27" s="168">
        <v>0.1</v>
      </c>
      <c r="N27" s="300">
        <f>$M27*(SUM($I27:I27)/SUM($I27:$L27))</f>
        <v>2.5000000000000001E-2</v>
      </c>
      <c r="O27" s="300">
        <f>$M27*(SUM($I27:J27)/SUM($I27:$L27))</f>
        <v>0.05</v>
      </c>
      <c r="P27" s="300">
        <f>$M27*(SUM($I27:K27)/SUM($I27:$L27))</f>
        <v>7.5000000000000011E-2</v>
      </c>
      <c r="Q27" s="300">
        <f>$M27*(SUM($I27:L27)/SUM($I27:$L27))</f>
        <v>0.1</v>
      </c>
      <c r="R27" s="159">
        <v>1</v>
      </c>
      <c r="S27" s="159"/>
      <c r="T27" s="159"/>
      <c r="U27" s="159"/>
      <c r="V27" s="300">
        <f>$M27*SUM($R27:R27)/SUM($I27:$L27)</f>
        <v>2.5000000000000001E-2</v>
      </c>
      <c r="W27" s="300">
        <f>$M27*SUM($R27:S27)/SUM($I27:$L27)</f>
        <v>2.5000000000000001E-2</v>
      </c>
      <c r="X27" s="300">
        <f>$M27*SUM($R27:T27)/SUM($I27:$L27)</f>
        <v>2.5000000000000001E-2</v>
      </c>
      <c r="Y27" s="300">
        <f>$M27*SUM($R27:U27)/SUM($I27:$L27)</f>
        <v>2.5000000000000001E-2</v>
      </c>
      <c r="Z27" s="301" t="s">
        <v>554</v>
      </c>
      <c r="AA27" s="323" t="s">
        <v>555</v>
      </c>
    </row>
    <row r="28" spans="1:27" ht="16.5" thickBot="1" x14ac:dyDescent="0.3">
      <c r="A28" s="305"/>
      <c r="B28" s="214" t="s">
        <v>556</v>
      </c>
      <c r="C28" s="284"/>
      <c r="D28" s="262"/>
      <c r="E28" s="263"/>
      <c r="F28" s="263"/>
      <c r="G28" s="264"/>
      <c r="H28" s="264"/>
      <c r="I28" s="63"/>
      <c r="J28" s="63"/>
      <c r="K28" s="63"/>
      <c r="L28" s="63"/>
      <c r="M28" s="265">
        <f>SUM(M12:M27)</f>
        <v>1.0000000000000002</v>
      </c>
      <c r="N28" s="311">
        <f>SUM(N12:N27)</f>
        <v>0.11249999999999999</v>
      </c>
      <c r="O28" s="311">
        <f>SUM(O12:O27)</f>
        <v>0.35499999999999998</v>
      </c>
      <c r="P28" s="311">
        <f t="shared" ref="P28:Q28" si="0">SUM(P12:P27)</f>
        <v>0.64750000000000019</v>
      </c>
      <c r="Q28" s="311">
        <f t="shared" si="0"/>
        <v>1.0000000000000002</v>
      </c>
      <c r="R28" s="312"/>
      <c r="S28" s="312"/>
      <c r="T28" s="312"/>
      <c r="U28" s="312"/>
      <c r="V28" s="311">
        <f>SUM(V12:V27)</f>
        <v>0.11249999999999999</v>
      </c>
      <c r="W28" s="311">
        <f>SUM(W12:W27)</f>
        <v>0.11249999999999999</v>
      </c>
      <c r="X28" s="311">
        <f t="shared" ref="X28:Y28" si="1">SUM(X12:X27)</f>
        <v>0.11249999999999999</v>
      </c>
      <c r="Y28" s="311">
        <f t="shared" si="1"/>
        <v>0.11249999999999999</v>
      </c>
      <c r="Z28" s="313"/>
      <c r="AA28" s="312"/>
    </row>
    <row r="29" spans="1:27" ht="126" customHeight="1" x14ac:dyDescent="0.25">
      <c r="A29" s="155">
        <v>24</v>
      </c>
      <c r="B29" s="280" t="s">
        <v>224</v>
      </c>
      <c r="C29" s="285" t="s">
        <v>225</v>
      </c>
      <c r="D29" s="161" t="s">
        <v>226</v>
      </c>
      <c r="E29" s="183">
        <v>44949</v>
      </c>
      <c r="F29" s="183">
        <v>45275</v>
      </c>
      <c r="G29" s="169" t="s">
        <v>227</v>
      </c>
      <c r="H29" s="169" t="s">
        <v>228</v>
      </c>
      <c r="I29" s="277">
        <v>0.25</v>
      </c>
      <c r="J29" s="172">
        <v>0.25</v>
      </c>
      <c r="K29" s="172">
        <v>0.25</v>
      </c>
      <c r="L29" s="172">
        <v>0.25</v>
      </c>
      <c r="M29" s="172">
        <v>0.15</v>
      </c>
      <c r="N29" s="300">
        <f>$M29*(SUM($I29:I29)/SUM($I29:$L29))</f>
        <v>3.7499999999999999E-2</v>
      </c>
      <c r="O29" s="300">
        <f>$M29*(SUM($I29:J29)/SUM($I29:$L29))</f>
        <v>7.4999999999999997E-2</v>
      </c>
      <c r="P29" s="300">
        <f>$M29*(SUM($I29:K29)/SUM($I29:$L29))</f>
        <v>0.11249999999999999</v>
      </c>
      <c r="Q29" s="300">
        <f>$M29*(SUM($I29:L29)/SUM($I29:$L29))</f>
        <v>0.15</v>
      </c>
      <c r="R29" s="160">
        <v>0.25</v>
      </c>
      <c r="S29" s="160"/>
      <c r="T29" s="159"/>
      <c r="U29" s="159"/>
      <c r="V29" s="300">
        <f>$M29*SUM($R29:R29)/SUM($I29:$L29)</f>
        <v>3.7499999999999999E-2</v>
      </c>
      <c r="W29" s="300">
        <f>$M29*SUM($R29:S29)/SUM($I29:$L29)</f>
        <v>3.7499999999999999E-2</v>
      </c>
      <c r="X29" s="300">
        <f>$M29*SUM($R29:T29)/SUM($I29:$L29)</f>
        <v>3.7499999999999999E-2</v>
      </c>
      <c r="Y29" s="300">
        <f>$M29*SUM($R29:U29)/SUM($I29:$L29)</f>
        <v>3.7499999999999999E-2</v>
      </c>
      <c r="Z29" s="301" t="s">
        <v>557</v>
      </c>
      <c r="AA29" s="296" t="s">
        <v>558</v>
      </c>
    </row>
    <row r="30" spans="1:27" ht="104.25" customHeight="1" x14ac:dyDescent="0.25">
      <c r="A30" s="155">
        <v>25</v>
      </c>
      <c r="B30" s="280" t="s">
        <v>232</v>
      </c>
      <c r="C30" s="286" t="s">
        <v>233</v>
      </c>
      <c r="D30" s="161" t="s">
        <v>234</v>
      </c>
      <c r="E30" s="183">
        <v>44949</v>
      </c>
      <c r="F30" s="183">
        <v>45275</v>
      </c>
      <c r="G30" s="169" t="s">
        <v>235</v>
      </c>
      <c r="H30" s="169" t="s">
        <v>236</v>
      </c>
      <c r="I30" s="277">
        <v>0.25</v>
      </c>
      <c r="J30" s="172">
        <v>0.25</v>
      </c>
      <c r="K30" s="172">
        <v>0.25</v>
      </c>
      <c r="L30" s="172">
        <v>0.25</v>
      </c>
      <c r="M30" s="172">
        <v>0.15</v>
      </c>
      <c r="N30" s="300">
        <f>$M30*(SUM($I30:I30)/SUM($I30:$L30))</f>
        <v>3.7499999999999999E-2</v>
      </c>
      <c r="O30" s="300">
        <f>$M30*(SUM($I30:J30)/SUM($I30:$L30))</f>
        <v>7.4999999999999997E-2</v>
      </c>
      <c r="P30" s="300">
        <f>$M30*(SUM($I30:K30)/SUM($I30:$L30))</f>
        <v>0.11249999999999999</v>
      </c>
      <c r="Q30" s="300">
        <f>$M30*(SUM($I30:L30)/SUM($I30:$L30))</f>
        <v>0.15</v>
      </c>
      <c r="R30" s="160">
        <v>0.25</v>
      </c>
      <c r="S30" s="160"/>
      <c r="T30" s="159"/>
      <c r="U30" s="159"/>
      <c r="V30" s="300">
        <f>$M30*SUM($R30:R30)/SUM($I30:$L30)</f>
        <v>3.7499999999999999E-2</v>
      </c>
      <c r="W30" s="300">
        <f>$M30*SUM($R30:S30)/SUM($I30:$L30)</f>
        <v>3.7499999999999999E-2</v>
      </c>
      <c r="X30" s="300">
        <f>$M30*SUM($R30:T30)/SUM($I30:$L30)</f>
        <v>3.7499999999999999E-2</v>
      </c>
      <c r="Y30" s="300">
        <f>$M30*SUM($R30:U30)/SUM($I30:$L30)</f>
        <v>3.7499999999999999E-2</v>
      </c>
      <c r="Z30" s="301" t="s">
        <v>559</v>
      </c>
      <c r="AA30" s="296" t="s">
        <v>560</v>
      </c>
    </row>
    <row r="31" spans="1:27" ht="78.75" x14ac:dyDescent="0.25">
      <c r="A31" s="155">
        <v>26</v>
      </c>
      <c r="B31" s="280" t="s">
        <v>238</v>
      </c>
      <c r="C31" s="286" t="s">
        <v>239</v>
      </c>
      <c r="D31" s="161" t="s">
        <v>240</v>
      </c>
      <c r="E31" s="183">
        <v>44949</v>
      </c>
      <c r="F31" s="183">
        <v>45275</v>
      </c>
      <c r="G31" s="169" t="s">
        <v>241</v>
      </c>
      <c r="H31" s="185" t="s">
        <v>242</v>
      </c>
      <c r="I31" s="277">
        <v>0.15</v>
      </c>
      <c r="J31" s="172">
        <v>0.25</v>
      </c>
      <c r="K31" s="172">
        <v>0.25</v>
      </c>
      <c r="L31" s="172">
        <v>0.35</v>
      </c>
      <c r="M31" s="172">
        <v>0.08</v>
      </c>
      <c r="N31" s="300">
        <f>$M31*(SUM($I31:I31)/SUM($I31:$L31))</f>
        <v>1.2E-2</v>
      </c>
      <c r="O31" s="300">
        <f>$M31*(SUM($I31:J31)/SUM($I31:$L31))</f>
        <v>3.2000000000000001E-2</v>
      </c>
      <c r="P31" s="300">
        <f>$M31*(SUM($I31:K31)/SUM($I31:$L31))</f>
        <v>5.2000000000000005E-2</v>
      </c>
      <c r="Q31" s="300">
        <f>$M31*(SUM($I31:L31)/SUM($I31:$L31))</f>
        <v>0.08</v>
      </c>
      <c r="R31" s="160">
        <v>0.15</v>
      </c>
      <c r="S31" s="160"/>
      <c r="T31" s="159"/>
      <c r="U31" s="159"/>
      <c r="V31" s="300">
        <f>$M31*SUM($R31:R31)/SUM($I31:$L31)</f>
        <v>1.2E-2</v>
      </c>
      <c r="W31" s="300">
        <f>$M31*SUM($R31:S31)/SUM($I31:$L31)</f>
        <v>1.2E-2</v>
      </c>
      <c r="X31" s="300">
        <f>$M31*SUM($R31:T31)/SUM($I31:$L31)</f>
        <v>1.2E-2</v>
      </c>
      <c r="Y31" s="300">
        <f>$M31*SUM($R31:U31)/SUM($I31:$L31)</f>
        <v>1.2E-2</v>
      </c>
      <c r="Z31" s="301" t="s">
        <v>561</v>
      </c>
      <c r="AA31" s="302" t="s">
        <v>562</v>
      </c>
    </row>
    <row r="32" spans="1:27" ht="94.5" x14ac:dyDescent="0.25">
      <c r="A32" s="155">
        <v>27</v>
      </c>
      <c r="B32" s="280" t="s">
        <v>244</v>
      </c>
      <c r="C32" s="286" t="s">
        <v>245</v>
      </c>
      <c r="D32" s="161" t="s">
        <v>246</v>
      </c>
      <c r="E32" s="183">
        <v>44949</v>
      </c>
      <c r="F32" s="183">
        <v>45291</v>
      </c>
      <c r="G32" s="169" t="s">
        <v>241</v>
      </c>
      <c r="H32" s="169" t="s">
        <v>242</v>
      </c>
      <c r="I32" s="277">
        <v>0.25</v>
      </c>
      <c r="J32" s="172">
        <v>0.25</v>
      </c>
      <c r="K32" s="172">
        <v>0.25</v>
      </c>
      <c r="L32" s="172">
        <v>0.25</v>
      </c>
      <c r="M32" s="172">
        <v>0.13</v>
      </c>
      <c r="N32" s="300">
        <f>$M32*(SUM($I32:I32)/SUM($I32:$L32))</f>
        <v>3.2500000000000001E-2</v>
      </c>
      <c r="O32" s="300">
        <f>$M32*(SUM($I32:J32)/SUM($I32:$L32))</f>
        <v>6.5000000000000002E-2</v>
      </c>
      <c r="P32" s="300">
        <f>$M32*(SUM($I32:K32)/SUM($I32:$L32))</f>
        <v>9.7500000000000003E-2</v>
      </c>
      <c r="Q32" s="300">
        <f>$M32*(SUM($I32:L32)/SUM($I32:$L32))</f>
        <v>0.13</v>
      </c>
      <c r="R32" s="160">
        <v>0.25</v>
      </c>
      <c r="S32" s="159"/>
      <c r="T32" s="159"/>
      <c r="U32" s="159"/>
      <c r="V32" s="300">
        <f>$M32*SUM($R32:R32)/SUM($I32:$L32)</f>
        <v>3.2500000000000001E-2</v>
      </c>
      <c r="W32" s="300">
        <f>$M32*SUM($R32:S32)/SUM($I32:$L32)</f>
        <v>3.2500000000000001E-2</v>
      </c>
      <c r="X32" s="300">
        <f>$M32*SUM($R32:T32)/SUM($I32:$L32)</f>
        <v>3.2500000000000001E-2</v>
      </c>
      <c r="Y32" s="300">
        <f>$M32*SUM($R32:U32)/SUM($I32:$L32)</f>
        <v>3.2500000000000001E-2</v>
      </c>
      <c r="Z32" s="301" t="s">
        <v>563</v>
      </c>
      <c r="AA32" s="302" t="s">
        <v>564</v>
      </c>
    </row>
    <row r="33" spans="1:27" ht="78.75" x14ac:dyDescent="0.25">
      <c r="A33" s="155">
        <v>28</v>
      </c>
      <c r="B33" s="280" t="s">
        <v>250</v>
      </c>
      <c r="C33" s="286" t="s">
        <v>251</v>
      </c>
      <c r="D33" s="161" t="s">
        <v>252</v>
      </c>
      <c r="E33" s="183">
        <v>44949</v>
      </c>
      <c r="F33" s="170">
        <v>45077</v>
      </c>
      <c r="G33" s="169" t="s">
        <v>253</v>
      </c>
      <c r="H33" s="161" t="s">
        <v>254</v>
      </c>
      <c r="I33" s="172">
        <v>0</v>
      </c>
      <c r="J33" s="186">
        <v>0</v>
      </c>
      <c r="K33" s="186">
        <v>1</v>
      </c>
      <c r="L33" s="186">
        <v>0</v>
      </c>
      <c r="M33" s="186">
        <v>0.02</v>
      </c>
      <c r="N33" s="300">
        <f>$M33*(SUM($I33:I33)/SUM($I33:$L33))</f>
        <v>0</v>
      </c>
      <c r="O33" s="300">
        <f>$M33*(SUM($I33:J33)/SUM($I33:$L33))</f>
        <v>0</v>
      </c>
      <c r="P33" s="300">
        <f>$M33*(SUM($I33:K33)/SUM($I33:$L33))</f>
        <v>0.02</v>
      </c>
      <c r="Q33" s="300">
        <f>$M33*(SUM($I33:L33)/SUM($I33:$L33))</f>
        <v>0.02</v>
      </c>
      <c r="R33" s="159"/>
      <c r="S33" s="159"/>
      <c r="T33" s="159"/>
      <c r="U33" s="159"/>
      <c r="V33" s="300">
        <f>$M33*SUM($R33:R33)/SUM($I33:$L33)</f>
        <v>0</v>
      </c>
      <c r="W33" s="300">
        <f>$M33*SUM($R33:S33)/SUM($I33:$L33)</f>
        <v>0</v>
      </c>
      <c r="X33" s="300">
        <f>$M33*SUM($R33:T33)/SUM($I33:$L33)</f>
        <v>0</v>
      </c>
      <c r="Y33" s="300">
        <f>$M33*SUM($R33:U33)/SUM($I33:$L33)</f>
        <v>0</v>
      </c>
      <c r="Z33" s="301"/>
      <c r="AA33" s="159"/>
    </row>
    <row r="34" spans="1:27" ht="123.75" customHeight="1" x14ac:dyDescent="0.25">
      <c r="A34" s="155">
        <v>29</v>
      </c>
      <c r="B34" s="280" t="s">
        <v>255</v>
      </c>
      <c r="C34" s="283" t="s">
        <v>256</v>
      </c>
      <c r="D34" s="169" t="s">
        <v>257</v>
      </c>
      <c r="E34" s="170">
        <v>44949</v>
      </c>
      <c r="F34" s="170">
        <v>45291</v>
      </c>
      <c r="G34" s="169" t="s">
        <v>258</v>
      </c>
      <c r="H34" s="169" t="s">
        <v>259</v>
      </c>
      <c r="I34" s="272">
        <v>10</v>
      </c>
      <c r="J34" s="171">
        <v>100</v>
      </c>
      <c r="K34" s="171">
        <v>135</v>
      </c>
      <c r="L34" s="171">
        <v>55</v>
      </c>
      <c r="M34" s="172">
        <v>0.15</v>
      </c>
      <c r="N34" s="300">
        <f>$M34*(SUM($I34:I34)/SUM($I34:$L34))</f>
        <v>5.0000000000000001E-3</v>
      </c>
      <c r="O34" s="300">
        <f>$M34*(SUM($I34:J34)/SUM($I34:$L34))</f>
        <v>5.4999999999999993E-2</v>
      </c>
      <c r="P34" s="300">
        <f>$M34*(SUM($I34:K34)/SUM($I34:$L34))</f>
        <v>0.1225</v>
      </c>
      <c r="Q34" s="300">
        <f>$M34*(SUM($I34:L34)/SUM($I34:$L34))</f>
        <v>0.15</v>
      </c>
      <c r="R34" s="159">
        <v>10</v>
      </c>
      <c r="S34" s="159"/>
      <c r="T34" s="159"/>
      <c r="U34" s="159"/>
      <c r="V34" s="300">
        <f>$M34*SUM($R34:R34)/SUM($I34:$L34)</f>
        <v>5.0000000000000001E-3</v>
      </c>
      <c r="W34" s="300">
        <f>$M34*SUM($R34:S34)/SUM($I34:$L34)</f>
        <v>5.0000000000000001E-3</v>
      </c>
      <c r="X34" s="300">
        <f>$M34*SUM($R34:T34)/SUM($I34:$L34)</f>
        <v>5.0000000000000001E-3</v>
      </c>
      <c r="Y34" s="300">
        <f>$M34*SUM($R34:U34)/SUM($I34:$L34)</f>
        <v>5.0000000000000001E-3</v>
      </c>
      <c r="Z34" s="301" t="s">
        <v>565</v>
      </c>
      <c r="AA34" s="302" t="s">
        <v>566</v>
      </c>
    </row>
    <row r="35" spans="1:27" ht="97.5" customHeight="1" x14ac:dyDescent="0.25">
      <c r="A35" s="155">
        <v>30</v>
      </c>
      <c r="B35" s="280" t="s">
        <v>261</v>
      </c>
      <c r="C35" s="283" t="s">
        <v>262</v>
      </c>
      <c r="D35" s="169" t="s">
        <v>263</v>
      </c>
      <c r="E35" s="170">
        <v>44949</v>
      </c>
      <c r="F35" s="170">
        <v>45291</v>
      </c>
      <c r="G35" s="169" t="s">
        <v>264</v>
      </c>
      <c r="H35" s="169" t="s">
        <v>265</v>
      </c>
      <c r="I35" s="272">
        <v>50</v>
      </c>
      <c r="J35" s="171">
        <v>100</v>
      </c>
      <c r="K35" s="171">
        <v>200</v>
      </c>
      <c r="L35" s="171">
        <v>200</v>
      </c>
      <c r="M35" s="172">
        <v>0.15</v>
      </c>
      <c r="N35" s="300">
        <f>$M35*(SUM($I35:I35)/SUM($I35:$L35))</f>
        <v>1.3636363636363636E-2</v>
      </c>
      <c r="O35" s="300">
        <f>$M35*(SUM($I35:J35)/SUM($I35:$L35))</f>
        <v>4.0909090909090902E-2</v>
      </c>
      <c r="P35" s="300">
        <f>$M35*(SUM($I35:K35)/SUM($I35:$L35))</f>
        <v>9.5454545454545445E-2</v>
      </c>
      <c r="Q35" s="300">
        <f>$M35*(SUM($I35:L35)/SUM($I35:$L35))</f>
        <v>0.15</v>
      </c>
      <c r="R35" s="159">
        <v>50</v>
      </c>
      <c r="S35" s="159"/>
      <c r="T35" s="159"/>
      <c r="U35" s="159"/>
      <c r="V35" s="300">
        <f>$M35*SUM($R35:R35)/SUM($I35:$L35)</f>
        <v>1.3636363636363636E-2</v>
      </c>
      <c r="W35" s="300">
        <f>$M35*SUM($R35:S35)/SUM($I35:$L35)</f>
        <v>1.3636363636363636E-2</v>
      </c>
      <c r="X35" s="300">
        <f>$M35*SUM($R35:T35)/SUM($I35:$L35)</f>
        <v>1.3636363636363636E-2</v>
      </c>
      <c r="Y35" s="300">
        <f>$M35*SUM($R35:U35)/SUM($I35:$L35)</f>
        <v>1.3636363636363636E-2</v>
      </c>
      <c r="Z35" s="301" t="s">
        <v>567</v>
      </c>
      <c r="AA35" s="302" t="s">
        <v>566</v>
      </c>
    </row>
    <row r="36" spans="1:27" ht="94.5" x14ac:dyDescent="0.25">
      <c r="A36" s="155">
        <v>31</v>
      </c>
      <c r="B36" s="280" t="s">
        <v>266</v>
      </c>
      <c r="C36" s="286" t="s">
        <v>267</v>
      </c>
      <c r="D36" s="161" t="s">
        <v>268</v>
      </c>
      <c r="E36" s="183">
        <v>44949</v>
      </c>
      <c r="F36" s="183">
        <v>45291</v>
      </c>
      <c r="G36" s="189" t="s">
        <v>269</v>
      </c>
      <c r="H36" s="190" t="s">
        <v>270</v>
      </c>
      <c r="I36" s="272">
        <v>10</v>
      </c>
      <c r="J36" s="171">
        <v>15</v>
      </c>
      <c r="K36" s="171">
        <v>15</v>
      </c>
      <c r="L36" s="171">
        <v>10</v>
      </c>
      <c r="M36" s="172">
        <v>0.15</v>
      </c>
      <c r="N36" s="300">
        <f>$M36*(SUM($I36:I36)/SUM($I36:$L36))</f>
        <v>0.03</v>
      </c>
      <c r="O36" s="300">
        <f>$M36*(SUM($I36:J36)/SUM($I36:$L36))</f>
        <v>7.4999999999999997E-2</v>
      </c>
      <c r="P36" s="300">
        <f>$M36*(SUM($I36:K36)/SUM($I36:$L36))</f>
        <v>0.12</v>
      </c>
      <c r="Q36" s="300">
        <f>$M36*(SUM($I36:L36)/SUM($I36:$L36))</f>
        <v>0.15</v>
      </c>
      <c r="R36" s="159">
        <v>9</v>
      </c>
      <c r="S36" s="159"/>
      <c r="T36" s="159"/>
      <c r="U36" s="159"/>
      <c r="V36" s="316">
        <f>$M36*SUM($R36:R36)/SUM($I36:$L36)</f>
        <v>2.6999999999999996E-2</v>
      </c>
      <c r="W36" s="300">
        <f>$M36*SUM($R36:S36)/SUM($I36:$L36)</f>
        <v>2.6999999999999996E-2</v>
      </c>
      <c r="X36" s="300">
        <f>$M36*SUM($R36:T36)/SUM($I36:$L36)</f>
        <v>2.6999999999999996E-2</v>
      </c>
      <c r="Y36" s="300">
        <f>$M36*SUM($R36:U36)/SUM($I36:$L36)</f>
        <v>2.6999999999999996E-2</v>
      </c>
      <c r="Z36" s="301" t="s">
        <v>568</v>
      </c>
      <c r="AA36" s="302" t="s">
        <v>566</v>
      </c>
    </row>
    <row r="37" spans="1:27" ht="115.5" customHeight="1" x14ac:dyDescent="0.25">
      <c r="A37" s="155">
        <v>32</v>
      </c>
      <c r="B37" s="280" t="s">
        <v>271</v>
      </c>
      <c r="C37" s="282" t="s">
        <v>138</v>
      </c>
      <c r="D37" s="149" t="s">
        <v>139</v>
      </c>
      <c r="E37" s="157">
        <v>44927</v>
      </c>
      <c r="F37" s="158">
        <v>45291</v>
      </c>
      <c r="G37" s="149" t="s">
        <v>140</v>
      </c>
      <c r="H37" s="149" t="s">
        <v>141</v>
      </c>
      <c r="I37" s="276">
        <v>1</v>
      </c>
      <c r="J37" s="149">
        <v>1</v>
      </c>
      <c r="K37" s="149">
        <v>1</v>
      </c>
      <c r="L37" s="149">
        <v>1</v>
      </c>
      <c r="M37" s="168">
        <v>0.02</v>
      </c>
      <c r="N37" s="300">
        <f>$M37*(SUM($I37:I37)/SUM($I37:$L37))</f>
        <v>5.0000000000000001E-3</v>
      </c>
      <c r="O37" s="300">
        <f>$M37*(SUM($I37:J37)/SUM($I37:$L37))</f>
        <v>0.01</v>
      </c>
      <c r="P37" s="300">
        <f>$M37*(SUM($I37:K37)/SUM($I37:$L37))</f>
        <v>1.4999999999999999E-2</v>
      </c>
      <c r="Q37" s="300">
        <f>$M37*(SUM($I37:L37)/SUM($I37:$L37))</f>
        <v>0.02</v>
      </c>
      <c r="R37" s="159">
        <v>1</v>
      </c>
      <c r="S37" s="159"/>
      <c r="T37" s="159"/>
      <c r="U37" s="159"/>
      <c r="V37" s="300">
        <f>$M37*SUM($R37:R37)/SUM($I37:$L37)</f>
        <v>5.0000000000000001E-3</v>
      </c>
      <c r="W37" s="300">
        <f>$M37*SUM($R37:S37)/SUM($I37:$L37)</f>
        <v>5.0000000000000001E-3</v>
      </c>
      <c r="X37" s="300">
        <f>$M37*SUM($R37:T37)/SUM($I37:$L37)</f>
        <v>5.0000000000000001E-3</v>
      </c>
      <c r="Y37" s="300">
        <f>$M37*SUM($R37:U37)/SUM($I37:$L37)</f>
        <v>5.0000000000000001E-3</v>
      </c>
      <c r="Z37" s="301" t="s">
        <v>569</v>
      </c>
      <c r="AA37" s="302" t="s">
        <v>570</v>
      </c>
    </row>
    <row r="38" spans="1:27" ht="16.5" thickBot="1" x14ac:dyDescent="0.3">
      <c r="A38" s="305"/>
      <c r="B38" s="214" t="s">
        <v>571</v>
      </c>
      <c r="C38" s="284"/>
      <c r="D38" s="262"/>
      <c r="E38" s="263"/>
      <c r="F38" s="263"/>
      <c r="G38" s="264"/>
      <c r="H38" s="264"/>
      <c r="I38" s="264"/>
      <c r="J38" s="63"/>
      <c r="K38" s="63"/>
      <c r="L38" s="309"/>
      <c r="M38" s="310">
        <f>SUM(M29:M37)</f>
        <v>1</v>
      </c>
      <c r="N38" s="311">
        <f>SUM(N29:N37)</f>
        <v>0.17313636363636364</v>
      </c>
      <c r="O38" s="311">
        <f>SUM(O29:O37)</f>
        <v>0.42790909090909091</v>
      </c>
      <c r="P38" s="311">
        <f>SUM(P29:P37)</f>
        <v>0.74745454545454537</v>
      </c>
      <c r="Q38" s="311">
        <f>SUM(Q29:Q37)</f>
        <v>1</v>
      </c>
      <c r="R38" s="312"/>
      <c r="S38" s="312"/>
      <c r="T38" s="312"/>
      <c r="U38" s="312"/>
      <c r="V38" s="311">
        <f>SUM(V29:V37)</f>
        <v>0.17013636363636364</v>
      </c>
      <c r="W38" s="311">
        <f>SUM(W29:W37)</f>
        <v>0.17013636363636364</v>
      </c>
      <c r="X38" s="311">
        <f>SUM(X29:X37)</f>
        <v>0.17013636363636364</v>
      </c>
      <c r="Y38" s="311">
        <f>SUM(Y29:Y37)</f>
        <v>0.17013636363636364</v>
      </c>
      <c r="Z38" s="313"/>
      <c r="AA38" s="312"/>
    </row>
    <row r="39" spans="1:27" ht="94.5" x14ac:dyDescent="0.25">
      <c r="A39" s="155">
        <v>33</v>
      </c>
      <c r="B39" s="280" t="s">
        <v>572</v>
      </c>
      <c r="C39" s="287" t="s">
        <v>274</v>
      </c>
      <c r="D39" s="193" t="s">
        <v>275</v>
      </c>
      <c r="E39" s="194">
        <v>44942</v>
      </c>
      <c r="F39" s="194">
        <v>45291</v>
      </c>
      <c r="G39" s="193" t="s">
        <v>573</v>
      </c>
      <c r="H39" s="193" t="s">
        <v>277</v>
      </c>
      <c r="I39" s="278">
        <v>3</v>
      </c>
      <c r="J39" s="195">
        <v>5</v>
      </c>
      <c r="K39" s="195">
        <v>6</v>
      </c>
      <c r="L39" s="195">
        <v>6</v>
      </c>
      <c r="M39" s="196">
        <v>0.35</v>
      </c>
      <c r="N39" s="300">
        <f>$M39*(SUM($I39:I39)/SUM($I39:$L39))</f>
        <v>5.2499999999999998E-2</v>
      </c>
      <c r="O39" s="300">
        <f>$M39*(SUM($I39:J39)/SUM($I39:$L39))</f>
        <v>0.13999999999999999</v>
      </c>
      <c r="P39" s="300">
        <f>$M39*(SUM($I39:K39)/SUM($I39:$L39))</f>
        <v>0.24499999999999997</v>
      </c>
      <c r="Q39" s="300">
        <f>$M39*(SUM($I39:L39)/SUM($I39:$L39))</f>
        <v>0.35</v>
      </c>
      <c r="R39" s="159">
        <v>3</v>
      </c>
      <c r="S39" s="159"/>
      <c r="T39" s="159"/>
      <c r="U39" s="159"/>
      <c r="V39" s="300">
        <f>$M39*SUM($R39:R39)/SUM($I39:$L39)</f>
        <v>5.2499999999999991E-2</v>
      </c>
      <c r="W39" s="300">
        <f>$M39*SUM($R39:S39)/SUM($I39:$L39)</f>
        <v>5.2499999999999991E-2</v>
      </c>
      <c r="X39" s="300">
        <f>$M39*SUM($R39:T39)/SUM($I39:$L39)</f>
        <v>5.2499999999999991E-2</v>
      </c>
      <c r="Y39" s="300">
        <f>$M39*SUM($R39:U39)/SUM($I39:$L39)</f>
        <v>5.2499999999999991E-2</v>
      </c>
      <c r="Z39" s="303" t="s">
        <v>574</v>
      </c>
      <c r="AA39" s="296" t="s">
        <v>575</v>
      </c>
    </row>
    <row r="40" spans="1:27" ht="78.75" x14ac:dyDescent="0.25">
      <c r="A40" s="155">
        <v>34</v>
      </c>
      <c r="B40" s="280" t="s">
        <v>576</v>
      </c>
      <c r="C40" s="282" t="s">
        <v>281</v>
      </c>
      <c r="D40" s="193" t="s">
        <v>282</v>
      </c>
      <c r="E40" s="194">
        <v>44942</v>
      </c>
      <c r="F40" s="194">
        <v>45291</v>
      </c>
      <c r="G40" s="193" t="s">
        <v>283</v>
      </c>
      <c r="H40" s="193" t="s">
        <v>284</v>
      </c>
      <c r="I40" s="278">
        <v>1</v>
      </c>
      <c r="J40" s="195">
        <v>2</v>
      </c>
      <c r="K40" s="195">
        <v>1</v>
      </c>
      <c r="L40" s="195">
        <v>1</v>
      </c>
      <c r="M40" s="196">
        <v>0.1</v>
      </c>
      <c r="N40" s="300">
        <f>$M40*(SUM($I40:I40)/SUM($I40:$L40))</f>
        <v>2.0000000000000004E-2</v>
      </c>
      <c r="O40" s="300">
        <f>$M40*(SUM($I40:J40)/SUM($I40:$L40))</f>
        <v>0.06</v>
      </c>
      <c r="P40" s="300">
        <f>$M40*(SUM($I40:K40)/SUM($I40:$L40))</f>
        <v>8.0000000000000016E-2</v>
      </c>
      <c r="Q40" s="300">
        <f>$M40*(SUM($I40:L40)/SUM($I40:$L40))</f>
        <v>0.1</v>
      </c>
      <c r="R40" s="159">
        <v>1</v>
      </c>
      <c r="S40" s="159"/>
      <c r="T40" s="159"/>
      <c r="U40" s="159"/>
      <c r="V40" s="300">
        <f>$M40*SUM($R40:R40)/SUM($I40:$L40)</f>
        <v>0.02</v>
      </c>
      <c r="W40" s="300">
        <f>$M40*SUM($R40:S40)/SUM($I40:$L40)</f>
        <v>0.02</v>
      </c>
      <c r="X40" s="300">
        <f>$M40*SUM($R40:T40)/SUM($I40:$L40)</f>
        <v>0.02</v>
      </c>
      <c r="Y40" s="300">
        <f>$M40*SUM($R40:U40)/SUM($I40:$L40)</f>
        <v>0.02</v>
      </c>
      <c r="Z40" s="303" t="s">
        <v>577</v>
      </c>
      <c r="AA40" s="296" t="s">
        <v>578</v>
      </c>
    </row>
    <row r="41" spans="1:27" ht="78.75" x14ac:dyDescent="0.25">
      <c r="A41" s="155">
        <v>35</v>
      </c>
      <c r="B41" s="280" t="s">
        <v>579</v>
      </c>
      <c r="C41" s="282" t="s">
        <v>287</v>
      </c>
      <c r="D41" s="193" t="s">
        <v>288</v>
      </c>
      <c r="E41" s="194">
        <v>44942</v>
      </c>
      <c r="F41" s="194">
        <v>45291</v>
      </c>
      <c r="G41" s="193" t="s">
        <v>289</v>
      </c>
      <c r="H41" s="193" t="s">
        <v>248</v>
      </c>
      <c r="I41" s="195">
        <v>0</v>
      </c>
      <c r="J41" s="195">
        <v>1</v>
      </c>
      <c r="K41" s="195">
        <v>1</v>
      </c>
      <c r="L41" s="195">
        <v>1</v>
      </c>
      <c r="M41" s="196">
        <v>0.05</v>
      </c>
      <c r="N41" s="300">
        <f>$M41*(SUM($I41:I41)/SUM($I41:$L41))</f>
        <v>0</v>
      </c>
      <c r="O41" s="300">
        <f>$M41*(SUM($I41:J41)/SUM($I41:$L41))</f>
        <v>1.6666666666666666E-2</v>
      </c>
      <c r="P41" s="300">
        <f>$M41*(SUM($I41:K41)/SUM($I41:$L41))</f>
        <v>3.3333333333333333E-2</v>
      </c>
      <c r="Q41" s="300">
        <f>$M41*(SUM($I41:L41)/SUM($I41:$L41))</f>
        <v>0.05</v>
      </c>
      <c r="R41" s="159"/>
      <c r="S41" s="159"/>
      <c r="T41" s="159"/>
      <c r="U41" s="159"/>
      <c r="V41" s="300">
        <f>$M41*SUM($R41:R41)/SUM($I41:$L41)</f>
        <v>0</v>
      </c>
      <c r="W41" s="300">
        <f>$M41*SUM($R41:S41)/SUM($I41:$L41)</f>
        <v>0</v>
      </c>
      <c r="X41" s="300">
        <f>$M41*SUM($R41:T41)/SUM($I41:$L41)</f>
        <v>0</v>
      </c>
      <c r="Y41" s="300">
        <f>$M41*SUM($R41:U41)/SUM($I41:$L41)</f>
        <v>0</v>
      </c>
      <c r="Z41" s="301"/>
      <c r="AA41" s="159"/>
    </row>
    <row r="42" spans="1:27" ht="47.25" x14ac:dyDescent="0.25">
      <c r="A42" s="155">
        <v>36</v>
      </c>
      <c r="B42" s="280" t="s">
        <v>580</v>
      </c>
      <c r="C42" s="288" t="s">
        <v>291</v>
      </c>
      <c r="D42" s="254" t="s">
        <v>292</v>
      </c>
      <c r="E42" s="255">
        <v>44942</v>
      </c>
      <c r="F42" s="255">
        <v>45291</v>
      </c>
      <c r="G42" s="254" t="s">
        <v>293</v>
      </c>
      <c r="H42" s="254" t="s">
        <v>294</v>
      </c>
      <c r="I42" s="256">
        <v>0</v>
      </c>
      <c r="J42" s="195">
        <v>1</v>
      </c>
      <c r="K42" s="195">
        <v>0</v>
      </c>
      <c r="L42" s="195">
        <v>1</v>
      </c>
      <c r="M42" s="196">
        <v>0.12</v>
      </c>
      <c r="N42" s="300">
        <f>$M42*(SUM($I42:I42)/SUM($I42:$L42))</f>
        <v>0</v>
      </c>
      <c r="O42" s="300">
        <f>$M42*(SUM($I42:J42)/SUM($I42:$L42))</f>
        <v>0.06</v>
      </c>
      <c r="P42" s="300">
        <f>$M42*(SUM($I42:K42)/SUM($I42:$L42))</f>
        <v>0.06</v>
      </c>
      <c r="Q42" s="300">
        <f>$M42*(SUM($I42:L42)/SUM($I42:$L42))</f>
        <v>0.12</v>
      </c>
      <c r="R42" s="159"/>
      <c r="S42" s="159"/>
      <c r="T42" s="159"/>
      <c r="U42" s="159"/>
      <c r="V42" s="300">
        <f>$M42*SUM($R42:R42)/SUM($I42:$L42)</f>
        <v>0</v>
      </c>
      <c r="W42" s="300">
        <f>$M42*SUM($R42:S42)/SUM($I42:$L42)</f>
        <v>0</v>
      </c>
      <c r="X42" s="300">
        <f>$M42*SUM($R42:T42)/SUM($I42:$L42)</f>
        <v>0</v>
      </c>
      <c r="Y42" s="300">
        <f>$M42*SUM($R42:U42)/SUM($I42:$L42)</f>
        <v>0</v>
      </c>
      <c r="Z42" s="301"/>
      <c r="AA42" s="159"/>
    </row>
    <row r="43" spans="1:27" ht="78.75" x14ac:dyDescent="0.25">
      <c r="A43" s="155">
        <v>37</v>
      </c>
      <c r="B43" s="280" t="s">
        <v>581</v>
      </c>
      <c r="C43" s="288" t="s">
        <v>296</v>
      </c>
      <c r="D43" s="254" t="s">
        <v>297</v>
      </c>
      <c r="E43" s="255">
        <v>44942</v>
      </c>
      <c r="F43" s="255">
        <v>45291</v>
      </c>
      <c r="G43" s="254" t="s">
        <v>298</v>
      </c>
      <c r="H43" s="254" t="s">
        <v>299</v>
      </c>
      <c r="I43" s="278">
        <v>1</v>
      </c>
      <c r="J43" s="195">
        <v>0</v>
      </c>
      <c r="K43" s="195">
        <v>0</v>
      </c>
      <c r="L43" s="195">
        <v>0</v>
      </c>
      <c r="M43" s="196">
        <v>0.05</v>
      </c>
      <c r="N43" s="300">
        <f>$M43*(SUM($I43:I43)/SUM($I43:$L43))</f>
        <v>0.05</v>
      </c>
      <c r="O43" s="300">
        <f>$M43*(SUM($I43:J43)/SUM($I43:$L43))</f>
        <v>0.05</v>
      </c>
      <c r="P43" s="300">
        <f>$M43*(SUM($I43:K43)/SUM($I43:$L43))</f>
        <v>0.05</v>
      </c>
      <c r="Q43" s="300">
        <f>$M43*(SUM($I43:L43)/SUM($I43:$L43))</f>
        <v>0.05</v>
      </c>
      <c r="R43" s="159">
        <v>1</v>
      </c>
      <c r="S43" s="159"/>
      <c r="T43" s="159"/>
      <c r="U43" s="159"/>
      <c r="V43" s="300">
        <f>$M43*SUM($R43:R43)/SUM($I43:$L43)</f>
        <v>0.05</v>
      </c>
      <c r="W43" s="300">
        <f>$M43*SUM($R43:S43)/SUM($I43:$L43)</f>
        <v>0.05</v>
      </c>
      <c r="X43" s="300">
        <f>$M43*SUM($R43:T43)/SUM($I43:$L43)</f>
        <v>0.05</v>
      </c>
      <c r="Y43" s="300">
        <f>$M43*SUM($R43:U43)/SUM($I43:$L43)</f>
        <v>0.05</v>
      </c>
      <c r="Z43" s="303" t="s">
        <v>582</v>
      </c>
      <c r="AA43" s="296" t="s">
        <v>583</v>
      </c>
    </row>
    <row r="44" spans="1:27" ht="126" x14ac:dyDescent="0.25">
      <c r="A44" s="155">
        <v>38</v>
      </c>
      <c r="B44" s="280" t="s">
        <v>584</v>
      </c>
      <c r="C44" s="288" t="s">
        <v>301</v>
      </c>
      <c r="D44" s="254" t="s">
        <v>302</v>
      </c>
      <c r="E44" s="255">
        <v>44942</v>
      </c>
      <c r="F44" s="255">
        <v>45291</v>
      </c>
      <c r="G44" s="257" t="s">
        <v>303</v>
      </c>
      <c r="H44" s="254" t="s">
        <v>304</v>
      </c>
      <c r="I44" s="278">
        <v>4</v>
      </c>
      <c r="J44" s="195">
        <v>2</v>
      </c>
      <c r="K44" s="195">
        <v>2</v>
      </c>
      <c r="L44" s="195">
        <v>2</v>
      </c>
      <c r="M44" s="196">
        <v>0.08</v>
      </c>
      <c r="N44" s="300">
        <f>$M44*(SUM($I44:I44)/SUM($I44:$L44))</f>
        <v>3.2000000000000001E-2</v>
      </c>
      <c r="O44" s="300">
        <f>$M44*(SUM($I44:J44)/SUM($I44:$L44))</f>
        <v>4.8000000000000001E-2</v>
      </c>
      <c r="P44" s="300">
        <f>$M44*(SUM($I44:K44)/SUM($I44:$L44))</f>
        <v>6.4000000000000001E-2</v>
      </c>
      <c r="Q44" s="300">
        <f>$M44*(SUM($I44:L44)/SUM($I44:$L44))</f>
        <v>0.08</v>
      </c>
      <c r="R44" s="159">
        <v>4</v>
      </c>
      <c r="S44" s="159"/>
      <c r="T44" s="159"/>
      <c r="U44" s="159"/>
      <c r="V44" s="300">
        <f>$M44*SUM($R44:R44)/SUM($I44:$L44)</f>
        <v>3.2000000000000001E-2</v>
      </c>
      <c r="W44" s="300">
        <f>$M44*SUM($R44:S44)/SUM($I44:$L44)</f>
        <v>3.2000000000000001E-2</v>
      </c>
      <c r="X44" s="300">
        <f>$M44*SUM($R44:T44)/SUM($I44:$L44)</f>
        <v>3.2000000000000001E-2</v>
      </c>
      <c r="Y44" s="300">
        <f>$M44*SUM($R44:U44)/SUM($I44:$L44)</f>
        <v>3.2000000000000001E-2</v>
      </c>
      <c r="Z44" s="314" t="s">
        <v>585</v>
      </c>
      <c r="AA44" s="302" t="s">
        <v>586</v>
      </c>
    </row>
    <row r="45" spans="1:27" ht="78.75" x14ac:dyDescent="0.25">
      <c r="A45" s="155">
        <v>39</v>
      </c>
      <c r="B45" s="280" t="s">
        <v>587</v>
      </c>
      <c r="C45" s="289" t="s">
        <v>307</v>
      </c>
      <c r="D45" s="253" t="s">
        <v>308</v>
      </c>
      <c r="E45" s="255">
        <v>44942</v>
      </c>
      <c r="F45" s="255">
        <v>45291</v>
      </c>
      <c r="G45" s="253" t="s">
        <v>588</v>
      </c>
      <c r="H45" s="254" t="s">
        <v>310</v>
      </c>
      <c r="I45" s="256">
        <v>0</v>
      </c>
      <c r="J45" s="195">
        <v>1</v>
      </c>
      <c r="K45" s="195">
        <v>1</v>
      </c>
      <c r="L45" s="195">
        <v>1</v>
      </c>
      <c r="M45" s="196">
        <v>0.08</v>
      </c>
      <c r="N45" s="300">
        <f>$M45*(SUM($I45:I45)/SUM($I45:$L45))</f>
        <v>0</v>
      </c>
      <c r="O45" s="300">
        <f>$M45*(SUM($I45:J45)/SUM($I45:$L45))</f>
        <v>2.6666666666666665E-2</v>
      </c>
      <c r="P45" s="300">
        <f>$M45*(SUM($I45:K45)/SUM($I45:$L45))</f>
        <v>5.333333333333333E-2</v>
      </c>
      <c r="Q45" s="300">
        <f>$M45*(SUM($I45:L45)/SUM($I45:$L45))</f>
        <v>0.08</v>
      </c>
      <c r="R45" s="159"/>
      <c r="S45" s="159"/>
      <c r="T45" s="159"/>
      <c r="U45" s="159"/>
      <c r="V45" s="300">
        <f>$M45*SUM($R45:R45)/SUM($I45:$L45)</f>
        <v>0</v>
      </c>
      <c r="W45" s="300">
        <f>$M45*SUM($R45:S45)/SUM($I45:$L45)</f>
        <v>0</v>
      </c>
      <c r="X45" s="300">
        <f>$M45*SUM($R45:T45)/SUM($I45:$L45)</f>
        <v>0</v>
      </c>
      <c r="Y45" s="300">
        <f>$M45*SUM($R45:U45)/SUM($I45:$L45)</f>
        <v>0</v>
      </c>
      <c r="Z45" s="301"/>
      <c r="AA45" s="159"/>
    </row>
    <row r="46" spans="1:27" ht="63" x14ac:dyDescent="0.25">
      <c r="A46" s="155">
        <v>40</v>
      </c>
      <c r="B46" s="280" t="s">
        <v>589</v>
      </c>
      <c r="C46" s="288" t="s">
        <v>312</v>
      </c>
      <c r="D46" s="253" t="s">
        <v>313</v>
      </c>
      <c r="E46" s="255">
        <v>44942</v>
      </c>
      <c r="F46" s="255">
        <v>45291</v>
      </c>
      <c r="G46" s="253" t="s">
        <v>314</v>
      </c>
      <c r="H46" s="254" t="s">
        <v>315</v>
      </c>
      <c r="I46" s="256">
        <v>0</v>
      </c>
      <c r="J46" s="195">
        <v>0</v>
      </c>
      <c r="K46" s="195">
        <v>0</v>
      </c>
      <c r="L46" s="195">
        <v>1</v>
      </c>
      <c r="M46" s="197">
        <v>0.05</v>
      </c>
      <c r="N46" s="300">
        <f>$M46*(SUM($I46:I46)/SUM($I46:$L46))</f>
        <v>0</v>
      </c>
      <c r="O46" s="300">
        <f>$M46*(SUM($I46:J46)/SUM($I46:$L46))</f>
        <v>0</v>
      </c>
      <c r="P46" s="300">
        <f>$M46*(SUM($I46:K46)/SUM($I46:$L46))</f>
        <v>0</v>
      </c>
      <c r="Q46" s="300">
        <f>$M46*(SUM($I46:L46)/SUM($I46:$L46))</f>
        <v>0.05</v>
      </c>
      <c r="R46" s="159"/>
      <c r="S46" s="159"/>
      <c r="T46" s="159"/>
      <c r="U46" s="159"/>
      <c r="V46" s="300">
        <f>$M46*SUM($R46:R46)/SUM($I46:$L46)</f>
        <v>0</v>
      </c>
      <c r="W46" s="300">
        <f>$M46*SUM($R46:S46)/SUM($I46:$L46)</f>
        <v>0</v>
      </c>
      <c r="X46" s="300">
        <f>$M46*SUM($R46:T46)/SUM($I46:$L46)</f>
        <v>0</v>
      </c>
      <c r="Y46" s="300">
        <f>$M46*SUM($R46:U46)/SUM($I46:$L46)</f>
        <v>0</v>
      </c>
      <c r="Z46" s="301"/>
      <c r="AA46" s="159"/>
    </row>
    <row r="47" spans="1:27" ht="288.75" customHeight="1" x14ac:dyDescent="0.25">
      <c r="A47" s="155">
        <v>41</v>
      </c>
      <c r="B47" s="280" t="s">
        <v>590</v>
      </c>
      <c r="C47" s="288" t="s">
        <v>317</v>
      </c>
      <c r="D47" s="254" t="s">
        <v>318</v>
      </c>
      <c r="E47" s="255">
        <v>44942</v>
      </c>
      <c r="F47" s="255">
        <v>45291</v>
      </c>
      <c r="G47" s="257" t="s">
        <v>591</v>
      </c>
      <c r="H47" s="254" t="s">
        <v>592</v>
      </c>
      <c r="I47" s="278">
        <v>10</v>
      </c>
      <c r="J47" s="195">
        <v>10</v>
      </c>
      <c r="K47" s="195">
        <v>10</v>
      </c>
      <c r="L47" s="195">
        <v>10</v>
      </c>
      <c r="M47" s="196">
        <v>0.08</v>
      </c>
      <c r="N47" s="300">
        <f>$M47*(SUM($I47:I47)/SUM($I47:$L47))</f>
        <v>0.02</v>
      </c>
      <c r="O47" s="300">
        <f>$M47*(SUM($I47:J47)/SUM($I47:$L47))</f>
        <v>0.04</v>
      </c>
      <c r="P47" s="300">
        <f>$M47*(SUM($I47:K47)/SUM($I47:$L47))</f>
        <v>0.06</v>
      </c>
      <c r="Q47" s="300">
        <f>$M47*(SUM($I47:L47)/SUM($I47:$L47))</f>
        <v>0.08</v>
      </c>
      <c r="R47" s="159">
        <v>10</v>
      </c>
      <c r="S47" s="159"/>
      <c r="T47" s="159"/>
      <c r="U47" s="159"/>
      <c r="V47" s="300">
        <f>$M47*SUM($R47:R47)/SUM($I47:$L47)</f>
        <v>0.02</v>
      </c>
      <c r="W47" s="300">
        <f>$M47*SUM($R47:S47)/SUM($I47:$L47)</f>
        <v>0.02</v>
      </c>
      <c r="X47" s="300">
        <f>$M47*SUM($R47:T47)/SUM($I47:$L47)</f>
        <v>0.02</v>
      </c>
      <c r="Y47" s="300">
        <f>$M47*SUM($R47:U47)/SUM($I47:$L47)</f>
        <v>0.02</v>
      </c>
      <c r="Z47" s="301" t="s">
        <v>593</v>
      </c>
      <c r="AA47" s="302" t="s">
        <v>318</v>
      </c>
    </row>
    <row r="48" spans="1:27" ht="78.75" x14ac:dyDescent="0.25">
      <c r="A48" s="155">
        <v>42</v>
      </c>
      <c r="B48" s="280" t="s">
        <v>594</v>
      </c>
      <c r="C48" s="282" t="s">
        <v>322</v>
      </c>
      <c r="D48" s="161" t="s">
        <v>145</v>
      </c>
      <c r="E48" s="194">
        <v>44928</v>
      </c>
      <c r="F48" s="194">
        <v>45077</v>
      </c>
      <c r="G48" s="193" t="s">
        <v>253</v>
      </c>
      <c r="H48" s="193" t="s">
        <v>323</v>
      </c>
      <c r="I48" s="195">
        <v>0</v>
      </c>
      <c r="J48" s="195">
        <v>1</v>
      </c>
      <c r="K48" s="195">
        <v>0</v>
      </c>
      <c r="L48" s="195">
        <v>0</v>
      </c>
      <c r="M48" s="196">
        <v>0.02</v>
      </c>
      <c r="N48" s="300">
        <f>$M48*(SUM($I48:I48)/SUM($I48:$L48))</f>
        <v>0</v>
      </c>
      <c r="O48" s="300">
        <f>$M48*(SUM($I48:J48)/SUM($I48:$L48))</f>
        <v>0.02</v>
      </c>
      <c r="P48" s="300">
        <f>$M48*(SUM($I48:K48)/SUM($I48:$L48))</f>
        <v>0.02</v>
      </c>
      <c r="Q48" s="300">
        <f>$M48*(SUM($I48:L48)/SUM($I48:$L48))</f>
        <v>0.02</v>
      </c>
      <c r="R48" s="159"/>
      <c r="S48" s="159"/>
      <c r="T48" s="159"/>
      <c r="U48" s="159"/>
      <c r="V48" s="300">
        <f>$M48*SUM($R48:R48)/SUM($I48:$L48)</f>
        <v>0</v>
      </c>
      <c r="W48" s="300">
        <f>$M48*SUM($R48:S48)/SUM($I48:$L48)</f>
        <v>0</v>
      </c>
      <c r="X48" s="300">
        <f>$M48*SUM($R48:T48)/SUM($I48:$L48)</f>
        <v>0</v>
      </c>
      <c r="Y48" s="300">
        <f>$M48*SUM($R48:U48)/SUM($I48:$L48)</f>
        <v>0</v>
      </c>
      <c r="Z48" s="301"/>
      <c r="AA48" s="159"/>
    </row>
    <row r="49" spans="1:27" ht="63" x14ac:dyDescent="0.25">
      <c r="A49" s="155">
        <v>43</v>
      </c>
      <c r="B49" s="280" t="s">
        <v>595</v>
      </c>
      <c r="C49" s="282" t="s">
        <v>138</v>
      </c>
      <c r="D49" s="149" t="s">
        <v>139</v>
      </c>
      <c r="E49" s="157">
        <v>44927</v>
      </c>
      <c r="F49" s="158">
        <v>45291</v>
      </c>
      <c r="G49" s="149" t="s">
        <v>140</v>
      </c>
      <c r="H49" s="149" t="s">
        <v>141</v>
      </c>
      <c r="I49" s="276">
        <v>1</v>
      </c>
      <c r="J49" s="149">
        <v>1</v>
      </c>
      <c r="K49" s="149">
        <v>1</v>
      </c>
      <c r="L49" s="149">
        <v>1</v>
      </c>
      <c r="M49" s="168">
        <v>0.02</v>
      </c>
      <c r="N49" s="300">
        <f>$M49*(SUM($I49:I49)/SUM($I49:$L49))</f>
        <v>5.0000000000000001E-3</v>
      </c>
      <c r="O49" s="300">
        <f>$M49*(SUM($I49:J49)/SUM($I49:$L49))</f>
        <v>0.01</v>
      </c>
      <c r="P49" s="300">
        <f>$M49*(SUM($I49:K49)/SUM($I49:$L49))</f>
        <v>1.4999999999999999E-2</v>
      </c>
      <c r="Q49" s="300">
        <f>$M49*(SUM($I49:L49)/SUM($I49:$L49))</f>
        <v>0.02</v>
      </c>
      <c r="R49" s="159">
        <v>1</v>
      </c>
      <c r="S49" s="159"/>
      <c r="T49" s="159"/>
      <c r="U49" s="159"/>
      <c r="V49" s="300">
        <f>$M49*SUM($R49:R49)/SUM($I49:$L49)</f>
        <v>5.0000000000000001E-3</v>
      </c>
      <c r="W49" s="300">
        <f>$M49*SUM($R49:S49)/SUM($I49:$L49)</f>
        <v>5.0000000000000001E-3</v>
      </c>
      <c r="X49" s="300">
        <f>$M49*SUM($R49:T49)/SUM($I49:$L49)</f>
        <v>5.0000000000000001E-3</v>
      </c>
      <c r="Y49" s="300">
        <f>$M49*SUM($R49:U49)/SUM($I49:$L49)</f>
        <v>5.0000000000000001E-3</v>
      </c>
      <c r="Z49" s="301" t="s">
        <v>596</v>
      </c>
      <c r="AA49" s="302" t="s">
        <v>597</v>
      </c>
    </row>
    <row r="50" spans="1:27" ht="16.5" thickBot="1" x14ac:dyDescent="0.3">
      <c r="A50" s="305"/>
      <c r="B50" s="214" t="s">
        <v>598</v>
      </c>
      <c r="C50" s="284"/>
      <c r="D50" s="262"/>
      <c r="E50" s="263"/>
      <c r="F50" s="263"/>
      <c r="G50" s="264"/>
      <c r="H50" s="264"/>
      <c r="I50" s="63"/>
      <c r="J50" s="63"/>
      <c r="K50" s="63"/>
      <c r="L50" s="63"/>
      <c r="M50" s="265">
        <f>SUM(M39:M49)</f>
        <v>0.99999999999999989</v>
      </c>
      <c r="N50" s="311">
        <f>SUM(N39:N49)</f>
        <v>0.17950000000000002</v>
      </c>
      <c r="O50" s="311">
        <f>SUM(O39:O49)</f>
        <v>0.47133333333333327</v>
      </c>
      <c r="P50" s="311">
        <f>SUM(P39:P49)</f>
        <v>0.68066666666666664</v>
      </c>
      <c r="Q50" s="311">
        <f>SUM(Q39:Q49)</f>
        <v>0.99999999999999989</v>
      </c>
      <c r="R50" s="312"/>
      <c r="S50" s="312"/>
      <c r="T50" s="312"/>
      <c r="U50" s="312"/>
      <c r="V50" s="311">
        <f>SUM(V39:V49)</f>
        <v>0.17949999999999999</v>
      </c>
      <c r="W50" s="311">
        <f>SUM(W39:W49)</f>
        <v>0.17949999999999999</v>
      </c>
      <c r="X50" s="311">
        <f>SUM(X39:X49)</f>
        <v>0.17949999999999999</v>
      </c>
      <c r="Y50" s="311">
        <f>SUM(Y39:Y49)</f>
        <v>0.17949999999999999</v>
      </c>
      <c r="Z50" s="313"/>
      <c r="AA50" s="312"/>
    </row>
    <row r="51" spans="1:27" ht="110.25" x14ac:dyDescent="0.25">
      <c r="A51" s="155">
        <v>44</v>
      </c>
      <c r="B51" s="280" t="s">
        <v>326</v>
      </c>
      <c r="C51" s="290" t="s">
        <v>327</v>
      </c>
      <c r="D51" s="161" t="s">
        <v>328</v>
      </c>
      <c r="E51" s="199">
        <v>44958</v>
      </c>
      <c r="F51" s="199">
        <v>45291</v>
      </c>
      <c r="G51" s="161" t="s">
        <v>329</v>
      </c>
      <c r="H51" s="161" t="s">
        <v>330</v>
      </c>
      <c r="I51" s="171">
        <v>0</v>
      </c>
      <c r="J51" s="171">
        <v>0</v>
      </c>
      <c r="K51" s="171">
        <v>0</v>
      </c>
      <c r="L51" s="171">
        <v>1</v>
      </c>
      <c r="M51" s="172">
        <v>0.1</v>
      </c>
      <c r="N51" s="300">
        <f>$M51*(SUM($I51:I51)/SUM($I51:$L51))</f>
        <v>0</v>
      </c>
      <c r="O51" s="300">
        <f>$M51*(SUM($I51:J51)/SUM($I51:$L51))</f>
        <v>0</v>
      </c>
      <c r="P51" s="300">
        <f>$M51*(SUM($I51:K51)/SUM($I51:$L51))</f>
        <v>0</v>
      </c>
      <c r="Q51" s="300">
        <f>$M51*(SUM($I51:L51)/SUM($I51:$L51))</f>
        <v>0.1</v>
      </c>
      <c r="R51" s="159"/>
      <c r="S51" s="159"/>
      <c r="T51" s="159"/>
      <c r="U51" s="159"/>
      <c r="V51" s="300">
        <f>$M51*SUM($R51:R51)/SUM($I51:$L51)</f>
        <v>0</v>
      </c>
      <c r="W51" s="300">
        <f>$M51*SUM($R51:S51)/SUM($I51:$L51)</f>
        <v>0</v>
      </c>
      <c r="X51" s="300">
        <f>$M51*SUM($R51:T51)/SUM($I51:$L51)</f>
        <v>0</v>
      </c>
      <c r="Y51" s="300">
        <f>$M51*SUM($R51:U51)/SUM($I51:$L51)</f>
        <v>0</v>
      </c>
      <c r="Z51" s="301"/>
      <c r="AA51" s="159"/>
    </row>
    <row r="52" spans="1:27" ht="78.75" x14ac:dyDescent="0.25">
      <c r="A52" s="155">
        <v>45</v>
      </c>
      <c r="B52" s="280" t="s">
        <v>333</v>
      </c>
      <c r="C52" s="291" t="s">
        <v>334</v>
      </c>
      <c r="D52" s="201" t="s">
        <v>335</v>
      </c>
      <c r="E52" s="202">
        <v>44958</v>
      </c>
      <c r="F52" s="170">
        <v>45199</v>
      </c>
      <c r="G52" s="200" t="s">
        <v>336</v>
      </c>
      <c r="H52" s="161" t="s">
        <v>337</v>
      </c>
      <c r="I52" s="272">
        <v>1</v>
      </c>
      <c r="J52" s="171">
        <v>1</v>
      </c>
      <c r="K52" s="171">
        <v>1</v>
      </c>
      <c r="L52" s="171">
        <v>0</v>
      </c>
      <c r="M52" s="172">
        <v>7.0000000000000007E-2</v>
      </c>
      <c r="N52" s="300">
        <f>$M52*(SUM($I52:I52)/SUM($I52:$L52))</f>
        <v>2.3333333333333334E-2</v>
      </c>
      <c r="O52" s="300">
        <f>$M52*(SUM($I52:J52)/SUM($I52:$L52))</f>
        <v>4.6666666666666669E-2</v>
      </c>
      <c r="P52" s="300">
        <f>$M52*(SUM($I52:K52)/SUM($I52:$L52))</f>
        <v>7.0000000000000007E-2</v>
      </c>
      <c r="Q52" s="300">
        <f>$M52*(SUM($I52:L52)/SUM($I52:$L52))</f>
        <v>7.0000000000000007E-2</v>
      </c>
      <c r="R52" s="159">
        <v>1</v>
      </c>
      <c r="S52" s="159"/>
      <c r="T52" s="159"/>
      <c r="U52" s="159"/>
      <c r="V52" s="300">
        <f>$M52*SUM($R52:R52)/SUM($I52:$L52)</f>
        <v>2.3333333333333334E-2</v>
      </c>
      <c r="W52" s="300">
        <f>$M52*SUM($R52:S52)/SUM($I52:$L52)</f>
        <v>2.3333333333333334E-2</v>
      </c>
      <c r="X52" s="300">
        <f>$M52*SUM($R52:T52)/SUM($I52:$L52)</f>
        <v>2.3333333333333334E-2</v>
      </c>
      <c r="Y52" s="300">
        <f>$M52*SUM($R52:U52)/SUM($I52:$L52)</f>
        <v>2.3333333333333334E-2</v>
      </c>
      <c r="Z52" s="315" t="s">
        <v>599</v>
      </c>
      <c r="AA52" s="302" t="s">
        <v>600</v>
      </c>
    </row>
    <row r="53" spans="1:27" ht="90" customHeight="1" x14ac:dyDescent="0.25">
      <c r="A53" s="155">
        <v>46</v>
      </c>
      <c r="B53" s="280" t="s">
        <v>338</v>
      </c>
      <c r="C53" s="291" t="s">
        <v>339</v>
      </c>
      <c r="D53" s="161" t="s">
        <v>340</v>
      </c>
      <c r="E53" s="199">
        <v>44958</v>
      </c>
      <c r="F53" s="199">
        <v>45077</v>
      </c>
      <c r="G53" s="201" t="s">
        <v>341</v>
      </c>
      <c r="H53" s="203" t="s">
        <v>342</v>
      </c>
      <c r="I53" s="171">
        <v>0</v>
      </c>
      <c r="J53" s="171">
        <v>6</v>
      </c>
      <c r="K53" s="171">
        <v>0</v>
      </c>
      <c r="L53" s="171">
        <v>0</v>
      </c>
      <c r="M53" s="172">
        <v>0.05</v>
      </c>
      <c r="N53" s="300">
        <f>$M53*(SUM($I53:I53)/SUM($I53:$L53))</f>
        <v>0</v>
      </c>
      <c r="O53" s="300">
        <f>$M53*(SUM($I53:J53)/SUM($I53:$L53))</f>
        <v>0.05</v>
      </c>
      <c r="P53" s="300">
        <f>$M53*(SUM($I53:K53)/SUM($I53:$L53))</f>
        <v>0.05</v>
      </c>
      <c r="Q53" s="300">
        <f>$M53*(SUM($I53:L53)/SUM($I53:$L53))</f>
        <v>0.05</v>
      </c>
      <c r="R53" s="159"/>
      <c r="S53" s="159"/>
      <c r="T53" s="159"/>
      <c r="U53" s="159"/>
      <c r="V53" s="300">
        <f>$M53*SUM($R53:R53)/SUM($I53:$L53)</f>
        <v>0</v>
      </c>
      <c r="W53" s="300">
        <f>$M53*SUM($R53:S53)/SUM($I53:$L53)</f>
        <v>0</v>
      </c>
      <c r="X53" s="300">
        <f>$M53*SUM($R53:T53)/SUM($I53:$L53)</f>
        <v>0</v>
      </c>
      <c r="Y53" s="300">
        <f>$M53*SUM($R53:U53)/SUM($I53:$L53)</f>
        <v>0</v>
      </c>
      <c r="Z53" s="301"/>
      <c r="AA53" s="159"/>
    </row>
    <row r="54" spans="1:27" ht="63" x14ac:dyDescent="0.25">
      <c r="A54" s="155">
        <v>47</v>
      </c>
      <c r="B54" s="280" t="s">
        <v>344</v>
      </c>
      <c r="C54" s="291" t="s">
        <v>345</v>
      </c>
      <c r="D54" s="200" t="s">
        <v>346</v>
      </c>
      <c r="E54" s="202">
        <v>44928</v>
      </c>
      <c r="F54" s="202">
        <v>45077</v>
      </c>
      <c r="G54" s="200" t="s">
        <v>347</v>
      </c>
      <c r="H54" s="203" t="s">
        <v>348</v>
      </c>
      <c r="I54" s="171">
        <v>0</v>
      </c>
      <c r="J54" s="171">
        <v>1</v>
      </c>
      <c r="K54" s="171">
        <v>0</v>
      </c>
      <c r="L54" s="171">
        <v>0</v>
      </c>
      <c r="M54" s="172">
        <v>7.0000000000000007E-2</v>
      </c>
      <c r="N54" s="300">
        <f>$M54*(SUM($I54:I54)/SUM($I54:$L54))</f>
        <v>0</v>
      </c>
      <c r="O54" s="300">
        <f>$M54*(SUM($I54:J54)/SUM($I54:$L54))</f>
        <v>7.0000000000000007E-2</v>
      </c>
      <c r="P54" s="300">
        <f>$M54*(SUM($I54:K54)/SUM($I54:$L54))</f>
        <v>7.0000000000000007E-2</v>
      </c>
      <c r="Q54" s="300">
        <f>$M54*(SUM($I54:L54)/SUM($I54:$L54))</f>
        <v>7.0000000000000007E-2</v>
      </c>
      <c r="R54" s="159"/>
      <c r="S54" s="159"/>
      <c r="T54" s="159"/>
      <c r="U54" s="159"/>
      <c r="V54" s="300">
        <f>$M54*SUM($R54:R54)/SUM($I54:$L54)</f>
        <v>0</v>
      </c>
      <c r="W54" s="300">
        <f>$M54*SUM($R54:S54)/SUM($I54:$L54)</f>
        <v>0</v>
      </c>
      <c r="X54" s="300">
        <f>$M54*SUM($R54:T54)/SUM($I54:$L54)</f>
        <v>0</v>
      </c>
      <c r="Y54" s="300">
        <f>$M54*SUM($R54:U54)/SUM($I54:$L54)</f>
        <v>0</v>
      </c>
      <c r="Z54" s="301"/>
      <c r="AA54" s="159"/>
    </row>
    <row r="55" spans="1:27" ht="110.25" x14ac:dyDescent="0.25">
      <c r="A55" s="155">
        <v>48</v>
      </c>
      <c r="B55" s="280" t="s">
        <v>349</v>
      </c>
      <c r="C55" s="291" t="s">
        <v>350</v>
      </c>
      <c r="D55" s="169" t="s">
        <v>351</v>
      </c>
      <c r="E55" s="170">
        <v>44958</v>
      </c>
      <c r="F55" s="170">
        <v>45107</v>
      </c>
      <c r="G55" s="169" t="s">
        <v>352</v>
      </c>
      <c r="H55" s="169" t="s">
        <v>353</v>
      </c>
      <c r="I55" s="171">
        <v>0</v>
      </c>
      <c r="J55" s="171">
        <v>1</v>
      </c>
      <c r="K55" s="171">
        <v>0</v>
      </c>
      <c r="L55" s="171">
        <v>0</v>
      </c>
      <c r="M55" s="172">
        <v>0.06</v>
      </c>
      <c r="N55" s="300">
        <f>$M55*(SUM($I55:I55)/SUM($I55:$L55))</f>
        <v>0</v>
      </c>
      <c r="O55" s="300">
        <f>$M55*(SUM($I55:J55)/SUM($I55:$L55))</f>
        <v>0.06</v>
      </c>
      <c r="P55" s="300">
        <f>$M55*(SUM($I55:K55)/SUM($I55:$L55))</f>
        <v>0.06</v>
      </c>
      <c r="Q55" s="300">
        <f>$M55*(SUM($I55:L55)/SUM($I55:$L55))</f>
        <v>0.06</v>
      </c>
      <c r="R55" s="159"/>
      <c r="S55" s="159"/>
      <c r="T55" s="159"/>
      <c r="U55" s="159"/>
      <c r="V55" s="300">
        <f>$M55*SUM($R55:R55)/SUM($I55:$L55)</f>
        <v>0</v>
      </c>
      <c r="W55" s="300">
        <f>$M55*SUM($R55:S55)/SUM($I55:$L55)</f>
        <v>0</v>
      </c>
      <c r="X55" s="300">
        <f>$M55*SUM($R55:T55)/SUM($I55:$L55)</f>
        <v>0</v>
      </c>
      <c r="Y55" s="300">
        <f>$M55*SUM($R55:U55)/SUM($I55:$L55)</f>
        <v>0</v>
      </c>
      <c r="Z55" s="301"/>
      <c r="AA55" s="159"/>
    </row>
    <row r="56" spans="1:27" ht="63" x14ac:dyDescent="0.25">
      <c r="A56" s="155">
        <v>49</v>
      </c>
      <c r="B56" s="280" t="s">
        <v>354</v>
      </c>
      <c r="C56" s="291" t="s">
        <v>355</v>
      </c>
      <c r="D56" s="169" t="s">
        <v>356</v>
      </c>
      <c r="E56" s="170">
        <v>44958</v>
      </c>
      <c r="F56" s="170">
        <v>45076</v>
      </c>
      <c r="G56" s="169" t="s">
        <v>357</v>
      </c>
      <c r="H56" s="161" t="s">
        <v>330</v>
      </c>
      <c r="I56" s="171">
        <v>0</v>
      </c>
      <c r="J56" s="171">
        <v>1</v>
      </c>
      <c r="K56" s="171">
        <v>0</v>
      </c>
      <c r="L56" s="171">
        <v>0</v>
      </c>
      <c r="M56" s="172">
        <v>0.1</v>
      </c>
      <c r="N56" s="300">
        <f>$M56*(SUM($I56:I56)/SUM($I56:$L56))</f>
        <v>0</v>
      </c>
      <c r="O56" s="300">
        <f>$M56*(SUM($I56:J56)/SUM($I56:$L56))</f>
        <v>0.1</v>
      </c>
      <c r="P56" s="300">
        <f>$M56*(SUM($I56:K56)/SUM($I56:$L56))</f>
        <v>0.1</v>
      </c>
      <c r="Q56" s="300">
        <f>$M56*(SUM($I56:L56)/SUM($I56:$L56))</f>
        <v>0.1</v>
      </c>
      <c r="R56" s="159"/>
      <c r="S56" s="159"/>
      <c r="T56" s="159"/>
      <c r="U56" s="159"/>
      <c r="V56" s="300">
        <f>$M56*SUM($R56:R56)/SUM($I56:$L56)</f>
        <v>0</v>
      </c>
      <c r="W56" s="300">
        <f>$M56*SUM($R56:S56)/SUM($I56:$L56)</f>
        <v>0</v>
      </c>
      <c r="X56" s="300">
        <f>$M56*SUM($R56:T56)/SUM($I56:$L56)</f>
        <v>0</v>
      </c>
      <c r="Y56" s="300">
        <f>$M56*SUM($R56:U56)/SUM($I56:$L56)</f>
        <v>0</v>
      </c>
      <c r="Z56" s="301"/>
      <c r="AA56" s="159"/>
    </row>
    <row r="57" spans="1:27" ht="63" x14ac:dyDescent="0.25">
      <c r="A57" s="155">
        <v>50</v>
      </c>
      <c r="B57" s="280" t="s">
        <v>358</v>
      </c>
      <c r="C57" s="291" t="s">
        <v>359</v>
      </c>
      <c r="D57" s="169" t="s">
        <v>360</v>
      </c>
      <c r="E57" s="170">
        <v>44958</v>
      </c>
      <c r="F57" s="170">
        <v>45275</v>
      </c>
      <c r="G57" s="169" t="s">
        <v>361</v>
      </c>
      <c r="H57" s="161" t="s">
        <v>330</v>
      </c>
      <c r="I57" s="171">
        <v>0</v>
      </c>
      <c r="J57" s="171">
        <v>1</v>
      </c>
      <c r="K57" s="171">
        <v>0</v>
      </c>
      <c r="L57" s="171">
        <v>1</v>
      </c>
      <c r="M57" s="172">
        <v>0.1</v>
      </c>
      <c r="N57" s="300">
        <f>$M57*(SUM($I57:I57)/SUM($I57:$L57))</f>
        <v>0</v>
      </c>
      <c r="O57" s="300">
        <f>$M57*(SUM($I57:J57)/SUM($I57:$L57))</f>
        <v>0.05</v>
      </c>
      <c r="P57" s="300">
        <f>$M57*(SUM($I57:K57)/SUM($I57:$L57))</f>
        <v>0.05</v>
      </c>
      <c r="Q57" s="300">
        <f>$M57*(SUM($I57:L57)/SUM($I57:$L57))</f>
        <v>0.1</v>
      </c>
      <c r="R57" s="159"/>
      <c r="S57" s="159"/>
      <c r="T57" s="159"/>
      <c r="U57" s="159"/>
      <c r="V57" s="300">
        <f>$M57*SUM($R57:R57)/SUM($I57:$L57)</f>
        <v>0</v>
      </c>
      <c r="W57" s="300">
        <f>$M57*SUM($R57:S57)/SUM($I57:$L57)</f>
        <v>0</v>
      </c>
      <c r="X57" s="300">
        <f>$M57*SUM($R57:T57)/SUM($I57:$L57)</f>
        <v>0</v>
      </c>
      <c r="Y57" s="300">
        <f>$M57*SUM($R57:U57)/SUM($I57:$L57)</f>
        <v>0</v>
      </c>
      <c r="Z57" s="301"/>
      <c r="AA57" s="159"/>
    </row>
    <row r="58" spans="1:27" ht="63" x14ac:dyDescent="0.25">
      <c r="A58" s="155">
        <v>51</v>
      </c>
      <c r="B58" s="280" t="s">
        <v>362</v>
      </c>
      <c r="C58" s="291" t="s">
        <v>363</v>
      </c>
      <c r="D58" s="169" t="s">
        <v>364</v>
      </c>
      <c r="E58" s="170">
        <v>44958</v>
      </c>
      <c r="F58" s="170">
        <v>45107</v>
      </c>
      <c r="G58" s="161" t="s">
        <v>365</v>
      </c>
      <c r="H58" s="161" t="s">
        <v>330</v>
      </c>
      <c r="I58" s="171">
        <v>0</v>
      </c>
      <c r="J58" s="171">
        <v>1</v>
      </c>
      <c r="K58" s="171">
        <v>0</v>
      </c>
      <c r="L58" s="171">
        <v>0</v>
      </c>
      <c r="M58" s="172">
        <v>0.05</v>
      </c>
      <c r="N58" s="300">
        <f>$M58*(SUM($I58:I58)/SUM($I58:$L58))</f>
        <v>0</v>
      </c>
      <c r="O58" s="300">
        <f>$M58*(SUM($I58:J58)/SUM($I58:$L58))</f>
        <v>0.05</v>
      </c>
      <c r="P58" s="300">
        <f>$M58*(SUM($I58:K58)/SUM($I58:$L58))</f>
        <v>0.05</v>
      </c>
      <c r="Q58" s="300">
        <f>$M58*(SUM($I58:L58)/SUM($I58:$L58))</f>
        <v>0.05</v>
      </c>
      <c r="R58" s="159"/>
      <c r="S58" s="159"/>
      <c r="T58" s="159"/>
      <c r="U58" s="159"/>
      <c r="V58" s="300">
        <f>$M58*SUM($R58:R58)/SUM($I58:$L58)</f>
        <v>0</v>
      </c>
      <c r="W58" s="300">
        <f>$M58*SUM($R58:S58)/SUM($I58:$L58)</f>
        <v>0</v>
      </c>
      <c r="X58" s="300">
        <f>$M58*SUM($R58:T58)/SUM($I58:$L58)</f>
        <v>0</v>
      </c>
      <c r="Y58" s="300">
        <f>$M58*SUM($R58:U58)/SUM($I58:$L58)</f>
        <v>0</v>
      </c>
      <c r="Z58" s="301"/>
      <c r="AA58" s="159"/>
    </row>
    <row r="59" spans="1:27" ht="115.5" customHeight="1" x14ac:dyDescent="0.25">
      <c r="A59" s="155">
        <v>52</v>
      </c>
      <c r="B59" s="280" t="s">
        <v>366</v>
      </c>
      <c r="C59" s="291" t="s">
        <v>367</v>
      </c>
      <c r="D59" s="169" t="s">
        <v>368</v>
      </c>
      <c r="E59" s="170">
        <v>44958</v>
      </c>
      <c r="F59" s="170">
        <v>45199</v>
      </c>
      <c r="G59" s="169" t="s">
        <v>369</v>
      </c>
      <c r="H59" s="161" t="s">
        <v>330</v>
      </c>
      <c r="I59" s="171">
        <v>0</v>
      </c>
      <c r="J59" s="171">
        <v>0</v>
      </c>
      <c r="K59" s="171">
        <v>1</v>
      </c>
      <c r="L59" s="171">
        <v>0</v>
      </c>
      <c r="M59" s="172">
        <v>0.1</v>
      </c>
      <c r="N59" s="300">
        <f>$M59*(SUM($I59:I59)/SUM($I59:$L59))</f>
        <v>0</v>
      </c>
      <c r="O59" s="300">
        <f>$M59*(SUM($I59:J59)/SUM($I59:$L59))</f>
        <v>0</v>
      </c>
      <c r="P59" s="300">
        <f>$M59*(SUM($I59:K59)/SUM($I59:$L59))</f>
        <v>0.1</v>
      </c>
      <c r="Q59" s="300">
        <f>$M59*(SUM($I59:L59)/SUM($I59:$L59))</f>
        <v>0.1</v>
      </c>
      <c r="R59" s="159"/>
      <c r="S59" s="159"/>
      <c r="T59" s="159"/>
      <c r="U59" s="159"/>
      <c r="V59" s="300">
        <f>$M59*SUM($R59:R59)/SUM($I59:$L59)</f>
        <v>0</v>
      </c>
      <c r="W59" s="300">
        <f>$M59*SUM($R59:S59)/SUM($I59:$L59)</f>
        <v>0</v>
      </c>
      <c r="X59" s="300">
        <f>$M59*SUM($R59:T59)/SUM($I59:$L59)</f>
        <v>0</v>
      </c>
      <c r="Y59" s="300">
        <f>$M59*SUM($R59:U59)/SUM($I59:$L59)</f>
        <v>0</v>
      </c>
      <c r="Z59" s="301"/>
      <c r="AA59" s="159"/>
    </row>
    <row r="60" spans="1:27" ht="110.25" x14ac:dyDescent="0.25">
      <c r="A60" s="155">
        <v>53</v>
      </c>
      <c r="B60" s="280" t="s">
        <v>370</v>
      </c>
      <c r="C60" s="286" t="s">
        <v>371</v>
      </c>
      <c r="D60" s="161" t="s">
        <v>372</v>
      </c>
      <c r="E60" s="199">
        <v>44958</v>
      </c>
      <c r="F60" s="199">
        <v>45275</v>
      </c>
      <c r="G60" s="161" t="s">
        <v>373</v>
      </c>
      <c r="H60" s="161" t="s">
        <v>330</v>
      </c>
      <c r="I60" s="171">
        <v>0</v>
      </c>
      <c r="J60" s="171">
        <v>2</v>
      </c>
      <c r="K60" s="171">
        <v>0</v>
      </c>
      <c r="L60" s="171">
        <v>1</v>
      </c>
      <c r="M60" s="172">
        <v>0.1</v>
      </c>
      <c r="N60" s="300">
        <f>$M60*(SUM($I60:I60)/SUM($I60:$L60))</f>
        <v>0</v>
      </c>
      <c r="O60" s="300">
        <f>$M60*(SUM($I60:J60)/SUM($I60:$L60))</f>
        <v>6.6666666666666666E-2</v>
      </c>
      <c r="P60" s="300">
        <f>$M60*(SUM($I60:K60)/SUM($I60:$L60))</f>
        <v>6.6666666666666666E-2</v>
      </c>
      <c r="Q60" s="300">
        <f>$M60*(SUM($I60:L60)/SUM($I60:$L60))</f>
        <v>0.1</v>
      </c>
      <c r="R60" s="159"/>
      <c r="S60" s="159"/>
      <c r="T60" s="159"/>
      <c r="U60" s="159"/>
      <c r="V60" s="300">
        <f>$M60*SUM($R60:R60)/SUM($I60:$L60)</f>
        <v>0</v>
      </c>
      <c r="W60" s="300">
        <f>$M60*SUM($R60:S60)/SUM($I60:$L60)</f>
        <v>0</v>
      </c>
      <c r="X60" s="300">
        <f>$M60*SUM($R60:T60)/SUM($I60:$L60)</f>
        <v>0</v>
      </c>
      <c r="Y60" s="300">
        <f>$M60*SUM($R60:U60)/SUM($I60:$L60)</f>
        <v>0</v>
      </c>
      <c r="Z60" s="301"/>
      <c r="AA60" s="159"/>
    </row>
    <row r="61" spans="1:27" ht="78.75" x14ac:dyDescent="0.25">
      <c r="A61" s="155">
        <v>54</v>
      </c>
      <c r="B61" s="280" t="s">
        <v>374</v>
      </c>
      <c r="C61" s="291" t="s">
        <v>375</v>
      </c>
      <c r="D61" s="169" t="s">
        <v>376</v>
      </c>
      <c r="E61" s="170">
        <v>44958</v>
      </c>
      <c r="F61" s="170">
        <v>45291</v>
      </c>
      <c r="G61" s="189" t="s">
        <v>377</v>
      </c>
      <c r="H61" s="161" t="s">
        <v>337</v>
      </c>
      <c r="I61" s="171">
        <v>0</v>
      </c>
      <c r="J61" s="171">
        <v>1</v>
      </c>
      <c r="K61" s="171">
        <v>0</v>
      </c>
      <c r="L61" s="171">
        <v>1</v>
      </c>
      <c r="M61" s="172">
        <v>7.0000000000000007E-2</v>
      </c>
      <c r="N61" s="300">
        <f>$M61*(SUM($I61:I61)/SUM($I61:$L61))</f>
        <v>0</v>
      </c>
      <c r="O61" s="300">
        <f>$M61*(SUM($I61:J61)/SUM($I61:$L61))</f>
        <v>3.5000000000000003E-2</v>
      </c>
      <c r="P61" s="300">
        <f>$M61*(SUM($I61:K61)/SUM($I61:$L61))</f>
        <v>3.5000000000000003E-2</v>
      </c>
      <c r="Q61" s="300">
        <f>$M61*(SUM($I61:L61)/SUM($I61:$L61))</f>
        <v>7.0000000000000007E-2</v>
      </c>
      <c r="R61" s="159"/>
      <c r="S61" s="159"/>
      <c r="T61" s="159"/>
      <c r="U61" s="159"/>
      <c r="V61" s="300">
        <f>$M61*SUM($R61:R61)/SUM($I61:$L61)</f>
        <v>0</v>
      </c>
      <c r="W61" s="300">
        <f>$M61*SUM($R61:S61)/SUM($I61:$L61)</f>
        <v>0</v>
      </c>
      <c r="X61" s="300">
        <f>$M61*SUM($R61:T61)/SUM($I61:$L61)</f>
        <v>0</v>
      </c>
      <c r="Y61" s="300">
        <f>$M61*SUM($R61:U61)/SUM($I61:$L61)</f>
        <v>0</v>
      </c>
      <c r="Z61" s="301"/>
      <c r="AA61" s="159"/>
    </row>
    <row r="62" spans="1:27" ht="63" x14ac:dyDescent="0.25">
      <c r="A62" s="155">
        <v>55</v>
      </c>
      <c r="B62" s="280" t="s">
        <v>378</v>
      </c>
      <c r="C62" s="291" t="s">
        <v>379</v>
      </c>
      <c r="D62" s="169" t="s">
        <v>380</v>
      </c>
      <c r="E62" s="170">
        <v>44928</v>
      </c>
      <c r="F62" s="170">
        <v>45230</v>
      </c>
      <c r="G62" s="169" t="s">
        <v>381</v>
      </c>
      <c r="H62" s="161" t="s">
        <v>330</v>
      </c>
      <c r="I62" s="171">
        <v>0</v>
      </c>
      <c r="J62" s="171">
        <v>0</v>
      </c>
      <c r="K62" s="171">
        <v>0</v>
      </c>
      <c r="L62" s="171">
        <v>1</v>
      </c>
      <c r="M62" s="172">
        <v>0.05</v>
      </c>
      <c r="N62" s="300">
        <f>$M62*(SUM($I62:I62)/SUM($I62:$L62))</f>
        <v>0</v>
      </c>
      <c r="O62" s="300">
        <f>$M62*(SUM($I62:J62)/SUM($I62:$L62))</f>
        <v>0</v>
      </c>
      <c r="P62" s="300">
        <f>$M62*(SUM($I62:K62)/SUM($I62:$L62))</f>
        <v>0</v>
      </c>
      <c r="Q62" s="300">
        <f>$M62*(SUM($I62:L62)/SUM($I62:$L62))</f>
        <v>0.05</v>
      </c>
      <c r="R62" s="159"/>
      <c r="S62" s="159"/>
      <c r="T62" s="159"/>
      <c r="U62" s="159"/>
      <c r="V62" s="300">
        <f>$M62*SUM($R62:R62)/SUM($I62:$L62)</f>
        <v>0</v>
      </c>
      <c r="W62" s="300">
        <f>$M62*SUM($R62:S62)/SUM($I62:$L62)</f>
        <v>0</v>
      </c>
      <c r="X62" s="300">
        <f>$M62*SUM($R62:T62)/SUM($I62:$L62)</f>
        <v>0</v>
      </c>
      <c r="Y62" s="300">
        <f>$M62*SUM($R62:U62)/SUM($I62:$L62)</f>
        <v>0</v>
      </c>
      <c r="Z62" s="301"/>
      <c r="AA62" s="159"/>
    </row>
    <row r="63" spans="1:27" ht="78.75" x14ac:dyDescent="0.25">
      <c r="A63" s="155">
        <v>56</v>
      </c>
      <c r="B63" s="280" t="s">
        <v>382</v>
      </c>
      <c r="C63" s="291" t="s">
        <v>383</v>
      </c>
      <c r="D63" s="169" t="s">
        <v>384</v>
      </c>
      <c r="E63" s="170">
        <v>44928</v>
      </c>
      <c r="F63" s="170">
        <v>45291</v>
      </c>
      <c r="G63" s="189" t="s">
        <v>385</v>
      </c>
      <c r="H63" s="161" t="s">
        <v>386</v>
      </c>
      <c r="I63" s="171">
        <v>0</v>
      </c>
      <c r="J63" s="171">
        <v>1</v>
      </c>
      <c r="K63" s="171">
        <v>0</v>
      </c>
      <c r="L63" s="171">
        <v>1</v>
      </c>
      <c r="M63" s="172">
        <v>0.05</v>
      </c>
      <c r="N63" s="300">
        <f>$M63*(SUM($I63:I63)/SUM($I63:$L63))</f>
        <v>0</v>
      </c>
      <c r="O63" s="300">
        <f>$M63*(SUM($I63:J63)/SUM($I63:$L63))</f>
        <v>2.5000000000000001E-2</v>
      </c>
      <c r="P63" s="300">
        <f>$M63*(SUM($I63:K63)/SUM($I63:$L63))</f>
        <v>2.5000000000000001E-2</v>
      </c>
      <c r="Q63" s="300">
        <f>$M63*(SUM($I63:L63)/SUM($I63:$L63))</f>
        <v>0.05</v>
      </c>
      <c r="R63" s="159"/>
      <c r="S63" s="159"/>
      <c r="T63" s="159"/>
      <c r="U63" s="159"/>
      <c r="V63" s="300">
        <f>$M63*SUM($R63:R63)/SUM($I63:$L63)</f>
        <v>0</v>
      </c>
      <c r="W63" s="300">
        <f>$M63*SUM($R63:S63)/SUM($I63:$L63)</f>
        <v>0</v>
      </c>
      <c r="X63" s="300">
        <f>$M63*SUM($R63:T63)/SUM($I63:$L63)</f>
        <v>0</v>
      </c>
      <c r="Y63" s="300">
        <f>$M63*SUM($R63:U63)/SUM($I63:$L63)</f>
        <v>0</v>
      </c>
      <c r="Z63" s="301"/>
      <c r="AA63" s="159"/>
    </row>
    <row r="64" spans="1:27" ht="63" x14ac:dyDescent="0.25">
      <c r="A64" s="155">
        <v>57</v>
      </c>
      <c r="B64" s="280" t="s">
        <v>387</v>
      </c>
      <c r="C64" s="282" t="s">
        <v>138</v>
      </c>
      <c r="D64" s="149" t="s">
        <v>139</v>
      </c>
      <c r="E64" s="157">
        <v>44927</v>
      </c>
      <c r="F64" s="158">
        <v>45291</v>
      </c>
      <c r="G64" s="149" t="s">
        <v>140</v>
      </c>
      <c r="H64" s="149" t="s">
        <v>141</v>
      </c>
      <c r="I64" s="276">
        <v>1</v>
      </c>
      <c r="J64" s="149">
        <v>1</v>
      </c>
      <c r="K64" s="149">
        <v>1</v>
      </c>
      <c r="L64" s="149">
        <v>1</v>
      </c>
      <c r="M64" s="168">
        <v>0.03</v>
      </c>
      <c r="N64" s="300">
        <f>$M64*(SUM($I64:I64)/SUM($I64:$L64))</f>
        <v>7.4999999999999997E-3</v>
      </c>
      <c r="O64" s="300">
        <f>$M64*(SUM($I64:J64)/SUM($I64:$L64))</f>
        <v>1.4999999999999999E-2</v>
      </c>
      <c r="P64" s="300">
        <f>$M64*(SUM($I64:K64)/SUM($I64:$L64))</f>
        <v>2.2499999999999999E-2</v>
      </c>
      <c r="Q64" s="300">
        <f>$M64*(SUM($I64:L64)/SUM($I64:$L64))</f>
        <v>0.03</v>
      </c>
      <c r="R64" s="159">
        <v>1</v>
      </c>
      <c r="S64" s="159"/>
      <c r="T64" s="159"/>
      <c r="U64" s="159"/>
      <c r="V64" s="300">
        <f>$M64*SUM($R64:R64)/SUM($I64:$L64)</f>
        <v>7.4999999999999997E-3</v>
      </c>
      <c r="W64" s="300">
        <f>$M64*SUM($R64:S64)/SUM($I64:$L64)</f>
        <v>7.4999999999999997E-3</v>
      </c>
      <c r="X64" s="300">
        <f>$M64*SUM($R64:T64)/SUM($I64:$L64)</f>
        <v>7.4999999999999997E-3</v>
      </c>
      <c r="Y64" s="300">
        <f>$M64*SUM($R64:U64)/SUM($I64:$L64)</f>
        <v>7.4999999999999997E-3</v>
      </c>
      <c r="Z64" s="315" t="s">
        <v>601</v>
      </c>
      <c r="AA64" s="296" t="s">
        <v>602</v>
      </c>
    </row>
    <row r="65" spans="1:27" ht="27" customHeight="1" thickBot="1" x14ac:dyDescent="0.3">
      <c r="A65" s="305"/>
      <c r="B65" s="214" t="s">
        <v>603</v>
      </c>
      <c r="C65" s="284"/>
      <c r="D65" s="262"/>
      <c r="E65" s="263"/>
      <c r="F65" s="263"/>
      <c r="G65" s="264"/>
      <c r="H65" s="264"/>
      <c r="I65" s="63"/>
      <c r="J65" s="63"/>
      <c r="K65" s="63"/>
      <c r="L65" s="63"/>
      <c r="M65" s="265">
        <f>SUM(M51:M64)</f>
        <v>1.0000000000000002</v>
      </c>
      <c r="N65" s="311">
        <f>SUM(N51:N64)</f>
        <v>3.0833333333333334E-2</v>
      </c>
      <c r="O65" s="311">
        <f t="shared" ref="O65:Q65" si="2">SUM(O51:O64)</f>
        <v>0.56833333333333336</v>
      </c>
      <c r="P65" s="311">
        <f t="shared" si="2"/>
        <v>0.6991666666666666</v>
      </c>
      <c r="Q65" s="311">
        <f t="shared" si="2"/>
        <v>1.0000000000000002</v>
      </c>
      <c r="R65" s="312"/>
      <c r="S65" s="312"/>
      <c r="T65" s="312"/>
      <c r="U65" s="312"/>
      <c r="V65" s="311">
        <f>SUM(V51:V64)</f>
        <v>3.0833333333333334E-2</v>
      </c>
      <c r="W65" s="311">
        <f t="shared" ref="W65:Y65" si="3">SUM(W51:W64)</f>
        <v>3.0833333333333334E-2</v>
      </c>
      <c r="X65" s="311">
        <f t="shared" si="3"/>
        <v>3.0833333333333334E-2</v>
      </c>
      <c r="Y65" s="311">
        <f t="shared" si="3"/>
        <v>3.0833333333333334E-2</v>
      </c>
      <c r="Z65" s="313"/>
      <c r="AA65" s="312"/>
    </row>
    <row r="66" spans="1:27" ht="278.25" customHeight="1" x14ac:dyDescent="0.25">
      <c r="A66" s="155">
        <v>58</v>
      </c>
      <c r="B66" s="280" t="s">
        <v>389</v>
      </c>
      <c r="C66" s="286" t="s">
        <v>390</v>
      </c>
      <c r="D66" s="161" t="s">
        <v>391</v>
      </c>
      <c r="E66" s="183">
        <v>44958</v>
      </c>
      <c r="F66" s="183">
        <v>45291</v>
      </c>
      <c r="G66" s="161" t="s">
        <v>392</v>
      </c>
      <c r="H66" s="161" t="s">
        <v>393</v>
      </c>
      <c r="I66" s="279">
        <v>3</v>
      </c>
      <c r="J66" s="161">
        <v>3</v>
      </c>
      <c r="K66" s="161">
        <v>3</v>
      </c>
      <c r="L66" s="161">
        <v>4</v>
      </c>
      <c r="M66" s="218">
        <v>0.08</v>
      </c>
      <c r="N66" s="300">
        <f>$M66*(SUM($I66:I66)/SUM($I66:$L66))</f>
        <v>1.8461538461538463E-2</v>
      </c>
      <c r="O66" s="300">
        <f>$M66*(SUM($I66:J66)/SUM($I66:$L66))</f>
        <v>3.6923076923076927E-2</v>
      </c>
      <c r="P66" s="300">
        <f>$M66*(SUM($I66:K66)/SUM($I66:$L66))</f>
        <v>5.5384615384615386E-2</v>
      </c>
      <c r="Q66" s="300">
        <f>$M66*(SUM($I66:L66)/SUM($I66:$L66))</f>
        <v>0.08</v>
      </c>
      <c r="R66" s="159">
        <v>3</v>
      </c>
      <c r="S66" s="159"/>
      <c r="T66" s="159"/>
      <c r="U66" s="159"/>
      <c r="V66" s="300">
        <f>$M66*SUM($R66:R66)/SUM($I66:$L66)</f>
        <v>1.846153846153846E-2</v>
      </c>
      <c r="W66" s="300">
        <f>$M66*SUM($R66:S66)/SUM($I66:$L66)</f>
        <v>1.846153846153846E-2</v>
      </c>
      <c r="X66" s="300">
        <f>$M66*SUM($R66:T66)/SUM($I66:$L66)</f>
        <v>1.846153846153846E-2</v>
      </c>
      <c r="Y66" s="300">
        <f>$M66*SUM($R66:U66)/SUM($I66:$L66)</f>
        <v>1.846153846153846E-2</v>
      </c>
      <c r="Z66" s="301" t="s">
        <v>604</v>
      </c>
      <c r="AA66" s="296" t="s">
        <v>605</v>
      </c>
    </row>
    <row r="67" spans="1:27" ht="86.25" customHeight="1" x14ac:dyDescent="0.25">
      <c r="A67" s="155">
        <v>59</v>
      </c>
      <c r="B67" s="280" t="s">
        <v>397</v>
      </c>
      <c r="C67" s="283" t="s">
        <v>398</v>
      </c>
      <c r="D67" s="169" t="s">
        <v>399</v>
      </c>
      <c r="E67" s="170">
        <v>44958</v>
      </c>
      <c r="F67" s="170">
        <v>45291</v>
      </c>
      <c r="G67" s="169" t="s">
        <v>400</v>
      </c>
      <c r="H67" s="169" t="s">
        <v>401</v>
      </c>
      <c r="I67" s="172">
        <v>0</v>
      </c>
      <c r="J67" s="172">
        <v>0.5</v>
      </c>
      <c r="K67" s="172">
        <v>0.25</v>
      </c>
      <c r="L67" s="172">
        <v>0.25</v>
      </c>
      <c r="M67" s="172">
        <v>0.08</v>
      </c>
      <c r="N67" s="300">
        <f>$M67*(SUM($I67:I67)/SUM($I67:$L67))</f>
        <v>0</v>
      </c>
      <c r="O67" s="300">
        <f>$M67*(SUM($I67:J67)/SUM($I67:$L67))</f>
        <v>0.04</v>
      </c>
      <c r="P67" s="300">
        <f>$M67*(SUM($I67:K67)/SUM($I67:$L67))</f>
        <v>0.06</v>
      </c>
      <c r="Q67" s="300">
        <f>$M67*(SUM($I67:L67)/SUM($I67:$L67))</f>
        <v>0.08</v>
      </c>
      <c r="R67" s="159"/>
      <c r="S67" s="159"/>
      <c r="T67" s="159"/>
      <c r="U67" s="159"/>
      <c r="V67" s="300">
        <f>$M67*SUM($R67:R67)/SUM($I67:$L67)</f>
        <v>0</v>
      </c>
      <c r="W67" s="300">
        <f>$M67*SUM($R67:S67)/SUM($I67:$L67)</f>
        <v>0</v>
      </c>
      <c r="X67" s="300">
        <f>$M67*SUM($R67:T67)/SUM($I67:$L67)</f>
        <v>0</v>
      </c>
      <c r="Y67" s="300">
        <f>$M67*SUM($R67:U67)/SUM($I67:$L67)</f>
        <v>0</v>
      </c>
      <c r="Z67" s="301"/>
      <c r="AA67" s="159"/>
    </row>
    <row r="68" spans="1:27" ht="78.75" x14ac:dyDescent="0.25">
      <c r="A68" s="155">
        <v>60</v>
      </c>
      <c r="B68" s="280" t="s">
        <v>404</v>
      </c>
      <c r="C68" s="283" t="s">
        <v>405</v>
      </c>
      <c r="D68" s="169" t="s">
        <v>406</v>
      </c>
      <c r="E68" s="170">
        <v>44958</v>
      </c>
      <c r="F68" s="170">
        <v>45291</v>
      </c>
      <c r="G68" s="169" t="s">
        <v>407</v>
      </c>
      <c r="H68" s="169" t="s">
        <v>408</v>
      </c>
      <c r="I68" s="172">
        <v>0</v>
      </c>
      <c r="J68" s="172">
        <v>0.5</v>
      </c>
      <c r="K68" s="172">
        <v>0</v>
      </c>
      <c r="L68" s="172">
        <v>0.5</v>
      </c>
      <c r="M68" s="172">
        <v>0.08</v>
      </c>
      <c r="N68" s="300">
        <f>$M68*(SUM($I68:I68)/SUM($I68:$L68))</f>
        <v>0</v>
      </c>
      <c r="O68" s="300">
        <f>$M68*(SUM($I68:J68)/SUM($I68:$L68))</f>
        <v>0.04</v>
      </c>
      <c r="P68" s="300">
        <f>$M68*(SUM($I68:K68)/SUM($I68:$L68))</f>
        <v>0.04</v>
      </c>
      <c r="Q68" s="300">
        <f>$M68*(SUM($I68:L68)/SUM($I68:$L68))</f>
        <v>0.08</v>
      </c>
      <c r="R68" s="159"/>
      <c r="S68" s="159"/>
      <c r="T68" s="159"/>
      <c r="U68" s="159"/>
      <c r="V68" s="300">
        <f>$M68*SUM($R68:R68)/SUM($I68:$L68)</f>
        <v>0</v>
      </c>
      <c r="W68" s="300">
        <f>$M68*SUM($R68:S68)/SUM($I68:$L68)</f>
        <v>0</v>
      </c>
      <c r="X68" s="300">
        <f>$M68*SUM($R68:T68)/SUM($I68:$L68)</f>
        <v>0</v>
      </c>
      <c r="Y68" s="300">
        <f>$M68*SUM($R68:U68)/SUM($I68:$L68)</f>
        <v>0</v>
      </c>
      <c r="Z68" s="301"/>
      <c r="AA68" s="159"/>
    </row>
    <row r="69" spans="1:27" ht="63" x14ac:dyDescent="0.25">
      <c r="A69" s="155">
        <v>61</v>
      </c>
      <c r="B69" s="280" t="s">
        <v>409</v>
      </c>
      <c r="C69" s="283" t="s">
        <v>410</v>
      </c>
      <c r="D69" s="169" t="s">
        <v>411</v>
      </c>
      <c r="E69" s="170">
        <v>44928</v>
      </c>
      <c r="F69" s="170">
        <v>45107</v>
      </c>
      <c r="G69" s="169" t="s">
        <v>412</v>
      </c>
      <c r="H69" s="169" t="s">
        <v>413</v>
      </c>
      <c r="I69" s="169">
        <v>0</v>
      </c>
      <c r="J69" s="169">
        <v>1</v>
      </c>
      <c r="K69" s="169">
        <v>0</v>
      </c>
      <c r="L69" s="169">
        <v>0</v>
      </c>
      <c r="M69" s="179">
        <v>0.08</v>
      </c>
      <c r="N69" s="300">
        <f>$M69*(SUM($I69:I69)/SUM($I69:$L69))</f>
        <v>0</v>
      </c>
      <c r="O69" s="300">
        <f>$M69*(SUM($I69:J69)/SUM($I69:$L69))</f>
        <v>0.08</v>
      </c>
      <c r="P69" s="300">
        <f>$M69*(SUM($I69:K69)/SUM($I69:$L69))</f>
        <v>0.08</v>
      </c>
      <c r="Q69" s="300">
        <f>$M69*(SUM($I69:L69)/SUM($I69:$L69))</f>
        <v>0.08</v>
      </c>
      <c r="R69" s="159"/>
      <c r="S69" s="159"/>
      <c r="T69" s="159"/>
      <c r="U69" s="159"/>
      <c r="V69" s="300">
        <f>$M69*SUM($R69:R69)/SUM($I69:$L69)</f>
        <v>0</v>
      </c>
      <c r="W69" s="300">
        <f>$M69*SUM($R69:S69)/SUM($I69:$L69)</f>
        <v>0</v>
      </c>
      <c r="X69" s="300">
        <f>$M69*SUM($R69:T69)/SUM($I69:$L69)</f>
        <v>0</v>
      </c>
      <c r="Y69" s="300">
        <f>$M69*SUM($R69:U69)/SUM($I69:$L69)</f>
        <v>0</v>
      </c>
      <c r="Z69" s="301"/>
      <c r="AA69" s="159"/>
    </row>
    <row r="70" spans="1:27" ht="110.25" x14ac:dyDescent="0.25">
      <c r="A70" s="155">
        <v>62</v>
      </c>
      <c r="B70" s="280" t="s">
        <v>417</v>
      </c>
      <c r="C70" s="286" t="s">
        <v>418</v>
      </c>
      <c r="D70" s="161" t="s">
        <v>419</v>
      </c>
      <c r="E70" s="170">
        <v>44928</v>
      </c>
      <c r="F70" s="170">
        <v>45015</v>
      </c>
      <c r="G70" s="161" t="s">
        <v>420</v>
      </c>
      <c r="H70" s="169" t="s">
        <v>413</v>
      </c>
      <c r="I70" s="279">
        <v>1</v>
      </c>
      <c r="J70" s="169">
        <v>0</v>
      </c>
      <c r="K70" s="169">
        <v>0</v>
      </c>
      <c r="L70" s="169">
        <v>0</v>
      </c>
      <c r="M70" s="179">
        <v>0.08</v>
      </c>
      <c r="N70" s="300">
        <f>$M70*(SUM($I70:I70)/SUM($I70:$L70))</f>
        <v>0.08</v>
      </c>
      <c r="O70" s="300">
        <f>$M70*(SUM($I70:J70)/SUM($I70:$L70))</f>
        <v>0.08</v>
      </c>
      <c r="P70" s="300">
        <f>$M70*(SUM($I70:K70)/SUM($I70:$L70))</f>
        <v>0.08</v>
      </c>
      <c r="Q70" s="300">
        <f>$M70*(SUM($I70:L70)/SUM($I70:$L70))</f>
        <v>0.08</v>
      </c>
      <c r="R70" s="159">
        <v>1</v>
      </c>
      <c r="S70" s="159"/>
      <c r="T70" s="159"/>
      <c r="U70" s="159"/>
      <c r="V70" s="300">
        <f>$M70*SUM($R70:R70)/SUM($I70:$L70)</f>
        <v>0.08</v>
      </c>
      <c r="W70" s="300">
        <f>$M70*SUM($R70:S70)/SUM($I70:$L70)</f>
        <v>0.08</v>
      </c>
      <c r="X70" s="300">
        <f>$M70*SUM($R70:T70)/SUM($I70:$L70)</f>
        <v>0.08</v>
      </c>
      <c r="Y70" s="300">
        <f>$M70*SUM($R70:U70)/SUM($I70:$L70)</f>
        <v>0.08</v>
      </c>
      <c r="Z70" s="301" t="s">
        <v>606</v>
      </c>
      <c r="AA70" s="296" t="s">
        <v>607</v>
      </c>
    </row>
    <row r="71" spans="1:27" ht="63" x14ac:dyDescent="0.25">
      <c r="A71" s="155">
        <v>63</v>
      </c>
      <c r="B71" s="280" t="s">
        <v>424</v>
      </c>
      <c r="C71" s="283" t="s">
        <v>425</v>
      </c>
      <c r="D71" s="169" t="s">
        <v>426</v>
      </c>
      <c r="E71" s="170">
        <v>44986</v>
      </c>
      <c r="F71" s="170">
        <v>45230</v>
      </c>
      <c r="G71" s="169" t="s">
        <v>427</v>
      </c>
      <c r="H71" s="169" t="s">
        <v>413</v>
      </c>
      <c r="I71" s="169">
        <v>0</v>
      </c>
      <c r="J71" s="169">
        <v>0</v>
      </c>
      <c r="K71" s="169">
        <v>0</v>
      </c>
      <c r="L71" s="169">
        <v>1</v>
      </c>
      <c r="M71" s="179">
        <v>0.08</v>
      </c>
      <c r="N71" s="300">
        <f>$M71*(SUM($I71:I71)/SUM($I71:$L71))</f>
        <v>0</v>
      </c>
      <c r="O71" s="300">
        <f>$M71*(SUM($I71:J71)/SUM($I71:$L71))</f>
        <v>0</v>
      </c>
      <c r="P71" s="300">
        <f>$M71*(SUM($I71:K71)/SUM($I71:$L71))</f>
        <v>0</v>
      </c>
      <c r="Q71" s="300">
        <f>$M71*(SUM($I71:L71)/SUM($I71:$L71))</f>
        <v>0.08</v>
      </c>
      <c r="R71" s="159"/>
      <c r="S71" s="159"/>
      <c r="T71" s="159"/>
      <c r="U71" s="159"/>
      <c r="V71" s="300">
        <f>$M71*SUM($R71:R71)/SUM($I71:$L71)</f>
        <v>0</v>
      </c>
      <c r="W71" s="300">
        <f>$M71*SUM($R71:S71)/SUM($I71:$L71)</f>
        <v>0</v>
      </c>
      <c r="X71" s="300">
        <f>$M71*SUM($R71:T71)/SUM($I71:$L71)</f>
        <v>0</v>
      </c>
      <c r="Y71" s="300">
        <f>$M71*SUM($R71:U71)/SUM($I71:$L71)</f>
        <v>0</v>
      </c>
      <c r="Z71" s="301"/>
      <c r="AA71" s="159"/>
    </row>
    <row r="72" spans="1:27" ht="47.25" x14ac:dyDescent="0.25">
      <c r="A72" s="155">
        <v>64</v>
      </c>
      <c r="B72" s="280" t="s">
        <v>430</v>
      </c>
      <c r="C72" s="283" t="s">
        <v>431</v>
      </c>
      <c r="D72" s="169" t="s">
        <v>432</v>
      </c>
      <c r="E72" s="170">
        <v>45048</v>
      </c>
      <c r="F72" s="170">
        <v>45291</v>
      </c>
      <c r="G72" s="169" t="s">
        <v>433</v>
      </c>
      <c r="H72" s="169" t="s">
        <v>413</v>
      </c>
      <c r="I72" s="169">
        <v>0</v>
      </c>
      <c r="J72" s="169">
        <v>0</v>
      </c>
      <c r="K72" s="169">
        <v>0</v>
      </c>
      <c r="L72" s="169">
        <v>1</v>
      </c>
      <c r="M72" s="179">
        <v>7.0000000000000007E-2</v>
      </c>
      <c r="N72" s="300">
        <f>$M72*(SUM($I72:I72)/SUM($I72:$L72))</f>
        <v>0</v>
      </c>
      <c r="O72" s="300">
        <f>$M72*(SUM($I72:J72)/SUM($I72:$L72))</f>
        <v>0</v>
      </c>
      <c r="P72" s="300">
        <f>$M72*(SUM($I72:K72)/SUM($I72:$L72))</f>
        <v>0</v>
      </c>
      <c r="Q72" s="300">
        <f>$M72*(SUM($I72:L72)/SUM($I72:$L72))</f>
        <v>7.0000000000000007E-2</v>
      </c>
      <c r="R72" s="159"/>
      <c r="S72" s="159"/>
      <c r="T72" s="159"/>
      <c r="U72" s="159"/>
      <c r="V72" s="300">
        <f>$M72*SUM($R72:R72)/SUM($I72:$L72)</f>
        <v>0</v>
      </c>
      <c r="W72" s="300">
        <f>$M72*SUM($R72:S72)/SUM($I72:$L72)</f>
        <v>0</v>
      </c>
      <c r="X72" s="300">
        <f>$M72*SUM($R72:T72)/SUM($I72:$L72)</f>
        <v>0</v>
      </c>
      <c r="Y72" s="300">
        <f>$M72*SUM($R72:U72)/SUM($I72:$L72)</f>
        <v>0</v>
      </c>
      <c r="Z72" s="301"/>
      <c r="AA72" s="159"/>
    </row>
    <row r="73" spans="1:27" ht="78.75" x14ac:dyDescent="0.25">
      <c r="A73" s="155">
        <v>65</v>
      </c>
      <c r="B73" s="280" t="s">
        <v>437</v>
      </c>
      <c r="C73" s="286" t="s">
        <v>438</v>
      </c>
      <c r="D73" s="161" t="s">
        <v>145</v>
      </c>
      <c r="E73" s="183">
        <v>44958</v>
      </c>
      <c r="F73" s="157">
        <v>45077</v>
      </c>
      <c r="G73" s="161" t="s">
        <v>608</v>
      </c>
      <c r="H73" s="161" t="s">
        <v>609</v>
      </c>
      <c r="I73" s="161">
        <v>0</v>
      </c>
      <c r="J73" s="169">
        <v>1</v>
      </c>
      <c r="K73" s="161">
        <v>0</v>
      </c>
      <c r="L73" s="161">
        <v>0</v>
      </c>
      <c r="M73" s="179">
        <v>0.05</v>
      </c>
      <c r="N73" s="300">
        <f>$M73*(SUM($I73:I73)/SUM($I73:$L73))</f>
        <v>0</v>
      </c>
      <c r="O73" s="300">
        <f>$M73*(SUM($I73:J73)/SUM($I73:$L73))</f>
        <v>0.05</v>
      </c>
      <c r="P73" s="300">
        <f>$M73*(SUM($I73:K73)/SUM($I73:$L73))</f>
        <v>0.05</v>
      </c>
      <c r="Q73" s="300">
        <f>$M73*(SUM($I73:L73)/SUM($I73:$L73))</f>
        <v>0.05</v>
      </c>
      <c r="R73" s="159"/>
      <c r="S73" s="159"/>
      <c r="T73" s="159"/>
      <c r="U73" s="159"/>
      <c r="V73" s="300">
        <f>$M73*SUM($R73:R73)/SUM($I73:$L73)</f>
        <v>0</v>
      </c>
      <c r="W73" s="300">
        <f>$M73*SUM($R73:S73)/SUM($I73:$L73)</f>
        <v>0</v>
      </c>
      <c r="X73" s="300">
        <f>$M73*SUM($R73:T73)/SUM($I73:$L73)</f>
        <v>0</v>
      </c>
      <c r="Y73" s="300">
        <f>$M73*SUM($R73:U73)/SUM($I73:$L73)</f>
        <v>0</v>
      </c>
      <c r="Z73" s="301"/>
      <c r="AA73" s="159"/>
    </row>
    <row r="74" spans="1:27" ht="63" x14ac:dyDescent="0.25">
      <c r="A74" s="155">
        <v>66</v>
      </c>
      <c r="B74" s="280" t="s">
        <v>441</v>
      </c>
      <c r="C74" s="282" t="s">
        <v>138</v>
      </c>
      <c r="D74" s="149" t="s">
        <v>139</v>
      </c>
      <c r="E74" s="157">
        <v>44927</v>
      </c>
      <c r="F74" s="158">
        <v>45291</v>
      </c>
      <c r="G74" s="149" t="s">
        <v>140</v>
      </c>
      <c r="H74" s="149" t="s">
        <v>141</v>
      </c>
      <c r="I74" s="276">
        <v>1</v>
      </c>
      <c r="J74" s="149">
        <v>1</v>
      </c>
      <c r="K74" s="149">
        <v>1</v>
      </c>
      <c r="L74" s="149">
        <v>1</v>
      </c>
      <c r="M74" s="217">
        <v>0.05</v>
      </c>
      <c r="N74" s="300">
        <f>$M74*(SUM($I74:I74)/SUM($I74:$L74))</f>
        <v>1.2500000000000001E-2</v>
      </c>
      <c r="O74" s="300">
        <f>$M74*(SUM($I74:J74)/SUM($I74:$L74))</f>
        <v>2.5000000000000001E-2</v>
      </c>
      <c r="P74" s="300">
        <f>$M74*(SUM($I74:K74)/SUM($I74:$L74))</f>
        <v>3.7500000000000006E-2</v>
      </c>
      <c r="Q74" s="300">
        <f>$M74*(SUM($I74:L74)/SUM($I74:$L74))</f>
        <v>0.05</v>
      </c>
      <c r="R74" s="159">
        <v>1</v>
      </c>
      <c r="S74" s="159"/>
      <c r="T74" s="159"/>
      <c r="U74" s="159"/>
      <c r="V74" s="300">
        <f>$M74*SUM($R74:R74)/SUM($I74:$L74)</f>
        <v>1.2500000000000001E-2</v>
      </c>
      <c r="W74" s="300">
        <f>$M74*SUM($R74:S74)/SUM($I74:$L74)</f>
        <v>1.2500000000000001E-2</v>
      </c>
      <c r="X74" s="300">
        <f>$M74*SUM($R74:T74)/SUM($I74:$L74)</f>
        <v>1.2500000000000001E-2</v>
      </c>
      <c r="Y74" s="300">
        <f>$M74*SUM($R74:U74)/SUM($I74:$L74)</f>
        <v>1.2500000000000001E-2</v>
      </c>
      <c r="Z74" s="315" t="s">
        <v>610</v>
      </c>
      <c r="AA74" s="296" t="s">
        <v>611</v>
      </c>
    </row>
    <row r="75" spans="1:27" ht="141.75" x14ac:dyDescent="0.25">
      <c r="A75" s="155">
        <v>67</v>
      </c>
      <c r="B75" s="280" t="s">
        <v>444</v>
      </c>
      <c r="C75" s="283" t="s">
        <v>445</v>
      </c>
      <c r="D75" s="169" t="s">
        <v>446</v>
      </c>
      <c r="E75" s="170">
        <v>45061</v>
      </c>
      <c r="F75" s="170">
        <v>45169</v>
      </c>
      <c r="G75" s="169" t="s">
        <v>447</v>
      </c>
      <c r="H75" s="169" t="s">
        <v>448</v>
      </c>
      <c r="I75" s="169">
        <v>0</v>
      </c>
      <c r="J75" s="169">
        <v>0</v>
      </c>
      <c r="K75" s="169">
        <v>1</v>
      </c>
      <c r="L75" s="169">
        <v>0</v>
      </c>
      <c r="M75" s="179">
        <v>0.1</v>
      </c>
      <c r="N75" s="300">
        <f>$M75*(SUM($I75:I75)/SUM($I75:$L75))</f>
        <v>0</v>
      </c>
      <c r="O75" s="300">
        <f>$M75*(SUM($I75:J75)/SUM($I75:$L75))</f>
        <v>0</v>
      </c>
      <c r="P75" s="300">
        <f>$M75*(SUM($I75:K75)/SUM($I75:$L75))</f>
        <v>0.1</v>
      </c>
      <c r="Q75" s="300">
        <f>$M75*(SUM($I75:L75)/SUM($I75:$L75))</f>
        <v>0.1</v>
      </c>
      <c r="R75" s="159"/>
      <c r="S75" s="159"/>
      <c r="T75" s="159"/>
      <c r="U75" s="159"/>
      <c r="V75" s="300">
        <f>$M75*SUM($R75:R75)/SUM($I75:$L75)</f>
        <v>0</v>
      </c>
      <c r="W75" s="300">
        <f>$M75*SUM($R75:S75)/SUM($I75:$L75)</f>
        <v>0</v>
      </c>
      <c r="X75" s="300">
        <f>$M75*SUM($R75:T75)/SUM($I75:$L75)</f>
        <v>0</v>
      </c>
      <c r="Y75" s="300">
        <f>$M75*SUM($R75:U75)/SUM($I75:$L75)</f>
        <v>0</v>
      </c>
      <c r="Z75" s="301"/>
      <c r="AA75" s="159"/>
    </row>
    <row r="76" spans="1:27" ht="63" x14ac:dyDescent="0.25">
      <c r="A76" s="155">
        <v>68</v>
      </c>
      <c r="B76" s="280" t="s">
        <v>451</v>
      </c>
      <c r="C76" s="283" t="s">
        <v>452</v>
      </c>
      <c r="D76" s="169" t="s">
        <v>453</v>
      </c>
      <c r="E76" s="170">
        <v>45061</v>
      </c>
      <c r="F76" s="170">
        <v>45275</v>
      </c>
      <c r="G76" s="169" t="s">
        <v>454</v>
      </c>
      <c r="H76" s="169" t="s">
        <v>448</v>
      </c>
      <c r="I76" s="169">
        <v>0</v>
      </c>
      <c r="J76" s="169">
        <v>0</v>
      </c>
      <c r="K76" s="169">
        <v>1</v>
      </c>
      <c r="L76" s="169">
        <v>0</v>
      </c>
      <c r="M76" s="179">
        <v>0.1</v>
      </c>
      <c r="N76" s="300">
        <f>$M76*(SUM($I76:I76)/SUM($I76:$L76))</f>
        <v>0</v>
      </c>
      <c r="O76" s="300">
        <f>$M76*(SUM($I76:J76)/SUM($I76:$L76))</f>
        <v>0</v>
      </c>
      <c r="P76" s="300">
        <f>$M76*(SUM($I76:K76)/SUM($I76:$L76))</f>
        <v>0.1</v>
      </c>
      <c r="Q76" s="300">
        <f>$M76*(SUM($I76:L76)/SUM($I76:$L76))</f>
        <v>0.1</v>
      </c>
      <c r="R76" s="159"/>
      <c r="S76" s="159"/>
      <c r="T76" s="159"/>
      <c r="U76" s="159"/>
      <c r="V76" s="300">
        <f>$M76*SUM($R76:R76)/SUM($I76:$L76)</f>
        <v>0</v>
      </c>
      <c r="W76" s="300">
        <f>$M76*SUM($R76:S76)/SUM($I76:$L76)</f>
        <v>0</v>
      </c>
      <c r="X76" s="300">
        <f>$M76*SUM($R76:T76)/SUM($I76:$L76)</f>
        <v>0</v>
      </c>
      <c r="Y76" s="300">
        <f>$M76*SUM($R76:U76)/SUM($I76:$L76)</f>
        <v>0</v>
      </c>
      <c r="Z76" s="301"/>
      <c r="AA76" s="159"/>
    </row>
    <row r="77" spans="1:27" ht="113.25" customHeight="1" x14ac:dyDescent="0.25">
      <c r="A77" s="155">
        <v>69</v>
      </c>
      <c r="B77" s="280" t="s">
        <v>455</v>
      </c>
      <c r="C77" s="283" t="s">
        <v>456</v>
      </c>
      <c r="D77" s="169" t="s">
        <v>457</v>
      </c>
      <c r="E77" s="170">
        <v>44958</v>
      </c>
      <c r="F77" s="170">
        <v>45260</v>
      </c>
      <c r="G77" s="169" t="s">
        <v>458</v>
      </c>
      <c r="H77" s="169" t="s">
        <v>459</v>
      </c>
      <c r="I77" s="279">
        <v>1</v>
      </c>
      <c r="J77" s="169">
        <v>1</v>
      </c>
      <c r="K77" s="169">
        <v>1</v>
      </c>
      <c r="L77" s="169">
        <v>1</v>
      </c>
      <c r="M77" s="218">
        <v>0.05</v>
      </c>
      <c r="N77" s="300">
        <f>$M77*(SUM($I77:I77)/SUM($I77:$L77))</f>
        <v>1.2500000000000001E-2</v>
      </c>
      <c r="O77" s="300">
        <f>$M77*(SUM($I77:J77)/SUM($I77:$L77))</f>
        <v>2.5000000000000001E-2</v>
      </c>
      <c r="P77" s="300">
        <f>$M77*(SUM($I77:K77)/SUM($I77:$L77))</f>
        <v>3.7500000000000006E-2</v>
      </c>
      <c r="Q77" s="300">
        <f>$M77*(SUM($I77:L77)/SUM($I77:$L77))</f>
        <v>0.05</v>
      </c>
      <c r="R77" s="159">
        <v>1</v>
      </c>
      <c r="S77" s="159"/>
      <c r="T77" s="159"/>
      <c r="U77" s="159"/>
      <c r="V77" s="300">
        <f>$M77*SUM($R77:R77)/SUM($I77:$L77)</f>
        <v>1.2500000000000001E-2</v>
      </c>
      <c r="W77" s="300">
        <f>$M77*SUM($R77:S77)/SUM($I77:$L77)</f>
        <v>1.2500000000000001E-2</v>
      </c>
      <c r="X77" s="300">
        <f>$M77*SUM($R77:T77)/SUM($I77:$L77)</f>
        <v>1.2500000000000001E-2</v>
      </c>
      <c r="Y77" s="300">
        <f>$M77*SUM($R77:U77)/SUM($I77:$L77)</f>
        <v>1.2500000000000001E-2</v>
      </c>
      <c r="Z77" s="301" t="s">
        <v>612</v>
      </c>
      <c r="AA77" s="318" t="s">
        <v>613</v>
      </c>
    </row>
    <row r="78" spans="1:27" ht="168.75" customHeight="1" x14ac:dyDescent="0.25">
      <c r="A78" s="155">
        <v>70</v>
      </c>
      <c r="B78" s="280" t="s">
        <v>463</v>
      </c>
      <c r="C78" s="283" t="s">
        <v>464</v>
      </c>
      <c r="D78" s="169" t="s">
        <v>465</v>
      </c>
      <c r="E78" s="170">
        <v>44958</v>
      </c>
      <c r="F78" s="170">
        <v>45260</v>
      </c>
      <c r="G78" s="169" t="s">
        <v>466</v>
      </c>
      <c r="H78" s="169" t="s">
        <v>467</v>
      </c>
      <c r="I78" s="169">
        <v>0</v>
      </c>
      <c r="J78" s="169">
        <v>1</v>
      </c>
      <c r="K78" s="169">
        <v>0</v>
      </c>
      <c r="L78" s="169">
        <v>1</v>
      </c>
      <c r="M78" s="218">
        <v>0.05</v>
      </c>
      <c r="N78" s="300">
        <f>$M78*(SUM($I78:I78)/SUM($I78:$L78))</f>
        <v>0</v>
      </c>
      <c r="O78" s="300">
        <f>$M78*(SUM($I78:J78)/SUM($I78:$L78))</f>
        <v>2.5000000000000001E-2</v>
      </c>
      <c r="P78" s="300">
        <f>$M78*(SUM($I78:K78)/SUM($I78:$L78))</f>
        <v>2.5000000000000001E-2</v>
      </c>
      <c r="Q78" s="300">
        <f>$M78*(SUM($I78:L78)/SUM($I78:$L78))</f>
        <v>0.05</v>
      </c>
      <c r="R78" s="159"/>
      <c r="S78" s="159"/>
      <c r="T78" s="159"/>
      <c r="U78" s="159"/>
      <c r="V78" s="300">
        <f>$M78*SUM($R78:R78)/SUM($I78:$L78)</f>
        <v>0</v>
      </c>
      <c r="W78" s="300">
        <f>$M78*SUM($R78:S78)/SUM($I78:$L78)</f>
        <v>0</v>
      </c>
      <c r="X78" s="300">
        <f>$M78*SUM($R78:T78)/SUM($I78:$L78)</f>
        <v>0</v>
      </c>
      <c r="Y78" s="300">
        <f>$M78*SUM($R78:U78)/SUM($I78:$L78)</f>
        <v>0</v>
      </c>
      <c r="Z78" s="301"/>
      <c r="AA78" s="159"/>
    </row>
    <row r="79" spans="1:27" ht="168.75" customHeight="1" x14ac:dyDescent="0.25">
      <c r="A79" s="155">
        <v>71</v>
      </c>
      <c r="B79" s="280" t="s">
        <v>468</v>
      </c>
      <c r="C79" s="283" t="s">
        <v>469</v>
      </c>
      <c r="D79" s="169" t="s">
        <v>470</v>
      </c>
      <c r="E79" s="170">
        <v>44958</v>
      </c>
      <c r="F79" s="170">
        <v>45260</v>
      </c>
      <c r="G79" s="169" t="s">
        <v>471</v>
      </c>
      <c r="H79" s="169" t="s">
        <v>472</v>
      </c>
      <c r="I79" s="169">
        <v>0</v>
      </c>
      <c r="J79" s="169">
        <v>0</v>
      </c>
      <c r="K79" s="169">
        <v>0</v>
      </c>
      <c r="L79" s="169">
        <v>1</v>
      </c>
      <c r="M79" s="218">
        <v>0.05</v>
      </c>
      <c r="N79" s="300">
        <f>$M79*(SUM($I79:I79)/SUM($I79:$L79))</f>
        <v>0</v>
      </c>
      <c r="O79" s="300">
        <f>$M79*(SUM($I79:J79)/SUM($I79:$L79))</f>
        <v>0</v>
      </c>
      <c r="P79" s="300">
        <f>$M79*(SUM($I79:K79)/SUM($I79:$L79))</f>
        <v>0</v>
      </c>
      <c r="Q79" s="300">
        <f>$M79*(SUM($I79:L79)/SUM($I79:$L79))</f>
        <v>0.05</v>
      </c>
      <c r="R79" s="159"/>
      <c r="S79" s="159"/>
      <c r="T79" s="159"/>
      <c r="U79" s="159"/>
      <c r="V79" s="300">
        <f>$M79*SUM($R79:R79)/SUM($I79:$L79)</f>
        <v>0</v>
      </c>
      <c r="W79" s="300">
        <f>$M79*SUM($R79:S79)/SUM($I79:$L79)</f>
        <v>0</v>
      </c>
      <c r="X79" s="300">
        <f>$M79*SUM($R79:T79)/SUM($I79:$L79)</f>
        <v>0</v>
      </c>
      <c r="Y79" s="300">
        <f>$M79*SUM($R79:U79)/SUM($I79:$L79)</f>
        <v>0</v>
      </c>
      <c r="Z79" s="301"/>
      <c r="AA79" s="159"/>
    </row>
    <row r="80" spans="1:27" ht="16.5" thickBot="1" x14ac:dyDescent="0.3">
      <c r="A80" s="305"/>
      <c r="B80" s="214" t="s">
        <v>603</v>
      </c>
      <c r="C80" s="284"/>
      <c r="D80" s="262"/>
      <c r="E80" s="263"/>
      <c r="F80" s="263"/>
      <c r="G80" s="264"/>
      <c r="H80" s="264"/>
      <c r="I80" s="63"/>
      <c r="J80" s="63"/>
      <c r="K80" s="63"/>
      <c r="L80" s="63"/>
      <c r="M80" s="265">
        <f>SUM(M66:M79)</f>
        <v>1.0000000000000002</v>
      </c>
      <c r="N80" s="311">
        <f>SUM(N66:N79)</f>
        <v>0.12346153846153846</v>
      </c>
      <c r="O80" s="311">
        <f>SUM(O66:O79)</f>
        <v>0.40192307692307699</v>
      </c>
      <c r="P80" s="311">
        <f>SUM(P66:P79)</f>
        <v>0.66538461538461535</v>
      </c>
      <c r="Q80" s="311">
        <f>SUM(Q66:Q79)</f>
        <v>1.0000000000000002</v>
      </c>
      <c r="R80" s="312"/>
      <c r="S80" s="312"/>
      <c r="T80" s="312"/>
      <c r="U80" s="312"/>
      <c r="V80" s="311">
        <f>SUM(V66:V79)</f>
        <v>0.12346153846153846</v>
      </c>
      <c r="W80" s="311">
        <f>SUM(W66:W79)</f>
        <v>0.12346153846153846</v>
      </c>
      <c r="X80" s="311">
        <f>SUM(X66:X79)</f>
        <v>0.12346153846153846</v>
      </c>
      <c r="Y80" s="311">
        <f>SUM(Y66:Y79)</f>
        <v>0.12346153846153846</v>
      </c>
      <c r="Z80" s="313"/>
      <c r="AA80" s="312"/>
    </row>
    <row r="81" spans="1:27" ht="47.25" x14ac:dyDescent="0.25">
      <c r="A81" s="304"/>
      <c r="B81" s="295" t="s">
        <v>69</v>
      </c>
      <c r="C81" s="292" t="s">
        <v>614</v>
      </c>
      <c r="D81" s="266" t="s">
        <v>71</v>
      </c>
      <c r="E81" s="266" t="s">
        <v>72</v>
      </c>
      <c r="F81" s="266" t="s">
        <v>73</v>
      </c>
      <c r="G81" s="266" t="s">
        <v>527</v>
      </c>
      <c r="H81" s="266" t="s">
        <v>75</v>
      </c>
      <c r="I81" s="266" t="s">
        <v>76</v>
      </c>
      <c r="J81" s="266" t="s">
        <v>77</v>
      </c>
      <c r="K81" s="266" t="s">
        <v>78</v>
      </c>
      <c r="L81" s="266" t="s">
        <v>79</v>
      </c>
      <c r="M81" s="266" t="s">
        <v>80</v>
      </c>
      <c r="N81" s="266" t="s">
        <v>528</v>
      </c>
      <c r="O81" s="266" t="s">
        <v>529</v>
      </c>
      <c r="P81" s="266" t="s">
        <v>530</v>
      </c>
      <c r="Q81" s="266" t="s">
        <v>531</v>
      </c>
      <c r="R81" s="266" t="s">
        <v>532</v>
      </c>
      <c r="S81" s="266" t="s">
        <v>533</v>
      </c>
      <c r="T81" s="266" t="s">
        <v>534</v>
      </c>
      <c r="U81" s="266" t="s">
        <v>535</v>
      </c>
      <c r="V81" s="317" t="s">
        <v>536</v>
      </c>
      <c r="W81" s="317" t="s">
        <v>537</v>
      </c>
      <c r="X81" s="317" t="s">
        <v>538</v>
      </c>
      <c r="Y81" s="317" t="s">
        <v>539</v>
      </c>
      <c r="Z81" s="266"/>
      <c r="AA81" s="266"/>
    </row>
    <row r="82" spans="1:27" ht="220.5" x14ac:dyDescent="0.25">
      <c r="A82" s="155">
        <v>72</v>
      </c>
      <c r="B82" s="280" t="s">
        <v>475</v>
      </c>
      <c r="C82" s="291" t="s">
        <v>476</v>
      </c>
      <c r="D82" s="200" t="s">
        <v>477</v>
      </c>
      <c r="E82" s="202">
        <v>44958</v>
      </c>
      <c r="F82" s="202">
        <v>45275</v>
      </c>
      <c r="G82" s="203" t="s">
        <v>478</v>
      </c>
      <c r="H82" s="203" t="s">
        <v>479</v>
      </c>
      <c r="I82" s="203">
        <v>0</v>
      </c>
      <c r="J82" s="203">
        <v>1</v>
      </c>
      <c r="K82" s="203">
        <v>0</v>
      </c>
      <c r="L82" s="203">
        <v>1</v>
      </c>
      <c r="M82" s="212">
        <v>8.3000000000000004E-2</v>
      </c>
      <c r="N82" s="300">
        <f>$M82*(SUM($I82:I82)/SUM($I82:$L82))</f>
        <v>0</v>
      </c>
      <c r="O82" s="300">
        <f>$M82*(SUM($I82:J82)/SUM($I82:$L82))</f>
        <v>4.1500000000000002E-2</v>
      </c>
      <c r="P82" s="300">
        <f>$M82*(SUM($I82:K82)/SUM($I82:$L82))</f>
        <v>4.1500000000000002E-2</v>
      </c>
      <c r="Q82" s="300">
        <f>$M82*(SUM($I82:L82)/SUM($I82:$L82))</f>
        <v>8.3000000000000004E-2</v>
      </c>
      <c r="R82" s="159"/>
      <c r="S82" s="159"/>
      <c r="T82" s="159"/>
      <c r="U82" s="159"/>
      <c r="V82" s="300">
        <f>$M82*SUM($R82:R82)/SUM($I82:$L82)</f>
        <v>0</v>
      </c>
      <c r="W82" s="300">
        <f>$M82*SUM($R82:S82)/SUM($I82:$L82)</f>
        <v>0</v>
      </c>
      <c r="X82" s="300">
        <f>$M82*SUM($R82:T82)/SUM($I82:$L82)</f>
        <v>0</v>
      </c>
      <c r="Y82" s="300">
        <f>$M82*SUM($R82:U82)/SUM($I82:$L82)</f>
        <v>0</v>
      </c>
      <c r="Z82" s="301"/>
      <c r="AA82" s="159"/>
    </row>
    <row r="83" spans="1:27" ht="220.5" x14ac:dyDescent="0.25">
      <c r="A83" s="155">
        <v>73</v>
      </c>
      <c r="B83" s="280" t="s">
        <v>480</v>
      </c>
      <c r="C83" s="293" t="s">
        <v>481</v>
      </c>
      <c r="D83" s="200" t="s">
        <v>482</v>
      </c>
      <c r="E83" s="202">
        <v>44958</v>
      </c>
      <c r="F83" s="202">
        <v>45275</v>
      </c>
      <c r="G83" s="203" t="s">
        <v>483</v>
      </c>
      <c r="H83" s="169" t="s">
        <v>479</v>
      </c>
      <c r="I83" s="161">
        <v>0</v>
      </c>
      <c r="J83" s="161">
        <v>1</v>
      </c>
      <c r="K83" s="161">
        <v>0</v>
      </c>
      <c r="L83" s="161">
        <v>1</v>
      </c>
      <c r="M83" s="212">
        <v>8.3000000000000004E-2</v>
      </c>
      <c r="N83" s="300">
        <f>$M83*(SUM($I83:I83)/SUM($I83:$L83))</f>
        <v>0</v>
      </c>
      <c r="O83" s="300">
        <f>$M83*(SUM($I83:J83)/SUM($I83:$L83))</f>
        <v>4.1500000000000002E-2</v>
      </c>
      <c r="P83" s="300">
        <f>$M83*(SUM($I83:K83)/SUM($I83:$L83))</f>
        <v>4.1500000000000002E-2</v>
      </c>
      <c r="Q83" s="300">
        <f>$M83*(SUM($I83:L83)/SUM($I83:$L83))</f>
        <v>8.3000000000000004E-2</v>
      </c>
      <c r="R83" s="159"/>
      <c r="S83" s="159"/>
      <c r="T83" s="159"/>
      <c r="U83" s="159"/>
      <c r="V83" s="300">
        <f>$M83*SUM($R83:R83)/SUM($I83:$L83)</f>
        <v>0</v>
      </c>
      <c r="W83" s="300">
        <f>$M83*SUM($R83:S83)/SUM($I83:$L83)</f>
        <v>0</v>
      </c>
      <c r="X83" s="300">
        <f>$M83*SUM($R83:T83)/SUM($I83:$L83)</f>
        <v>0</v>
      </c>
      <c r="Y83" s="300">
        <f>$M83*SUM($R83:U83)/SUM($I83:$L83)</f>
        <v>0</v>
      </c>
      <c r="Z83" s="301"/>
      <c r="AA83" s="159"/>
    </row>
    <row r="84" spans="1:27" ht="220.5" x14ac:dyDescent="0.25">
      <c r="A84" s="155">
        <v>74</v>
      </c>
      <c r="B84" s="280" t="s">
        <v>484</v>
      </c>
      <c r="C84" s="293" t="s">
        <v>485</v>
      </c>
      <c r="D84" s="200" t="s">
        <v>486</v>
      </c>
      <c r="E84" s="202">
        <v>44958</v>
      </c>
      <c r="F84" s="202">
        <v>45275</v>
      </c>
      <c r="G84" s="203" t="s">
        <v>487</v>
      </c>
      <c r="H84" s="169" t="s">
        <v>479</v>
      </c>
      <c r="I84" s="161">
        <v>0</v>
      </c>
      <c r="J84" s="161">
        <v>1</v>
      </c>
      <c r="K84" s="161">
        <v>0</v>
      </c>
      <c r="L84" s="161">
        <v>1</v>
      </c>
      <c r="M84" s="212">
        <v>8.3000000000000004E-2</v>
      </c>
      <c r="N84" s="300">
        <f>$M84*(SUM($I84:I84)/SUM($I84:$L84))</f>
        <v>0</v>
      </c>
      <c r="O84" s="300">
        <f>$M84*(SUM($I84:J84)/SUM($I84:$L84))</f>
        <v>4.1500000000000002E-2</v>
      </c>
      <c r="P84" s="300">
        <f>$M84*(SUM($I84:K84)/SUM($I84:$L84))</f>
        <v>4.1500000000000002E-2</v>
      </c>
      <c r="Q84" s="300">
        <f>$M84*(SUM($I84:L84)/SUM($I84:$L84))</f>
        <v>8.3000000000000004E-2</v>
      </c>
      <c r="R84" s="159"/>
      <c r="S84" s="159"/>
      <c r="T84" s="159"/>
      <c r="U84" s="159"/>
      <c r="V84" s="300">
        <f>$M84*SUM($R84:R84)/SUM($I84:$L84)</f>
        <v>0</v>
      </c>
      <c r="W84" s="300">
        <f>$M84*SUM($R84:S84)/SUM($I84:$L84)</f>
        <v>0</v>
      </c>
      <c r="X84" s="300">
        <f>$M84*SUM($R84:T84)/SUM($I84:$L84)</f>
        <v>0</v>
      </c>
      <c r="Y84" s="300">
        <f>$M84*SUM($R84:U84)/SUM($I84:$L84)</f>
        <v>0</v>
      </c>
      <c r="Z84" s="301"/>
      <c r="AA84" s="159"/>
    </row>
    <row r="85" spans="1:27" ht="220.5" x14ac:dyDescent="0.25">
      <c r="A85" s="155">
        <v>75</v>
      </c>
      <c r="B85" s="280" t="s">
        <v>488</v>
      </c>
      <c r="C85" s="293" t="s">
        <v>489</v>
      </c>
      <c r="D85" s="200" t="s">
        <v>490</v>
      </c>
      <c r="E85" s="202">
        <v>44958</v>
      </c>
      <c r="F85" s="202">
        <v>45275</v>
      </c>
      <c r="G85" s="203" t="s">
        <v>491</v>
      </c>
      <c r="H85" s="169" t="s">
        <v>479</v>
      </c>
      <c r="I85" s="161">
        <v>0</v>
      </c>
      <c r="J85" s="161">
        <v>1</v>
      </c>
      <c r="K85" s="161">
        <v>0</v>
      </c>
      <c r="L85" s="161">
        <v>1</v>
      </c>
      <c r="M85" s="212">
        <v>8.3000000000000004E-2</v>
      </c>
      <c r="N85" s="300">
        <f>$M85*(SUM($I85:I85)/SUM($I85:$L85))</f>
        <v>0</v>
      </c>
      <c r="O85" s="300">
        <f>$M85*(SUM($I85:J85)/SUM($I85:$L85))</f>
        <v>4.1500000000000002E-2</v>
      </c>
      <c r="P85" s="300">
        <f>$M85*(SUM($I85:K85)/SUM($I85:$L85))</f>
        <v>4.1500000000000002E-2</v>
      </c>
      <c r="Q85" s="300">
        <f>$M85*(SUM($I85:L85)/SUM($I85:$L85))</f>
        <v>8.3000000000000004E-2</v>
      </c>
      <c r="R85" s="159"/>
      <c r="S85" s="159"/>
      <c r="T85" s="159"/>
      <c r="U85" s="159"/>
      <c r="V85" s="300">
        <f>$M85*SUM($R85:R85)/SUM($I85:$L85)</f>
        <v>0</v>
      </c>
      <c r="W85" s="300">
        <f>$M85*SUM($R85:S85)/SUM($I85:$L85)</f>
        <v>0</v>
      </c>
      <c r="X85" s="300">
        <f>$M85*SUM($R85:T85)/SUM($I85:$L85)</f>
        <v>0</v>
      </c>
      <c r="Y85" s="300">
        <f>$M85*SUM($R85:U85)/SUM($I85:$L85)</f>
        <v>0</v>
      </c>
      <c r="Z85" s="301"/>
      <c r="AA85" s="159"/>
    </row>
    <row r="86" spans="1:27" ht="220.5" x14ac:dyDescent="0.25">
      <c r="A86" s="155">
        <v>76</v>
      </c>
      <c r="B86" s="280" t="s">
        <v>492</v>
      </c>
      <c r="C86" s="293" t="s">
        <v>493</v>
      </c>
      <c r="D86" s="200" t="s">
        <v>494</v>
      </c>
      <c r="E86" s="202">
        <v>44958</v>
      </c>
      <c r="F86" s="202">
        <v>45275</v>
      </c>
      <c r="G86" s="203" t="s">
        <v>495</v>
      </c>
      <c r="H86" s="169" t="s">
        <v>479</v>
      </c>
      <c r="I86" s="161">
        <v>0</v>
      </c>
      <c r="J86" s="161">
        <v>1</v>
      </c>
      <c r="K86" s="161">
        <v>0</v>
      </c>
      <c r="L86" s="161">
        <v>1</v>
      </c>
      <c r="M86" s="212">
        <v>8.3000000000000004E-2</v>
      </c>
      <c r="N86" s="300">
        <f>$M86*(SUM($I86:I86)/SUM($I86:$L86))</f>
        <v>0</v>
      </c>
      <c r="O86" s="300">
        <f>$M86*(SUM($I86:J86)/SUM($I86:$L86))</f>
        <v>4.1500000000000002E-2</v>
      </c>
      <c r="P86" s="300">
        <f>$M86*(SUM($I86:K86)/SUM($I86:$L86))</f>
        <v>4.1500000000000002E-2</v>
      </c>
      <c r="Q86" s="300">
        <f>$M86*(SUM($I86:L86)/SUM($I86:$L86))</f>
        <v>8.3000000000000004E-2</v>
      </c>
      <c r="R86" s="159"/>
      <c r="S86" s="159"/>
      <c r="T86" s="159"/>
      <c r="U86" s="159"/>
      <c r="V86" s="300">
        <f>$M86*SUM($R86:R86)/SUM($I86:$L86)</f>
        <v>0</v>
      </c>
      <c r="W86" s="300">
        <f>$M86*SUM($R86:S86)/SUM($I86:$L86)</f>
        <v>0</v>
      </c>
      <c r="X86" s="300">
        <f>$M86*SUM($R86:T86)/SUM($I86:$L86)</f>
        <v>0</v>
      </c>
      <c r="Y86" s="300">
        <f>$M86*SUM($R86:U86)/SUM($I86:$L86)</f>
        <v>0</v>
      </c>
      <c r="Z86" s="301"/>
      <c r="AA86" s="159"/>
    </row>
    <row r="87" spans="1:27" ht="220.5" x14ac:dyDescent="0.25">
      <c r="A87" s="155">
        <v>77</v>
      </c>
      <c r="B87" s="280" t="s">
        <v>496</v>
      </c>
      <c r="C87" s="293" t="s">
        <v>497</v>
      </c>
      <c r="D87" s="200" t="s">
        <v>486</v>
      </c>
      <c r="E87" s="202">
        <v>44958</v>
      </c>
      <c r="F87" s="202">
        <v>45275</v>
      </c>
      <c r="G87" s="203" t="s">
        <v>498</v>
      </c>
      <c r="H87" s="169" t="s">
        <v>479</v>
      </c>
      <c r="I87" s="161">
        <v>0</v>
      </c>
      <c r="J87" s="161">
        <v>1</v>
      </c>
      <c r="K87" s="161">
        <v>0</v>
      </c>
      <c r="L87" s="161">
        <v>1</v>
      </c>
      <c r="M87" s="212">
        <v>8.3000000000000004E-2</v>
      </c>
      <c r="N87" s="300">
        <f>$M87*(SUM($I87:I87)/SUM($I87:$L87))</f>
        <v>0</v>
      </c>
      <c r="O87" s="300">
        <f>$M87*(SUM($I87:J87)/SUM($I87:$L87))</f>
        <v>4.1500000000000002E-2</v>
      </c>
      <c r="P87" s="300">
        <f>$M87*(SUM($I87:K87)/SUM($I87:$L87))</f>
        <v>4.1500000000000002E-2</v>
      </c>
      <c r="Q87" s="300">
        <f>$M87*(SUM($I87:L87)/SUM($I87:$L87))</f>
        <v>8.3000000000000004E-2</v>
      </c>
      <c r="R87" s="159"/>
      <c r="S87" s="159"/>
      <c r="T87" s="159"/>
      <c r="U87" s="159"/>
      <c r="V87" s="300">
        <f>$M87*SUM($R87:R87)/SUM($I87:$L87)</f>
        <v>0</v>
      </c>
      <c r="W87" s="300">
        <f>$M87*SUM($R87:S87)/SUM($I87:$L87)</f>
        <v>0</v>
      </c>
      <c r="X87" s="300">
        <f>$M87*SUM($R87:T87)/SUM($I87:$L87)</f>
        <v>0</v>
      </c>
      <c r="Y87" s="300">
        <f>$M87*SUM($R87:U87)/SUM($I87:$L87)</f>
        <v>0</v>
      </c>
      <c r="Z87" s="301"/>
      <c r="AA87" s="159"/>
    </row>
    <row r="88" spans="1:27" ht="220.5" x14ac:dyDescent="0.25">
      <c r="A88" s="155">
        <v>78</v>
      </c>
      <c r="B88" s="280" t="s">
        <v>499</v>
      </c>
      <c r="C88" s="293" t="s">
        <v>500</v>
      </c>
      <c r="D88" s="200" t="s">
        <v>477</v>
      </c>
      <c r="E88" s="202">
        <v>44958</v>
      </c>
      <c r="F88" s="202">
        <v>45275</v>
      </c>
      <c r="G88" s="203" t="s">
        <v>501</v>
      </c>
      <c r="H88" s="169" t="s">
        <v>479</v>
      </c>
      <c r="I88" s="161">
        <v>0</v>
      </c>
      <c r="J88" s="161">
        <v>1</v>
      </c>
      <c r="K88" s="161">
        <v>0</v>
      </c>
      <c r="L88" s="161">
        <v>1</v>
      </c>
      <c r="M88" s="212">
        <v>8.3000000000000004E-2</v>
      </c>
      <c r="N88" s="300">
        <f>$M88*(SUM($I88:I88)/SUM($I88:$L88))</f>
        <v>0</v>
      </c>
      <c r="O88" s="300">
        <f>$M88*(SUM($I88:J88)/SUM($I88:$L88))</f>
        <v>4.1500000000000002E-2</v>
      </c>
      <c r="P88" s="300">
        <f>$M88*(SUM($I88:K88)/SUM($I88:$L88))</f>
        <v>4.1500000000000002E-2</v>
      </c>
      <c r="Q88" s="300">
        <f>$M88*(SUM($I88:L88)/SUM($I88:$L88))</f>
        <v>8.3000000000000004E-2</v>
      </c>
      <c r="R88" s="159"/>
      <c r="S88" s="159"/>
      <c r="T88" s="159"/>
      <c r="U88" s="159"/>
      <c r="V88" s="300">
        <f>$M88*SUM($R88:R88)/SUM($I88:$L88)</f>
        <v>0</v>
      </c>
      <c r="W88" s="300">
        <f>$M88*SUM($R88:S88)/SUM($I88:$L88)</f>
        <v>0</v>
      </c>
      <c r="X88" s="300">
        <f>$M88*SUM($R88:T88)/SUM($I88:$L88)</f>
        <v>0</v>
      </c>
      <c r="Y88" s="300">
        <f>$M88*SUM($R88:U88)/SUM($I88:$L88)</f>
        <v>0</v>
      </c>
      <c r="Z88" s="301"/>
      <c r="AA88" s="159"/>
    </row>
    <row r="89" spans="1:27" ht="220.5" x14ac:dyDescent="0.25">
      <c r="A89" s="155">
        <v>79</v>
      </c>
      <c r="B89" s="280" t="s">
        <v>502</v>
      </c>
      <c r="C89" s="293" t="s">
        <v>503</v>
      </c>
      <c r="D89" s="200" t="s">
        <v>477</v>
      </c>
      <c r="E89" s="202">
        <v>44958</v>
      </c>
      <c r="F89" s="202">
        <v>45275</v>
      </c>
      <c r="G89" s="203" t="s">
        <v>504</v>
      </c>
      <c r="H89" s="169" t="s">
        <v>479</v>
      </c>
      <c r="I89" s="161">
        <v>0</v>
      </c>
      <c r="J89" s="161">
        <v>1</v>
      </c>
      <c r="K89" s="161">
        <v>0</v>
      </c>
      <c r="L89" s="161">
        <v>1</v>
      </c>
      <c r="M89" s="212">
        <v>8.3000000000000004E-2</v>
      </c>
      <c r="N89" s="300">
        <f>$M89*(SUM($I89:I89)/SUM($I89:$L89))</f>
        <v>0</v>
      </c>
      <c r="O89" s="300">
        <f>$M89*(SUM($I89:J89)/SUM($I89:$L89))</f>
        <v>4.1500000000000002E-2</v>
      </c>
      <c r="P89" s="300">
        <f>$M89*(SUM($I89:K89)/SUM($I89:$L89))</f>
        <v>4.1500000000000002E-2</v>
      </c>
      <c r="Q89" s="300">
        <f>$M89*(SUM($I89:L89)/SUM($I89:$L89))</f>
        <v>8.3000000000000004E-2</v>
      </c>
      <c r="R89" s="159"/>
      <c r="S89" s="159"/>
      <c r="T89" s="159"/>
      <c r="U89" s="159"/>
      <c r="V89" s="300">
        <f>$M89*SUM($R89:R89)/SUM($I89:$L89)</f>
        <v>0</v>
      </c>
      <c r="W89" s="300">
        <f>$M89*SUM($R89:S89)/SUM($I89:$L89)</f>
        <v>0</v>
      </c>
      <c r="X89" s="300">
        <f>$M89*SUM($R89:T89)/SUM($I89:$L89)</f>
        <v>0</v>
      </c>
      <c r="Y89" s="300">
        <f>$M89*SUM($R89:U89)/SUM($I89:$L89)</f>
        <v>0</v>
      </c>
      <c r="Z89" s="301"/>
      <c r="AA89" s="159"/>
    </row>
    <row r="90" spans="1:27" ht="63" x14ac:dyDescent="0.25">
      <c r="A90" s="155">
        <v>80</v>
      </c>
      <c r="B90" s="280" t="s">
        <v>505</v>
      </c>
      <c r="C90" s="293" t="s">
        <v>506</v>
      </c>
      <c r="D90" s="200" t="s">
        <v>507</v>
      </c>
      <c r="E90" s="202">
        <v>44958</v>
      </c>
      <c r="F90" s="202">
        <v>45291</v>
      </c>
      <c r="G90" s="203" t="s">
        <v>508</v>
      </c>
      <c r="H90" s="169" t="s">
        <v>509</v>
      </c>
      <c r="I90" s="161">
        <v>0</v>
      </c>
      <c r="J90" s="169">
        <v>1</v>
      </c>
      <c r="K90" s="161">
        <v>1</v>
      </c>
      <c r="L90" s="161">
        <v>1</v>
      </c>
      <c r="M90" s="212">
        <v>8.3000000000000004E-2</v>
      </c>
      <c r="N90" s="300">
        <f>$M90*(SUM($I90:I90)/SUM($I90:$L90))</f>
        <v>0</v>
      </c>
      <c r="O90" s="300">
        <f>$M90*(SUM($I90:J90)/SUM($I90:$L90))</f>
        <v>2.7666666666666666E-2</v>
      </c>
      <c r="P90" s="300">
        <f>$M90*(SUM($I90:K90)/SUM($I90:$L90))</f>
        <v>5.5333333333333332E-2</v>
      </c>
      <c r="Q90" s="300">
        <f>$M90*(SUM($I90:L90)/SUM($I90:$L90))</f>
        <v>8.3000000000000004E-2</v>
      </c>
      <c r="R90" s="159"/>
      <c r="S90" s="159"/>
      <c r="T90" s="159"/>
      <c r="U90" s="159"/>
      <c r="V90" s="300">
        <f>$M90*SUM($R90:R90)/SUM($I90:$L90)</f>
        <v>0</v>
      </c>
      <c r="W90" s="300">
        <f>$M90*SUM($R90:S90)/SUM($I90:$L90)</f>
        <v>0</v>
      </c>
      <c r="X90" s="300">
        <f>$M90*SUM($R90:T90)/SUM($I90:$L90)</f>
        <v>0</v>
      </c>
      <c r="Y90" s="300">
        <f>$M90*SUM($R90:U90)/SUM($I90:$L90)</f>
        <v>0</v>
      </c>
      <c r="Z90" s="301"/>
      <c r="AA90" s="159"/>
    </row>
    <row r="91" spans="1:27" ht="163.5" customHeight="1" x14ac:dyDescent="0.25">
      <c r="A91" s="155">
        <v>81</v>
      </c>
      <c r="B91" s="280" t="s">
        <v>510</v>
      </c>
      <c r="C91" s="286" t="s">
        <v>511</v>
      </c>
      <c r="D91" s="161" t="s">
        <v>512</v>
      </c>
      <c r="E91" s="202">
        <v>44958</v>
      </c>
      <c r="F91" s="202">
        <v>45275</v>
      </c>
      <c r="G91" s="169" t="s">
        <v>513</v>
      </c>
      <c r="H91" s="169" t="s">
        <v>479</v>
      </c>
      <c r="I91" s="171">
        <v>0</v>
      </c>
      <c r="J91" s="171">
        <v>1</v>
      </c>
      <c r="K91" s="171">
        <v>0</v>
      </c>
      <c r="L91" s="171">
        <v>1</v>
      </c>
      <c r="M91" s="212">
        <v>8.3000000000000004E-2</v>
      </c>
      <c r="N91" s="300">
        <f>$M91*(SUM($I91:I91)/SUM($I91:$L91))</f>
        <v>0</v>
      </c>
      <c r="O91" s="300">
        <f>$M91*(SUM($I91:J91)/SUM($I91:$L91))</f>
        <v>4.1500000000000002E-2</v>
      </c>
      <c r="P91" s="300">
        <f>$M91*(SUM($I91:K91)/SUM($I91:$L91))</f>
        <v>4.1500000000000002E-2</v>
      </c>
      <c r="Q91" s="300">
        <f>$M91*(SUM($I91:L91)/SUM($I91:$L91))</f>
        <v>8.3000000000000004E-2</v>
      </c>
      <c r="R91" s="159"/>
      <c r="S91" s="159"/>
      <c r="T91" s="159"/>
      <c r="U91" s="159"/>
      <c r="V91" s="300">
        <f>$M91*SUM($R91:R91)/SUM($I91:$L91)</f>
        <v>0</v>
      </c>
      <c r="W91" s="300">
        <f>$M91*SUM($R91:S91)/SUM($I91:$L91)</f>
        <v>0</v>
      </c>
      <c r="X91" s="300">
        <f>$M91*SUM($R91:T91)/SUM($I91:$L91)</f>
        <v>0</v>
      </c>
      <c r="Y91" s="300">
        <f>$M91*SUM($R91:U91)/SUM($I91:$L91)</f>
        <v>0</v>
      </c>
      <c r="Z91" s="301"/>
      <c r="AA91" s="159"/>
    </row>
    <row r="92" spans="1:27" ht="174.75" customHeight="1" x14ac:dyDescent="0.25">
      <c r="A92" s="155">
        <v>82</v>
      </c>
      <c r="B92" s="280" t="s">
        <v>515</v>
      </c>
      <c r="C92" s="286" t="s">
        <v>516</v>
      </c>
      <c r="D92" s="161" t="s">
        <v>517</v>
      </c>
      <c r="E92" s="202">
        <v>44958</v>
      </c>
      <c r="F92" s="202">
        <v>45275</v>
      </c>
      <c r="G92" s="169" t="s">
        <v>518</v>
      </c>
      <c r="H92" s="169" t="s">
        <v>479</v>
      </c>
      <c r="I92" s="171">
        <v>0</v>
      </c>
      <c r="J92" s="171">
        <v>1</v>
      </c>
      <c r="K92" s="171">
        <v>0</v>
      </c>
      <c r="L92" s="171">
        <v>1</v>
      </c>
      <c r="M92" s="212">
        <v>8.3000000000000004E-2</v>
      </c>
      <c r="N92" s="300">
        <f>$M92*(SUM($I92:I92)/SUM($I92:$L92))</f>
        <v>0</v>
      </c>
      <c r="O92" s="300">
        <f>$M92*(SUM($I92:J92)/SUM($I92:$L92))</f>
        <v>4.1500000000000002E-2</v>
      </c>
      <c r="P92" s="300">
        <f>$M92*(SUM($I92:K92)/SUM($I92:$L92))</f>
        <v>4.1500000000000002E-2</v>
      </c>
      <c r="Q92" s="300">
        <f>$M92*(SUM($I92:L92)/SUM($I92:$L92))</f>
        <v>8.3000000000000004E-2</v>
      </c>
      <c r="R92" s="159"/>
      <c r="S92" s="159"/>
      <c r="T92" s="159"/>
      <c r="U92" s="159"/>
      <c r="V92" s="300">
        <f>$M92*SUM($R92:R92)/SUM($I92:$L92)</f>
        <v>0</v>
      </c>
      <c r="W92" s="300">
        <f>$M92*SUM($R92:S92)/SUM($I92:$L92)</f>
        <v>0</v>
      </c>
      <c r="X92" s="300">
        <f>$M92*SUM($R92:T92)/SUM($I92:$L92)</f>
        <v>0</v>
      </c>
      <c r="Y92" s="300">
        <f>$M92*SUM($R92:U92)/SUM($I92:$L92)</f>
        <v>0</v>
      </c>
      <c r="Z92" s="301"/>
      <c r="AA92" s="159"/>
    </row>
    <row r="93" spans="1:27" ht="220.5" x14ac:dyDescent="0.25">
      <c r="A93" s="155">
        <v>83</v>
      </c>
      <c r="B93" s="280" t="s">
        <v>519</v>
      </c>
      <c r="C93" s="286" t="s">
        <v>520</v>
      </c>
      <c r="D93" s="161" t="s">
        <v>490</v>
      </c>
      <c r="E93" s="202">
        <v>44958</v>
      </c>
      <c r="F93" s="202">
        <v>45275</v>
      </c>
      <c r="G93" s="169" t="s">
        <v>521</v>
      </c>
      <c r="H93" s="169" t="s">
        <v>479</v>
      </c>
      <c r="I93" s="171">
        <v>0</v>
      </c>
      <c r="J93" s="171">
        <v>1</v>
      </c>
      <c r="K93" s="171">
        <v>0</v>
      </c>
      <c r="L93" s="171">
        <v>1</v>
      </c>
      <c r="M93" s="212">
        <v>8.3000000000000004E-2</v>
      </c>
      <c r="N93" s="300">
        <f>$M93*(SUM($I93:I93)/SUM($I93:$L93))</f>
        <v>0</v>
      </c>
      <c r="O93" s="300">
        <f>$M93*(SUM($I93:J93)/SUM($I93:$L93))</f>
        <v>4.1500000000000002E-2</v>
      </c>
      <c r="P93" s="300">
        <f>$M93*(SUM($I93:K93)/SUM($I93:$L93))</f>
        <v>4.1500000000000002E-2</v>
      </c>
      <c r="Q93" s="300">
        <f>$M93*(SUM($I93:L93)/SUM($I93:$L93))</f>
        <v>8.3000000000000004E-2</v>
      </c>
      <c r="R93" s="159"/>
      <c r="S93" s="159"/>
      <c r="T93" s="159"/>
      <c r="U93" s="159"/>
      <c r="V93" s="300">
        <f>$M93*SUM($R93:R93)/SUM($I93:$L93)</f>
        <v>0</v>
      </c>
      <c r="W93" s="300">
        <f>$M93*SUM($R93:S93)/SUM($I93:$L93)</f>
        <v>0</v>
      </c>
      <c r="X93" s="300">
        <f>$M93*SUM($R93:T93)/SUM($I93:$L93)</f>
        <v>0</v>
      </c>
      <c r="Y93" s="300">
        <f>$M93*SUM($R93:U93)/SUM($I93:$L93)</f>
        <v>0</v>
      </c>
      <c r="Z93" s="301"/>
      <c r="AA93" s="159"/>
    </row>
    <row r="94" spans="1:27" ht="15.75" thickBot="1" x14ac:dyDescent="0.3">
      <c r="A94" s="294"/>
      <c r="B94" s="214" t="s">
        <v>522</v>
      </c>
      <c r="C94" s="284"/>
      <c r="D94" s="262"/>
      <c r="E94" s="263"/>
      <c r="F94" s="263"/>
      <c r="G94" s="264"/>
      <c r="H94" s="264"/>
      <c r="I94" s="63"/>
      <c r="J94" s="63"/>
      <c r="K94" s="63"/>
      <c r="L94" s="63"/>
      <c r="M94" s="265">
        <f>SUM(M82:M93)</f>
        <v>0.99599999999999989</v>
      </c>
      <c r="N94" s="265">
        <f>SUM(N82:N93)</f>
        <v>0</v>
      </c>
      <c r="O94" s="265">
        <f t="shared" ref="O94:P94" si="4">SUM(O82:O93)</f>
        <v>0.48416666666666663</v>
      </c>
      <c r="P94" s="265">
        <f t="shared" si="4"/>
        <v>0.51183333333333336</v>
      </c>
      <c r="Q94" s="265">
        <f>SUM(Q82:Q93)</f>
        <v>0.99599999999999989</v>
      </c>
      <c r="R94" s="265"/>
      <c r="S94" s="265"/>
      <c r="T94" s="265"/>
      <c r="U94" s="265"/>
      <c r="V94" s="265">
        <f>SUM(V82:V93)</f>
        <v>0</v>
      </c>
      <c r="W94" s="265">
        <f>SUM(W82:W93)</f>
        <v>0</v>
      </c>
      <c r="X94" s="265">
        <f t="shared" ref="X94:Y94" si="5">SUM(X82:X93)</f>
        <v>0</v>
      </c>
      <c r="Y94" s="267">
        <f t="shared" si="5"/>
        <v>0</v>
      </c>
      <c r="Z94" s="263"/>
    </row>
    <row r="95" spans="1:27" x14ac:dyDescent="0.25">
      <c r="Z95" s="268"/>
      <c r="AA95" s="269"/>
    </row>
  </sheetData>
  <sheetProtection algorithmName="SHA-512" hashValue="DWskqBL0e9tH1CJG2AAdtMD8GLOnPDkPEWfni++OTCJOafzzIp3DjSrG6jW7Gp+mRf1tJuB0qmKwUZ0KfCLFPQ==" saltValue="JCEbbrnxuehVXb07NWblsA==" spinCount="100000" sheet="1" objects="1" scenarios="1"/>
  <mergeCells count="9">
    <mergeCell ref="Z1:AA1"/>
    <mergeCell ref="Z3:AA3"/>
    <mergeCell ref="R2:AA2"/>
    <mergeCell ref="A1:B1"/>
    <mergeCell ref="C1:Y1"/>
    <mergeCell ref="A2:A3"/>
    <mergeCell ref="B2:D2"/>
    <mergeCell ref="E2:F2"/>
    <mergeCell ref="G2:M2"/>
  </mergeCells>
  <hyperlinks>
    <hyperlink ref="AA8" r:id="rId1" xr:uid="{31617284-AE4D-4F0E-BD5B-FD260FFCCFEE}"/>
    <hyperlink ref="AA39" r:id="rId2" xr:uid="{52479C27-8304-4D6D-BFAC-C6FDC551B8F6}"/>
    <hyperlink ref="AA40" r:id="rId3" xr:uid="{DF415233-2A89-4679-A316-E6F510A69334}"/>
    <hyperlink ref="AA77" r:id="rId4" xr:uid="{F65825E0-B234-4245-BFE1-2DF385C69C9B}"/>
    <hyperlink ref="AA43" r:id="rId5" xr:uid="{4A4BC164-BE5F-4324-ACAC-0C28520D550B}"/>
    <hyperlink ref="AA29" r:id="rId6" xr:uid="{682F9901-E25D-4FC7-8D13-CBF9C0C5A064}"/>
    <hyperlink ref="AA66" r:id="rId7" xr:uid="{A88D0532-8ED3-4AD8-ADAA-03186667779D}"/>
    <hyperlink ref="AA30" r:id="rId8" xr:uid="{B0FA0A0A-18B3-4723-9A84-E1E65C0062C0}"/>
    <hyperlink ref="AA44" r:id="rId9" xr:uid="{D7180E8F-8C20-49FD-8FBE-D06AC8C0C66D}"/>
    <hyperlink ref="AA15" r:id="rId10" xr:uid="{EDDDD4E3-F03D-41B9-93C6-0D73DC812D98}"/>
    <hyperlink ref="AA14" r:id="rId11" display="Informe trimestral de consultas recibidas y resueltas." xr:uid="{990AB74B-DB20-4192-8157-B295A32E57F0}"/>
    <hyperlink ref="AA20" r:id="rId12" xr:uid="{16963B34-F12C-46B3-AA2B-9D96AB95DA9C}"/>
    <hyperlink ref="AA47" r:id="rId13" xr:uid="{224E2AE2-C13B-4540-A6E8-C163F02AF30E}"/>
    <hyperlink ref="AA49" r:id="rId14" xr:uid="{2A9DFF23-6F78-41EB-9739-33730AB3DFE8}"/>
    <hyperlink ref="AA52" r:id="rId15" xr:uid="{D66A4F14-45AB-492A-994D-27921A5A35E6}"/>
    <hyperlink ref="AA64" r:id="rId16" xr:uid="{C8068F8F-62A0-4974-ADDD-10A21F63C2B8}"/>
    <hyperlink ref="AA70" r:id="rId17" xr:uid="{788A0B79-DA18-4A6B-9725-2B082ADDB65B}"/>
    <hyperlink ref="AA32" r:id="rId18" display="https://cceficiente.sharepoint.com/:b:/s/ReportePlaneacinSubdireccinIDT/EeqIRqkkqjZGvQshRDHKD-ABFPnwVMmwymWAItbU3_7AfA?e=EFhq7O" xr:uid="{212315BA-9466-4344-BE17-654DC53586A8}"/>
    <hyperlink ref="AA31" r:id="rId19" display="https://cceficiente.sharepoint.com/:x:/s/ReportePlaneacinSubdireccinIDT/EYOzLe9b0PBMsO8KDDk2dtUBU4-1ccbhnIyfmCW5y8p28w?e=DxEZQA" xr:uid="{E1B03C68-372B-4B00-AD1D-DF7EC2A7F81F}"/>
    <hyperlink ref="AA34" r:id="rId20" display="https://cceficiente.sharepoint.com/:b:/s/ReportePlaneacinSubdireccinIDT/EQDUtN2FT3VBvcD74bAmjOEBTk_2D56YiQzYtD5QztYxiA?e=0mDr0s" xr:uid="{552FAADD-2619-49F1-87E5-82F0B4B83C04}"/>
    <hyperlink ref="AA35:AA36" r:id="rId21" display="https://cceficiente.sharepoint.com/:b:/s/ReportePlaneacinSubdireccinIDT/EQDUtN2FT3VBvcD74bAmjOEBTk_2D56YiQzYtD5QztYxiA?e=0mDr0s" xr:uid="{F2C62FED-3265-47B6-854F-B050AE6E3AF9}"/>
    <hyperlink ref="AA37" r:id="rId22" display="https://cceficiente.sharepoint.com/:b:/s/ReportePlaneacinSubdireccinIDT/Ed-wizJJ3MhJo87bIKftCAYBGXmv5hwTabyH2xwV393sTQ?e=4XNFQb" xr:uid="{697DD3CB-5878-4C0F-8B6C-B2C300F4BB1A}"/>
    <hyperlink ref="AA9" r:id="rId23" xr:uid="{1962F491-B872-4D72-AEBE-004DC2450B5E}"/>
    <hyperlink ref="AA74" r:id="rId24" xr:uid="{A8DDD77F-DD48-4A48-AEAA-EA7CAF967BCE}"/>
    <hyperlink ref="AA27" r:id="rId25" display="Informe PQRSD - G.C. " xr:uid="{4B4B9898-BC72-4BFF-B4E5-48111402186E}"/>
  </hyperlinks>
  <pageMargins left="0.7" right="0.7" top="0.75" bottom="0.75" header="0.3" footer="0.3"/>
  <pageSetup paperSize="9" orientation="portrait" r:id="rId26"/>
  <drawing r:id="rId2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65318-434C-4318-9202-3D22603DC3AA}">
  <sheetPr codeName="Hoja4">
    <tabColor rgb="FF33CC33"/>
  </sheetPr>
  <dimension ref="A1:AA95"/>
  <sheetViews>
    <sheetView tabSelected="1" zoomScale="60" zoomScaleNormal="60" workbookViewId="0">
      <selection activeCell="Y36" sqref="Y36"/>
    </sheetView>
  </sheetViews>
  <sheetFormatPr baseColWidth="10" defaultColWidth="11.42578125" defaultRowHeight="15" x14ac:dyDescent="0.25"/>
  <cols>
    <col min="1" max="1" width="7.140625" customWidth="1"/>
    <col min="2" max="2" width="28" customWidth="1"/>
    <col min="3" max="3" width="57.140625" customWidth="1"/>
    <col min="4" max="4" width="47.28515625" customWidth="1"/>
    <col min="5" max="5" width="15.7109375" customWidth="1"/>
    <col min="6" max="6" width="17.42578125" customWidth="1"/>
    <col min="7" max="7" width="38.5703125" customWidth="1"/>
    <col min="8" max="8" width="23.5703125" customWidth="1"/>
    <col min="13" max="13" width="18.28515625" customWidth="1"/>
    <col min="14" max="14" width="34.7109375" style="126" customWidth="1"/>
    <col min="15" max="15" width="18.5703125" style="126" customWidth="1"/>
    <col min="16" max="16" width="21.140625" style="126" customWidth="1"/>
    <col min="17" max="17" width="19.7109375" style="126" customWidth="1"/>
    <col min="18" max="18" width="21.42578125" customWidth="1"/>
    <col min="19" max="19" width="20.28515625" customWidth="1"/>
    <col min="20" max="20" width="21.7109375" customWidth="1"/>
    <col min="21" max="25" width="18.5703125" customWidth="1"/>
    <col min="26" max="26" width="101.7109375" customWidth="1"/>
    <col min="27" max="27" width="50.85546875" customWidth="1"/>
  </cols>
  <sheetData>
    <row r="1" spans="1:27" ht="126" customHeight="1" x14ac:dyDescent="1.1000000000000001">
      <c r="A1" s="502" t="s">
        <v>615</v>
      </c>
      <c r="B1" s="502"/>
      <c r="C1" s="503" t="s">
        <v>616</v>
      </c>
      <c r="D1" s="503"/>
      <c r="E1" s="503"/>
      <c r="F1" s="503"/>
      <c r="G1" s="503"/>
      <c r="H1" s="503"/>
      <c r="I1" s="503"/>
      <c r="J1" s="503"/>
      <c r="K1" s="503"/>
      <c r="L1" s="503"/>
      <c r="M1" s="503"/>
      <c r="N1" s="503"/>
      <c r="O1" s="503"/>
      <c r="P1" s="503"/>
      <c r="Q1" s="503"/>
      <c r="R1" s="503"/>
      <c r="S1" s="503"/>
      <c r="T1" s="503"/>
      <c r="U1" s="503"/>
      <c r="V1" s="503"/>
      <c r="W1" s="503"/>
      <c r="X1" s="503"/>
      <c r="Y1" s="503"/>
      <c r="Z1" s="504"/>
      <c r="AA1" s="504"/>
    </row>
    <row r="2" spans="1:27" ht="14.45" customHeight="1" x14ac:dyDescent="0.25">
      <c r="A2" s="505" t="s">
        <v>525</v>
      </c>
      <c r="B2" s="506" t="s">
        <v>65</v>
      </c>
      <c r="C2" s="506"/>
      <c r="D2" s="506"/>
      <c r="E2" s="506" t="s">
        <v>66</v>
      </c>
      <c r="F2" s="506"/>
      <c r="G2" s="506" t="s">
        <v>67</v>
      </c>
      <c r="H2" s="506"/>
      <c r="I2" s="506"/>
      <c r="J2" s="506"/>
      <c r="K2" s="506"/>
      <c r="L2" s="506"/>
      <c r="M2" s="506"/>
      <c r="N2" s="410"/>
      <c r="O2" s="410"/>
      <c r="P2" s="410"/>
      <c r="Q2" s="410"/>
      <c r="R2" s="506" t="s">
        <v>526</v>
      </c>
      <c r="S2" s="506"/>
      <c r="T2" s="506"/>
      <c r="U2" s="506"/>
      <c r="V2" s="506"/>
      <c r="W2" s="506"/>
      <c r="X2" s="506"/>
      <c r="Y2" s="506"/>
      <c r="Z2" s="506"/>
      <c r="AA2" s="506"/>
    </row>
    <row r="3" spans="1:27" ht="51.75" customHeight="1" x14ac:dyDescent="0.25">
      <c r="A3" s="505"/>
      <c r="B3" s="409" t="s">
        <v>69</v>
      </c>
      <c r="C3" s="409" t="s">
        <v>70</v>
      </c>
      <c r="D3" s="409" t="s">
        <v>71</v>
      </c>
      <c r="E3" s="409" t="s">
        <v>72</v>
      </c>
      <c r="F3" s="409" t="s">
        <v>73</v>
      </c>
      <c r="G3" s="409" t="s">
        <v>527</v>
      </c>
      <c r="H3" s="409" t="s">
        <v>75</v>
      </c>
      <c r="I3" s="409" t="s">
        <v>76</v>
      </c>
      <c r="J3" s="409" t="s">
        <v>77</v>
      </c>
      <c r="K3" s="409" t="s">
        <v>78</v>
      </c>
      <c r="L3" s="409" t="s">
        <v>79</v>
      </c>
      <c r="M3" s="409" t="s">
        <v>80</v>
      </c>
      <c r="N3" s="410" t="s">
        <v>528</v>
      </c>
      <c r="O3" s="410" t="s">
        <v>529</v>
      </c>
      <c r="P3" s="410" t="s">
        <v>530</v>
      </c>
      <c r="Q3" s="410" t="s">
        <v>531</v>
      </c>
      <c r="R3" s="409" t="s">
        <v>532</v>
      </c>
      <c r="S3" s="409" t="s">
        <v>533</v>
      </c>
      <c r="T3" s="409" t="s">
        <v>534</v>
      </c>
      <c r="U3" s="409" t="s">
        <v>535</v>
      </c>
      <c r="V3" s="409" t="s">
        <v>536</v>
      </c>
      <c r="W3" s="409" t="s">
        <v>537</v>
      </c>
      <c r="X3" s="409" t="s">
        <v>538</v>
      </c>
      <c r="Y3" s="409" t="s">
        <v>539</v>
      </c>
      <c r="Z3" s="506" t="s">
        <v>540</v>
      </c>
      <c r="AA3" s="506"/>
    </row>
    <row r="4" spans="1:27" ht="99" customHeight="1" x14ac:dyDescent="0.25">
      <c r="A4" s="330">
        <v>1</v>
      </c>
      <c r="B4" s="331" t="s">
        <v>97</v>
      </c>
      <c r="C4" s="332" t="s">
        <v>98</v>
      </c>
      <c r="D4" s="332" t="s">
        <v>99</v>
      </c>
      <c r="E4" s="333">
        <v>44927</v>
      </c>
      <c r="F4" s="334">
        <v>45291</v>
      </c>
      <c r="G4" s="332" t="s">
        <v>100</v>
      </c>
      <c r="H4" s="332" t="s">
        <v>101</v>
      </c>
      <c r="I4" s="335">
        <v>0</v>
      </c>
      <c r="J4" s="339">
        <v>1</v>
      </c>
      <c r="K4" s="336">
        <v>3</v>
      </c>
      <c r="L4" s="336">
        <v>4</v>
      </c>
      <c r="M4" s="337">
        <v>0.2</v>
      </c>
      <c r="N4" s="338">
        <f>$M4*(SUM($I4:I4)/SUM($I4:$L4))</f>
        <v>0</v>
      </c>
      <c r="O4" s="338">
        <f>$M4*(SUM($I4:J4)/SUM($I4:$L4))</f>
        <v>2.5000000000000001E-2</v>
      </c>
      <c r="P4" s="338">
        <f>$M4*(SUM($I4:K4)/SUM($I4:$L4))</f>
        <v>0.1</v>
      </c>
      <c r="Q4" s="338">
        <f>$M4*(SUM($I4:L4)/SUM($I4:$L4))</f>
        <v>0.2</v>
      </c>
      <c r="R4" s="336"/>
      <c r="S4" s="339">
        <v>1</v>
      </c>
      <c r="T4" s="336"/>
      <c r="U4" s="336"/>
      <c r="V4" s="338">
        <f>$M4*SUM($R4:R4)/SUM($I4:$L4)</f>
        <v>0</v>
      </c>
      <c r="W4" s="338">
        <f>$M4*SUM($R4:S4)/SUM($I4:$L4)</f>
        <v>2.5000000000000001E-2</v>
      </c>
      <c r="X4" s="338">
        <f>$M4*SUM($R4:T4)/SUM($I4:$L4)</f>
        <v>2.5000000000000001E-2</v>
      </c>
      <c r="Y4" s="338">
        <f>$M4*SUM($R4:U4)/SUM($I4:$L4)</f>
        <v>2.5000000000000001E-2</v>
      </c>
      <c r="Z4" s="340" t="s">
        <v>617</v>
      </c>
      <c r="AA4" s="341" t="s">
        <v>618</v>
      </c>
    </row>
    <row r="5" spans="1:27" ht="111" customHeight="1" x14ac:dyDescent="0.3">
      <c r="A5" s="330">
        <v>2</v>
      </c>
      <c r="B5" s="331" t="s">
        <v>112</v>
      </c>
      <c r="C5" s="332" t="s">
        <v>113</v>
      </c>
      <c r="D5" s="332" t="s">
        <v>114</v>
      </c>
      <c r="E5" s="333">
        <v>44927</v>
      </c>
      <c r="F5" s="334">
        <v>45291</v>
      </c>
      <c r="G5" s="332" t="s">
        <v>115</v>
      </c>
      <c r="H5" s="332" t="s">
        <v>116</v>
      </c>
      <c r="I5" s="342">
        <v>0</v>
      </c>
      <c r="J5" s="336">
        <v>0</v>
      </c>
      <c r="K5" s="336">
        <v>1</v>
      </c>
      <c r="L5" s="336">
        <v>2</v>
      </c>
      <c r="M5" s="337">
        <v>0.2</v>
      </c>
      <c r="N5" s="338">
        <f>$M5*(SUM($I5:I5)/SUM($I5:$L5))</f>
        <v>0</v>
      </c>
      <c r="O5" s="338">
        <f>$M5*(SUM($I5:J5)/SUM($I5:$L5))</f>
        <v>0</v>
      </c>
      <c r="P5" s="338">
        <f>$M5*(SUM($I5:K5)/SUM($I5:$L5))</f>
        <v>6.6666666666666666E-2</v>
      </c>
      <c r="Q5" s="338">
        <f>$M5*(SUM($I5:L5)/SUM($I5:$L5))</f>
        <v>0.2</v>
      </c>
      <c r="R5" s="336"/>
      <c r="S5" s="342"/>
      <c r="T5" s="336"/>
      <c r="U5" s="336"/>
      <c r="V5" s="338">
        <f>$M5*SUM($R5:R5)/SUM($I5:$L5)</f>
        <v>0</v>
      </c>
      <c r="W5" s="338">
        <f>$M5*SUM($R5:S5)/SUM($I5:$L5)</f>
        <v>0</v>
      </c>
      <c r="X5" s="338">
        <f>$M5*SUM($R5:T5)/SUM($I5:$L5)</f>
        <v>0</v>
      </c>
      <c r="Y5" s="338">
        <f>$M5*SUM($R5:U5)/SUM($I5:$L5)</f>
        <v>0</v>
      </c>
      <c r="Z5" s="343"/>
      <c r="AA5" s="336"/>
    </row>
    <row r="6" spans="1:27" ht="91.5" customHeight="1" x14ac:dyDescent="0.25">
      <c r="A6" s="330">
        <v>3</v>
      </c>
      <c r="B6" s="331" t="s">
        <v>117</v>
      </c>
      <c r="C6" s="332" t="s">
        <v>118</v>
      </c>
      <c r="D6" s="332" t="s">
        <v>119</v>
      </c>
      <c r="E6" s="333">
        <v>44927</v>
      </c>
      <c r="F6" s="334">
        <v>45291</v>
      </c>
      <c r="G6" s="332" t="s">
        <v>120</v>
      </c>
      <c r="H6" s="332" t="s">
        <v>121</v>
      </c>
      <c r="I6" s="342">
        <v>0</v>
      </c>
      <c r="J6" s="339">
        <v>1</v>
      </c>
      <c r="K6" s="336">
        <v>0</v>
      </c>
      <c r="L6" s="336">
        <v>1</v>
      </c>
      <c r="M6" s="337">
        <v>0.2</v>
      </c>
      <c r="N6" s="338">
        <f>$M6*(SUM($I6:I6)/SUM($I6:$L6))</f>
        <v>0</v>
      </c>
      <c r="O6" s="338">
        <f>$M6*(SUM($I6:J6)/SUM($I6:$L6))</f>
        <v>0.1</v>
      </c>
      <c r="P6" s="338">
        <f>$M6*(SUM($I6:K6)/SUM($I6:$L6))</f>
        <v>0.1</v>
      </c>
      <c r="Q6" s="338">
        <f>$M6*(SUM($I6:L6)/SUM($I6:$L6))</f>
        <v>0.2</v>
      </c>
      <c r="R6" s="336"/>
      <c r="S6" s="339">
        <v>1</v>
      </c>
      <c r="T6" s="336"/>
      <c r="U6" s="336"/>
      <c r="V6" s="338">
        <f>$M6*SUM($R6:R6)/SUM($I6:$L6)</f>
        <v>0</v>
      </c>
      <c r="W6" s="338">
        <f>$M6*SUM($R6:S6)/SUM($I6:$L6)</f>
        <v>0.1</v>
      </c>
      <c r="X6" s="338">
        <f>$M6*SUM($R6:T6)/SUM($I6:$L6)</f>
        <v>0.1</v>
      </c>
      <c r="Y6" s="338">
        <f>$M6*SUM($R6:U6)/SUM($I6:$L6)</f>
        <v>0.1</v>
      </c>
      <c r="Z6" s="340" t="s">
        <v>619</v>
      </c>
      <c r="AA6" s="341" t="s">
        <v>620</v>
      </c>
    </row>
    <row r="7" spans="1:27" ht="111.75" customHeight="1" x14ac:dyDescent="0.25">
      <c r="A7" s="330">
        <v>4</v>
      </c>
      <c r="B7" s="331" t="s">
        <v>124</v>
      </c>
      <c r="C7" s="332" t="s">
        <v>125</v>
      </c>
      <c r="D7" s="332" t="s">
        <v>126</v>
      </c>
      <c r="E7" s="333">
        <v>44927</v>
      </c>
      <c r="F7" s="334">
        <v>45291</v>
      </c>
      <c r="G7" s="332" t="s">
        <v>127</v>
      </c>
      <c r="H7" s="332" t="s">
        <v>128</v>
      </c>
      <c r="I7" s="342">
        <v>0</v>
      </c>
      <c r="J7" s="339">
        <v>1</v>
      </c>
      <c r="K7" s="336">
        <v>0</v>
      </c>
      <c r="L7" s="336">
        <v>1</v>
      </c>
      <c r="M7" s="337">
        <v>0.2</v>
      </c>
      <c r="N7" s="338">
        <f>$M7*(SUM($I7:I7)/SUM($I7:$L7))</f>
        <v>0</v>
      </c>
      <c r="O7" s="338">
        <f>$M7*(SUM($I7:J7)/SUM($I7:$L7))</f>
        <v>0.1</v>
      </c>
      <c r="P7" s="338">
        <f>$M7*(SUM($I7:K7)/SUM($I7:$L7))</f>
        <v>0.1</v>
      </c>
      <c r="Q7" s="338">
        <f>$M7*(SUM($I7:L7)/SUM($I7:$L7))</f>
        <v>0.2</v>
      </c>
      <c r="R7" s="336"/>
      <c r="S7" s="339">
        <v>1</v>
      </c>
      <c r="T7" s="336"/>
      <c r="U7" s="336"/>
      <c r="V7" s="338">
        <f>$M7*SUM($R7:R7)/SUM($I7:$L7)</f>
        <v>0</v>
      </c>
      <c r="W7" s="338">
        <f>$M7*SUM($R7:S7)/SUM($I7:$L7)</f>
        <v>0.1</v>
      </c>
      <c r="X7" s="338">
        <f>$M7*SUM($R7:T7)/SUM($I7:$L7)</f>
        <v>0.1</v>
      </c>
      <c r="Y7" s="338">
        <f>$M7*SUM($R7:U7)/SUM($I7:$L7)</f>
        <v>0.1</v>
      </c>
      <c r="Z7" s="340" t="s">
        <v>621</v>
      </c>
      <c r="AA7" s="341" t="s">
        <v>622</v>
      </c>
    </row>
    <row r="8" spans="1:27" ht="162.75" customHeight="1" x14ac:dyDescent="0.25">
      <c r="A8" s="330">
        <v>5</v>
      </c>
      <c r="B8" s="344" t="s">
        <v>129</v>
      </c>
      <c r="C8" s="332" t="s">
        <v>130</v>
      </c>
      <c r="D8" s="332" t="s">
        <v>131</v>
      </c>
      <c r="E8" s="333">
        <v>44927</v>
      </c>
      <c r="F8" s="334">
        <v>45291</v>
      </c>
      <c r="G8" s="345" t="s">
        <v>132</v>
      </c>
      <c r="H8" s="332" t="s">
        <v>133</v>
      </c>
      <c r="I8" s="342">
        <v>5</v>
      </c>
      <c r="J8" s="339">
        <v>5</v>
      </c>
      <c r="K8" s="336">
        <v>5</v>
      </c>
      <c r="L8" s="336">
        <v>5</v>
      </c>
      <c r="M8" s="337">
        <v>0.16</v>
      </c>
      <c r="N8" s="338">
        <f>$M8*(SUM($I8:I8)/SUM($I8:$L8))</f>
        <v>0.04</v>
      </c>
      <c r="O8" s="338">
        <f>$M8*(SUM($I8:J8)/SUM($I8:$L8))</f>
        <v>0.08</v>
      </c>
      <c r="P8" s="338">
        <f>$M8*(SUM($I8:K8)/SUM($I8:$L8))</f>
        <v>0.12</v>
      </c>
      <c r="Q8" s="338">
        <f>$M8*(SUM($I8:L8)/SUM($I8:$L8))</f>
        <v>0.16</v>
      </c>
      <c r="R8" s="346">
        <v>5</v>
      </c>
      <c r="S8" s="339">
        <v>5</v>
      </c>
      <c r="T8" s="336"/>
      <c r="U8" s="336"/>
      <c r="V8" s="338">
        <f>$M8*SUM($R8:R8)/SUM($I8:$L8)</f>
        <v>0.04</v>
      </c>
      <c r="W8" s="338">
        <f>$M8*SUM($R8:S8)/SUM($I8:$L8)</f>
        <v>0.08</v>
      </c>
      <c r="X8" s="338">
        <f>$M8*SUM($R8:T8)/SUM($I8:$L8)</f>
        <v>0.08</v>
      </c>
      <c r="Y8" s="338">
        <f>$M8*SUM($R8:U8)/SUM($I8:$L8)</f>
        <v>0.08</v>
      </c>
      <c r="Z8" s="347" t="s">
        <v>623</v>
      </c>
      <c r="AA8" s="323" t="s">
        <v>624</v>
      </c>
    </row>
    <row r="9" spans="1:27" s="124" customFormat="1" ht="82.5" customHeight="1" x14ac:dyDescent="0.25">
      <c r="A9" s="330">
        <v>6</v>
      </c>
      <c r="B9" s="344" t="s">
        <v>137</v>
      </c>
      <c r="C9" s="332" t="s">
        <v>138</v>
      </c>
      <c r="D9" s="332" t="s">
        <v>139</v>
      </c>
      <c r="E9" s="333">
        <v>44927</v>
      </c>
      <c r="F9" s="334">
        <v>45291</v>
      </c>
      <c r="G9" s="332" t="s">
        <v>140</v>
      </c>
      <c r="H9" s="332" t="s">
        <v>141</v>
      </c>
      <c r="I9" s="335">
        <v>1</v>
      </c>
      <c r="J9" s="424">
        <v>1</v>
      </c>
      <c r="K9" s="332">
        <v>1</v>
      </c>
      <c r="L9" s="332">
        <v>1</v>
      </c>
      <c r="M9" s="348">
        <v>0.02</v>
      </c>
      <c r="N9" s="338">
        <f>$M9*(SUM($I9:I9)/SUM($I9:$L9))</f>
        <v>5.0000000000000001E-3</v>
      </c>
      <c r="O9" s="338">
        <f>$M9*(SUM($I9:J9)/SUM($I9:$L9))</f>
        <v>0.01</v>
      </c>
      <c r="P9" s="338">
        <f>$M9*(SUM($I9:K9)/SUM($I9:$L9))</f>
        <v>1.4999999999999999E-2</v>
      </c>
      <c r="Q9" s="338">
        <f>$M9*(SUM($I9:L9)/SUM($I9:$L9))</f>
        <v>0.02</v>
      </c>
      <c r="R9" s="336">
        <v>1</v>
      </c>
      <c r="S9" s="339">
        <v>1</v>
      </c>
      <c r="T9" s="336"/>
      <c r="U9" s="336"/>
      <c r="V9" s="338">
        <f>$M9*SUM($R9:R9)/SUM($I9:$L9)</f>
        <v>5.0000000000000001E-3</v>
      </c>
      <c r="W9" s="338">
        <f>$M9*SUM($R9:S9)/SUM($I9:$L9)</f>
        <v>0.01</v>
      </c>
      <c r="X9" s="338">
        <f>$M9*SUM($R9:T9)/SUM($I9:$L9)</f>
        <v>0.01</v>
      </c>
      <c r="Y9" s="338">
        <f>$M9*SUM($R9:U9)/SUM($I9:$L9)</f>
        <v>0.01</v>
      </c>
      <c r="Z9" s="408" t="s">
        <v>625</v>
      </c>
      <c r="AA9" s="341" t="s">
        <v>626</v>
      </c>
    </row>
    <row r="10" spans="1:27" ht="162" customHeight="1" x14ac:dyDescent="0.25">
      <c r="A10" s="330">
        <v>7</v>
      </c>
      <c r="B10" s="331" t="s">
        <v>143</v>
      </c>
      <c r="C10" s="349" t="s">
        <v>144</v>
      </c>
      <c r="D10" s="349" t="s">
        <v>145</v>
      </c>
      <c r="E10" s="350">
        <v>44958</v>
      </c>
      <c r="F10" s="350">
        <v>45077</v>
      </c>
      <c r="G10" s="349" t="s">
        <v>146</v>
      </c>
      <c r="H10" s="349" t="s">
        <v>147</v>
      </c>
      <c r="I10" s="351">
        <v>0</v>
      </c>
      <c r="J10" s="425">
        <v>1</v>
      </c>
      <c r="K10" s="351">
        <v>0</v>
      </c>
      <c r="L10" s="351">
        <v>0</v>
      </c>
      <c r="M10" s="352">
        <v>0.02</v>
      </c>
      <c r="N10" s="338">
        <f>$M10*(SUM($I10:I10)/SUM($I10:$L10))</f>
        <v>0</v>
      </c>
      <c r="O10" s="338">
        <f>$M10*(SUM($I10:J10)/SUM($I10:$L10))</f>
        <v>0.02</v>
      </c>
      <c r="P10" s="338">
        <f>$M10*(SUM($I10:K10)/SUM($I10:$L10))</f>
        <v>0.02</v>
      </c>
      <c r="Q10" s="338">
        <f>$M10*(SUM($I10:L10)/SUM($I10:$L10))</f>
        <v>0.02</v>
      </c>
      <c r="R10" s="336"/>
      <c r="S10" s="339">
        <v>1</v>
      </c>
      <c r="T10" s="336"/>
      <c r="U10" s="336"/>
      <c r="V10" s="338">
        <f>$M10*SUM($R10:R10)/SUM($I10:$L10)</f>
        <v>0</v>
      </c>
      <c r="W10" s="338">
        <f>$M10*SUM($R10:S10)/SUM($I10:$L10)</f>
        <v>0.02</v>
      </c>
      <c r="X10" s="338">
        <f>$M10*SUM($R10:T10)/SUM($I10:$L10)</f>
        <v>0.02</v>
      </c>
      <c r="Y10" s="338">
        <f>$M10*SUM($R10:U10)/SUM($I10:$L10)</f>
        <v>0.02</v>
      </c>
      <c r="Z10" s="340" t="s">
        <v>627</v>
      </c>
      <c r="AA10" s="341" t="s">
        <v>628</v>
      </c>
    </row>
    <row r="11" spans="1:27" ht="32.25" customHeight="1" x14ac:dyDescent="0.25">
      <c r="A11" s="353"/>
      <c r="B11" s="354" t="s">
        <v>545</v>
      </c>
      <c r="C11" s="411"/>
      <c r="D11" s="411"/>
      <c r="E11" s="401"/>
      <c r="F11" s="401"/>
      <c r="G11" s="412"/>
      <c r="H11" s="412"/>
      <c r="I11" s="413"/>
      <c r="J11" s="413"/>
      <c r="K11" s="413"/>
      <c r="L11" s="413"/>
      <c r="M11" s="414">
        <f>SUM(M4:M10)</f>
        <v>1</v>
      </c>
      <c r="N11" s="355">
        <f>SUM(N4:N10)</f>
        <v>4.4999999999999998E-2</v>
      </c>
      <c r="O11" s="355">
        <f>SUM(O4:O10)</f>
        <v>0.33500000000000002</v>
      </c>
      <c r="P11" s="355">
        <f>SUM(P4:P10)</f>
        <v>0.52166666666666672</v>
      </c>
      <c r="Q11" s="355">
        <f>SUM(Q4:Q10)</f>
        <v>1</v>
      </c>
      <c r="R11" s="356"/>
      <c r="S11" s="356"/>
      <c r="T11" s="356"/>
      <c r="U11" s="356"/>
      <c r="V11" s="355">
        <f>SUM(V4:V10)</f>
        <v>4.4999999999999998E-2</v>
      </c>
      <c r="W11" s="355">
        <f>SUM(W4:W10)</f>
        <v>0.33500000000000002</v>
      </c>
      <c r="X11" s="355">
        <f>SUM(X4:X10)</f>
        <v>0.33500000000000002</v>
      </c>
      <c r="Y11" s="355">
        <f>SUM(Y4:Y10)</f>
        <v>0.33500000000000002</v>
      </c>
      <c r="Z11" s="357"/>
      <c r="AA11" s="357"/>
    </row>
    <row r="12" spans="1:27" ht="86.25" x14ac:dyDescent="0.3">
      <c r="A12" s="330">
        <v>8</v>
      </c>
      <c r="B12" s="331" t="s">
        <v>149</v>
      </c>
      <c r="C12" s="349" t="s">
        <v>150</v>
      </c>
      <c r="D12" s="349" t="s">
        <v>151</v>
      </c>
      <c r="E12" s="350">
        <v>44927</v>
      </c>
      <c r="F12" s="350">
        <v>45291</v>
      </c>
      <c r="G12" s="349" t="s">
        <v>152</v>
      </c>
      <c r="H12" s="349" t="s">
        <v>153</v>
      </c>
      <c r="I12" s="351">
        <v>0</v>
      </c>
      <c r="J12" s="351">
        <v>0</v>
      </c>
      <c r="K12" s="351">
        <v>0</v>
      </c>
      <c r="L12" s="351">
        <v>1</v>
      </c>
      <c r="M12" s="352">
        <v>0.1</v>
      </c>
      <c r="N12" s="338">
        <f>$M12*(SUM($I12:I12)/SUM($I12:$L12))</f>
        <v>0</v>
      </c>
      <c r="O12" s="338">
        <f>$M12*(SUM($I12:J12)/SUM($I12:$L12))</f>
        <v>0</v>
      </c>
      <c r="P12" s="338">
        <f>$M12*(SUM($I12:K12)/SUM($I12:$L12))</f>
        <v>0</v>
      </c>
      <c r="Q12" s="338">
        <f>$M12*(SUM($I12:L12)/SUM($I12:$L12))</f>
        <v>0.1</v>
      </c>
      <c r="R12" s="336"/>
      <c r="S12" s="342"/>
      <c r="T12" s="336"/>
      <c r="U12" s="336"/>
      <c r="V12" s="338">
        <f>$M12*SUM($R12:R12)/SUM($I12:$L12)</f>
        <v>0</v>
      </c>
      <c r="W12" s="338">
        <f>$M12*SUM($R12:S12)/SUM($I12:$L12)</f>
        <v>0</v>
      </c>
      <c r="X12" s="338">
        <f>$M12*SUM($R12:T12)/SUM($I12:$L12)</f>
        <v>0</v>
      </c>
      <c r="Y12" s="338">
        <f>$M12*SUM($R12:U12)/SUM($I12:$L12)</f>
        <v>0</v>
      </c>
      <c r="Z12" s="343"/>
      <c r="AA12" s="336"/>
    </row>
    <row r="13" spans="1:27" ht="86.25" x14ac:dyDescent="0.25">
      <c r="A13" s="330">
        <v>9</v>
      </c>
      <c r="B13" s="331" t="s">
        <v>157</v>
      </c>
      <c r="C13" s="349" t="s">
        <v>158</v>
      </c>
      <c r="D13" s="349" t="s">
        <v>159</v>
      </c>
      <c r="E13" s="350">
        <v>44927</v>
      </c>
      <c r="F13" s="350">
        <v>45291</v>
      </c>
      <c r="G13" s="349" t="s">
        <v>152</v>
      </c>
      <c r="H13" s="349" t="s">
        <v>153</v>
      </c>
      <c r="I13" s="351">
        <v>0</v>
      </c>
      <c r="J13" s="351">
        <v>0</v>
      </c>
      <c r="K13" s="351">
        <v>0</v>
      </c>
      <c r="L13" s="351">
        <v>1</v>
      </c>
      <c r="M13" s="352">
        <v>0.1</v>
      </c>
      <c r="N13" s="338">
        <f>$M13*(SUM($I13:I13)/SUM($I13:$L13))</f>
        <v>0</v>
      </c>
      <c r="O13" s="338">
        <f>$M13*(SUM($I13:J13)/SUM($I13:$L13))</f>
        <v>0</v>
      </c>
      <c r="P13" s="338">
        <f>$M13*(SUM($I13:K13)/SUM($I13:$L13))</f>
        <v>0</v>
      </c>
      <c r="Q13" s="338">
        <f>$M13*(SUM($I13:L13)/SUM($I13:$L13))</f>
        <v>0.1</v>
      </c>
      <c r="R13" s="336"/>
      <c r="S13" s="342"/>
      <c r="T13" s="336"/>
      <c r="U13" s="336"/>
      <c r="V13" s="338">
        <f>$M13*SUM($R13:R13)/SUM($I13:$L13)</f>
        <v>0</v>
      </c>
      <c r="W13" s="338">
        <f>$M13*SUM($R13:S13)/SUM($I13:$L13)</f>
        <v>0</v>
      </c>
      <c r="X13" s="338">
        <f>$M13*SUM($R13:T13)/SUM($I13:$L13)</f>
        <v>0</v>
      </c>
      <c r="Y13" s="338">
        <f>$M13*SUM($R13:U13)/SUM($I13:$L13)</f>
        <v>0</v>
      </c>
      <c r="Z13" s="340"/>
      <c r="AA13" s="336"/>
    </row>
    <row r="14" spans="1:27" ht="138" x14ac:dyDescent="0.25">
      <c r="A14" s="330">
        <v>10</v>
      </c>
      <c r="B14" s="331" t="s">
        <v>160</v>
      </c>
      <c r="C14" s="349" t="s">
        <v>161</v>
      </c>
      <c r="D14" s="349" t="s">
        <v>162</v>
      </c>
      <c r="E14" s="350">
        <v>44927</v>
      </c>
      <c r="F14" s="350">
        <v>45291</v>
      </c>
      <c r="G14" s="349" t="s">
        <v>163</v>
      </c>
      <c r="H14" s="349" t="s">
        <v>164</v>
      </c>
      <c r="I14" s="351">
        <v>1</v>
      </c>
      <c r="J14" s="425">
        <v>1</v>
      </c>
      <c r="K14" s="351">
        <v>1</v>
      </c>
      <c r="L14" s="351">
        <v>1</v>
      </c>
      <c r="M14" s="352">
        <v>0.2</v>
      </c>
      <c r="N14" s="338">
        <f>$M14*(SUM($I14:I14)/SUM($I14:$L14))</f>
        <v>0.05</v>
      </c>
      <c r="O14" s="338">
        <f>$M14*(SUM($I14:J14)/SUM($I14:$L14))</f>
        <v>0.1</v>
      </c>
      <c r="P14" s="338">
        <f>$M14*(SUM($I14:K14)/SUM($I14:$L14))</f>
        <v>0.15000000000000002</v>
      </c>
      <c r="Q14" s="338">
        <f>$M14*(SUM($I14:L14)/SUM($I14:$L14))</f>
        <v>0.2</v>
      </c>
      <c r="R14" s="336">
        <v>1</v>
      </c>
      <c r="S14" s="339">
        <v>1</v>
      </c>
      <c r="T14" s="336"/>
      <c r="U14" s="336"/>
      <c r="V14" s="338">
        <f>$M14*SUM($R14:R14)/SUM($I14:$L14)</f>
        <v>0.05</v>
      </c>
      <c r="W14" s="338">
        <f>$M14*SUM($R14:S14)/SUM($I14:$L14)</f>
        <v>0.1</v>
      </c>
      <c r="X14" s="338">
        <f>$M14*SUM($R14:T14)/SUM($I14:$L14)</f>
        <v>0.1</v>
      </c>
      <c r="Y14" s="338">
        <f>$M14*SUM($R14:U14)/SUM($I14:$L14)</f>
        <v>0.1</v>
      </c>
      <c r="Z14" s="340" t="s">
        <v>629</v>
      </c>
      <c r="AA14" s="341" t="s">
        <v>630</v>
      </c>
    </row>
    <row r="15" spans="1:27" ht="114.75" customHeight="1" x14ac:dyDescent="0.25">
      <c r="A15" s="330">
        <v>11</v>
      </c>
      <c r="B15" s="331" t="s">
        <v>166</v>
      </c>
      <c r="C15" s="349" t="s">
        <v>167</v>
      </c>
      <c r="D15" s="349" t="s">
        <v>168</v>
      </c>
      <c r="E15" s="350">
        <v>44927</v>
      </c>
      <c r="F15" s="350">
        <v>45016</v>
      </c>
      <c r="G15" s="349" t="s">
        <v>169</v>
      </c>
      <c r="H15" s="349" t="s">
        <v>170</v>
      </c>
      <c r="I15" s="351">
        <v>1</v>
      </c>
      <c r="J15" s="351">
        <v>0</v>
      </c>
      <c r="K15" s="351">
        <v>0</v>
      </c>
      <c r="L15" s="351">
        <v>0</v>
      </c>
      <c r="M15" s="352">
        <v>0.03</v>
      </c>
      <c r="N15" s="338">
        <f>$M15*(SUM($I15:I15)/SUM($I15:$L15))</f>
        <v>0.03</v>
      </c>
      <c r="O15" s="338">
        <f>$M15*(SUM($I15:J15)/SUM($I15:$L15))</f>
        <v>0.03</v>
      </c>
      <c r="P15" s="338">
        <f>$M15*(SUM($I15:K15)/SUM($I15:$L15))</f>
        <v>0.03</v>
      </c>
      <c r="Q15" s="338">
        <f>$M15*(SUM($I15:L15)/SUM($I15:$L15))</f>
        <v>0.03</v>
      </c>
      <c r="R15" s="336">
        <v>1</v>
      </c>
      <c r="S15" s="342"/>
      <c r="T15" s="336"/>
      <c r="U15" s="336"/>
      <c r="V15" s="338">
        <f>$M15*SUM($R15:R15)/SUM($I15:$L15)</f>
        <v>0.03</v>
      </c>
      <c r="W15" s="338">
        <f>$M15*SUM($R15:S15)/SUM($I15:$L15)</f>
        <v>0.03</v>
      </c>
      <c r="X15" s="338">
        <f>$M15*SUM($R15:T15)/SUM($I15:$L15)</f>
        <v>0.03</v>
      </c>
      <c r="Y15" s="338">
        <f>$M15*SUM($R15:U15)/SUM($I15:$L15)</f>
        <v>0.03</v>
      </c>
      <c r="Z15" s="340"/>
      <c r="AA15" s="358"/>
    </row>
    <row r="16" spans="1:27" ht="138" x14ac:dyDescent="0.25">
      <c r="A16" s="330">
        <v>12</v>
      </c>
      <c r="B16" s="331" t="s">
        <v>172</v>
      </c>
      <c r="C16" s="349" t="s">
        <v>173</v>
      </c>
      <c r="D16" s="349" t="s">
        <v>174</v>
      </c>
      <c r="E16" s="350">
        <v>45017</v>
      </c>
      <c r="F16" s="350">
        <v>45107</v>
      </c>
      <c r="G16" s="349" t="s">
        <v>169</v>
      </c>
      <c r="H16" s="349" t="s">
        <v>170</v>
      </c>
      <c r="I16" s="351">
        <v>0</v>
      </c>
      <c r="J16" s="425">
        <v>1</v>
      </c>
      <c r="K16" s="351">
        <v>0</v>
      </c>
      <c r="L16" s="351">
        <v>0</v>
      </c>
      <c r="M16" s="352">
        <v>0.03</v>
      </c>
      <c r="N16" s="338">
        <f>$M16*(SUM($I16:I16)/SUM($I16:$L16))</f>
        <v>0</v>
      </c>
      <c r="O16" s="338">
        <f>$M16*(SUM($I16:J16)/SUM($I16:$L16))</f>
        <v>0.03</v>
      </c>
      <c r="P16" s="338">
        <f>$M16*(SUM($I16:K16)/SUM($I16:$L16))</f>
        <v>0.03</v>
      </c>
      <c r="Q16" s="338">
        <f>$M16*(SUM($I16:L16)/SUM($I16:$L16))</f>
        <v>0.03</v>
      </c>
      <c r="R16" s="336"/>
      <c r="S16" s="339">
        <v>1</v>
      </c>
      <c r="T16" s="336"/>
      <c r="U16" s="336"/>
      <c r="V16" s="338">
        <f>$M16*SUM($R16:R16)/SUM($I16:$L16)</f>
        <v>0</v>
      </c>
      <c r="W16" s="338">
        <f>$M16*SUM($R16:S16)/SUM($I16:$L16)</f>
        <v>0.03</v>
      </c>
      <c r="X16" s="338">
        <f>$M16*SUM($R16:T16)/SUM($I16:$L16)</f>
        <v>0.03</v>
      </c>
      <c r="Y16" s="338">
        <f>$M16*SUM($R16:U16)/SUM($I16:$L16)</f>
        <v>0.03</v>
      </c>
      <c r="Z16" s="340" t="s">
        <v>631</v>
      </c>
      <c r="AA16" s="341" t="s">
        <v>632</v>
      </c>
    </row>
    <row r="17" spans="1:27" ht="69" x14ac:dyDescent="0.25">
      <c r="A17" s="330">
        <v>13</v>
      </c>
      <c r="B17" s="331" t="s">
        <v>175</v>
      </c>
      <c r="C17" s="349" t="s">
        <v>176</v>
      </c>
      <c r="D17" s="349" t="s">
        <v>177</v>
      </c>
      <c r="E17" s="350">
        <v>44927</v>
      </c>
      <c r="F17" s="350">
        <v>45291</v>
      </c>
      <c r="G17" s="349" t="s">
        <v>178</v>
      </c>
      <c r="H17" s="349" t="s">
        <v>179</v>
      </c>
      <c r="I17" s="351">
        <v>0</v>
      </c>
      <c r="J17" s="425">
        <v>6</v>
      </c>
      <c r="K17" s="351">
        <v>0</v>
      </c>
      <c r="L17" s="351">
        <v>6</v>
      </c>
      <c r="M17" s="352">
        <v>0.03</v>
      </c>
      <c r="N17" s="338">
        <f>$M17*(SUM($I17:I17)/SUM($I17:$L17))</f>
        <v>0</v>
      </c>
      <c r="O17" s="338">
        <f>$M17*(SUM($I17:J17)/SUM($I17:$L17))</f>
        <v>1.4999999999999999E-2</v>
      </c>
      <c r="P17" s="338">
        <f>$M17*(SUM($I17:K17)/SUM($I17:$L17))</f>
        <v>1.4999999999999999E-2</v>
      </c>
      <c r="Q17" s="338">
        <f>$M17*(SUM($I17:L17)/SUM($I17:$L17))</f>
        <v>0.03</v>
      </c>
      <c r="R17" s="336"/>
      <c r="S17" s="339">
        <v>6</v>
      </c>
      <c r="T17" s="336"/>
      <c r="U17" s="336"/>
      <c r="V17" s="338">
        <f>$M17*SUM($R17:R17)/SUM($I17:$L17)</f>
        <v>0</v>
      </c>
      <c r="W17" s="338">
        <f>$M17*SUM($R17:S17)/SUM($I17:$L17)</f>
        <v>1.4999999999999999E-2</v>
      </c>
      <c r="X17" s="338">
        <f>$M17*SUM($R17:T17)/SUM($I17:$L17)</f>
        <v>1.4999999999999999E-2</v>
      </c>
      <c r="Y17" s="338">
        <f>$M17*SUM($R17:U17)/SUM($I17:$L17)</f>
        <v>1.4999999999999999E-2</v>
      </c>
      <c r="Z17" s="340" t="s">
        <v>633</v>
      </c>
      <c r="AA17" s="341" t="s">
        <v>634</v>
      </c>
    </row>
    <row r="18" spans="1:27" ht="138" x14ac:dyDescent="0.25">
      <c r="A18" s="330">
        <v>14</v>
      </c>
      <c r="B18" s="331" t="s">
        <v>180</v>
      </c>
      <c r="C18" s="349" t="s">
        <v>181</v>
      </c>
      <c r="D18" s="349" t="s">
        <v>182</v>
      </c>
      <c r="E18" s="350">
        <v>45108</v>
      </c>
      <c r="F18" s="350">
        <v>45199</v>
      </c>
      <c r="G18" s="349" t="s">
        <v>169</v>
      </c>
      <c r="H18" s="349" t="s">
        <v>170</v>
      </c>
      <c r="I18" s="351">
        <v>0</v>
      </c>
      <c r="J18" s="351">
        <v>0</v>
      </c>
      <c r="K18" s="351">
        <v>1</v>
      </c>
      <c r="L18" s="351">
        <v>0</v>
      </c>
      <c r="M18" s="352">
        <v>0.03</v>
      </c>
      <c r="N18" s="338">
        <f>$M18*(SUM($I18:I18)/SUM($I18:$L18))</f>
        <v>0</v>
      </c>
      <c r="O18" s="338">
        <f>$M18*(SUM($I18:J18)/SUM($I18:$L18))</f>
        <v>0</v>
      </c>
      <c r="P18" s="338">
        <f>$M18*(SUM($I18:K18)/SUM($I18:$L18))</f>
        <v>0.03</v>
      </c>
      <c r="Q18" s="338">
        <f>$M18*(SUM($I18:L18)/SUM($I18:$L18))</f>
        <v>0.03</v>
      </c>
      <c r="R18" s="336"/>
      <c r="S18" s="342"/>
      <c r="T18" s="336"/>
      <c r="U18" s="336"/>
      <c r="V18" s="338">
        <f>$M18*SUM($R18:R18)/SUM($I18:$L18)</f>
        <v>0</v>
      </c>
      <c r="W18" s="338">
        <f>$M18*SUM($R18:S18)/SUM($I18:$L18)</f>
        <v>0</v>
      </c>
      <c r="X18" s="338">
        <f>$M18*SUM($R18:T18)/SUM($I18:$L18)</f>
        <v>0</v>
      </c>
      <c r="Y18" s="338">
        <f>$M18*SUM($R18:U18)/SUM($I18:$L18)</f>
        <v>0</v>
      </c>
      <c r="Z18" s="340"/>
      <c r="AA18" s="336"/>
    </row>
    <row r="19" spans="1:27" ht="138" x14ac:dyDescent="0.25">
      <c r="A19" s="330">
        <v>15</v>
      </c>
      <c r="B19" s="331" t="s">
        <v>183</v>
      </c>
      <c r="C19" s="349" t="s">
        <v>184</v>
      </c>
      <c r="D19" s="349" t="s">
        <v>185</v>
      </c>
      <c r="E19" s="350">
        <v>45200</v>
      </c>
      <c r="F19" s="350">
        <v>45291</v>
      </c>
      <c r="G19" s="349" t="s">
        <v>169</v>
      </c>
      <c r="H19" s="349" t="s">
        <v>170</v>
      </c>
      <c r="I19" s="351">
        <v>0</v>
      </c>
      <c r="J19" s="351">
        <v>0</v>
      </c>
      <c r="K19" s="351">
        <v>0</v>
      </c>
      <c r="L19" s="351">
        <v>1</v>
      </c>
      <c r="M19" s="352">
        <v>0.03</v>
      </c>
      <c r="N19" s="338">
        <f>$M19*(SUM($I19:I19)/SUM($I19:$L19))</f>
        <v>0</v>
      </c>
      <c r="O19" s="338">
        <f>$M19*(SUM($I19:J19)/SUM($I19:$L19))</f>
        <v>0</v>
      </c>
      <c r="P19" s="338">
        <f>$M19*(SUM($I19:K19)/SUM($I19:$L19))</f>
        <v>0</v>
      </c>
      <c r="Q19" s="338">
        <f>$M19*(SUM($I19:L19)/SUM($I19:$L19))</f>
        <v>0.03</v>
      </c>
      <c r="R19" s="336"/>
      <c r="S19" s="342"/>
      <c r="T19" s="336"/>
      <c r="U19" s="336"/>
      <c r="V19" s="338">
        <f>$M19*SUM($R19:R19)/SUM($I19:$L19)</f>
        <v>0</v>
      </c>
      <c r="W19" s="338">
        <f>$M19*SUM($R19:S19)/SUM($I19:$L19)</f>
        <v>0</v>
      </c>
      <c r="X19" s="338">
        <f>$M19*SUM($R19:T19)/SUM($I19:$L19)</f>
        <v>0</v>
      </c>
      <c r="Y19" s="338">
        <f>$M19*SUM($R19:U19)/SUM($I19:$L19)</f>
        <v>0</v>
      </c>
      <c r="Z19" s="340"/>
      <c r="AA19" s="336"/>
    </row>
    <row r="20" spans="1:27" ht="207" x14ac:dyDescent="0.25">
      <c r="A20" s="330">
        <v>16</v>
      </c>
      <c r="B20" s="331" t="s">
        <v>186</v>
      </c>
      <c r="C20" s="349" t="s">
        <v>187</v>
      </c>
      <c r="D20" s="349" t="s">
        <v>188</v>
      </c>
      <c r="E20" s="350">
        <v>44927</v>
      </c>
      <c r="F20" s="350">
        <v>45291</v>
      </c>
      <c r="G20" s="349" t="s">
        <v>189</v>
      </c>
      <c r="H20" s="349" t="s">
        <v>190</v>
      </c>
      <c r="I20" s="351">
        <v>1</v>
      </c>
      <c r="J20" s="425">
        <v>1</v>
      </c>
      <c r="K20" s="351">
        <v>1</v>
      </c>
      <c r="L20" s="351">
        <v>1</v>
      </c>
      <c r="M20" s="352">
        <v>0.03</v>
      </c>
      <c r="N20" s="338">
        <f>$M20*(SUM($I20:I20)/SUM($I20:$L20))</f>
        <v>7.4999999999999997E-3</v>
      </c>
      <c r="O20" s="338">
        <f>$M20*(SUM($I20:J20)/SUM($I20:$L20))</f>
        <v>1.4999999999999999E-2</v>
      </c>
      <c r="P20" s="338">
        <f>$M20*(SUM($I20:K20)/SUM($I20:$L20))</f>
        <v>2.2499999999999999E-2</v>
      </c>
      <c r="Q20" s="338">
        <f>$M20*(SUM($I20:L20)/SUM($I20:$L20))</f>
        <v>0.03</v>
      </c>
      <c r="R20" s="336">
        <v>1</v>
      </c>
      <c r="S20" s="339">
        <v>1</v>
      </c>
      <c r="T20" s="336"/>
      <c r="U20" s="336"/>
      <c r="V20" s="338">
        <f>$M20*SUM($R20:R20)/SUM($I20:$L20)</f>
        <v>7.4999999999999997E-3</v>
      </c>
      <c r="W20" s="338">
        <f>$M20*SUM($R20:S20)/SUM($I20:$L20)</f>
        <v>1.4999999999999999E-2</v>
      </c>
      <c r="X20" s="338">
        <f>$M20*SUM($R20:T20)/SUM($I20:$L20)</f>
        <v>1.4999999999999999E-2</v>
      </c>
      <c r="Y20" s="338">
        <f>$M20*SUM($R20:U20)/SUM($I20:$L20)</f>
        <v>1.4999999999999999E-2</v>
      </c>
      <c r="Z20" s="340" t="s">
        <v>635</v>
      </c>
      <c r="AA20" s="341" t="s">
        <v>636</v>
      </c>
    </row>
    <row r="21" spans="1:27" ht="103.5" x14ac:dyDescent="0.25">
      <c r="A21" s="330">
        <v>17</v>
      </c>
      <c r="B21" s="331" t="s">
        <v>191</v>
      </c>
      <c r="C21" s="349" t="s">
        <v>192</v>
      </c>
      <c r="D21" s="349" t="s">
        <v>193</v>
      </c>
      <c r="E21" s="350">
        <v>44927</v>
      </c>
      <c r="F21" s="350">
        <v>45291</v>
      </c>
      <c r="G21" s="349" t="s">
        <v>194</v>
      </c>
      <c r="H21" s="349" t="s">
        <v>195</v>
      </c>
      <c r="I21" s="351">
        <v>0</v>
      </c>
      <c r="J21" s="425">
        <v>1</v>
      </c>
      <c r="K21" s="351">
        <v>1</v>
      </c>
      <c r="L21" s="351">
        <v>1</v>
      </c>
      <c r="M21" s="352">
        <v>0.09</v>
      </c>
      <c r="N21" s="338">
        <f>$M21*(SUM($I21:I21)/SUM($I21:$L21))</f>
        <v>0</v>
      </c>
      <c r="O21" s="338">
        <f>$M21*(SUM($I21:J21)/SUM($I21:$L21))</f>
        <v>0.03</v>
      </c>
      <c r="P21" s="338">
        <f>$M21*(SUM($I21:K21)/SUM($I21:$L21))</f>
        <v>0.06</v>
      </c>
      <c r="Q21" s="338">
        <f>$M21*(SUM($I21:L21)/SUM($I21:$L21))</f>
        <v>0.09</v>
      </c>
      <c r="R21" s="336"/>
      <c r="S21" s="339">
        <v>1</v>
      </c>
      <c r="T21" s="336"/>
      <c r="U21" s="336"/>
      <c r="V21" s="338">
        <f>$M21*SUM($R21:R21)/SUM($I21:$L21)</f>
        <v>0</v>
      </c>
      <c r="W21" s="338">
        <f>$M21*SUM($R21:S21)/SUM($I21:$L21)</f>
        <v>0.03</v>
      </c>
      <c r="X21" s="338">
        <f>$M21*SUM($R21:T21)/SUM($I21:$L21)</f>
        <v>0.03</v>
      </c>
      <c r="Y21" s="338">
        <f>$M21*SUM($R21:U21)/SUM($I21:$L21)</f>
        <v>0.03</v>
      </c>
      <c r="Z21" s="340" t="s">
        <v>637</v>
      </c>
      <c r="AA21" s="359" t="s">
        <v>638</v>
      </c>
    </row>
    <row r="22" spans="1:27" ht="120.75" x14ac:dyDescent="0.25">
      <c r="A22" s="330">
        <v>18</v>
      </c>
      <c r="B22" s="331" t="s">
        <v>196</v>
      </c>
      <c r="C22" s="349" t="s">
        <v>197</v>
      </c>
      <c r="D22" s="349" t="s">
        <v>198</v>
      </c>
      <c r="E22" s="350">
        <v>44927</v>
      </c>
      <c r="F22" s="350">
        <v>45291</v>
      </c>
      <c r="G22" s="349" t="s">
        <v>199</v>
      </c>
      <c r="H22" s="349" t="s">
        <v>200</v>
      </c>
      <c r="I22" s="351">
        <v>0</v>
      </c>
      <c r="J22" s="425">
        <v>4</v>
      </c>
      <c r="K22" s="351">
        <v>0</v>
      </c>
      <c r="L22" s="351">
        <v>4</v>
      </c>
      <c r="M22" s="352">
        <v>0.03</v>
      </c>
      <c r="N22" s="338">
        <f>$M22*(SUM($I22:I22)/SUM($I22:$L22))</f>
        <v>0</v>
      </c>
      <c r="O22" s="338">
        <f>$M22*(SUM($I22:J22)/SUM($I22:$L22))</f>
        <v>1.4999999999999999E-2</v>
      </c>
      <c r="P22" s="338">
        <f>$M22*(SUM($I22:K22)/SUM($I22:$L22))</f>
        <v>1.4999999999999999E-2</v>
      </c>
      <c r="Q22" s="338">
        <f>$M22*(SUM($I22:L22)/SUM($I22:$L22))</f>
        <v>0.03</v>
      </c>
      <c r="R22" s="336"/>
      <c r="S22" s="339">
        <v>4</v>
      </c>
      <c r="T22" s="336"/>
      <c r="U22" s="336"/>
      <c r="V22" s="338">
        <f>$M22*SUM($R22:R22)/SUM($I22:$L22)</f>
        <v>0</v>
      </c>
      <c r="W22" s="338">
        <f>$M22*SUM($R22:S22)/SUM($I22:$L22)</f>
        <v>1.4999999999999999E-2</v>
      </c>
      <c r="X22" s="338">
        <f>$M22*SUM($R22:T22)/SUM($I22:$L22)</f>
        <v>1.4999999999999999E-2</v>
      </c>
      <c r="Y22" s="338">
        <f>$M22*SUM($R22:U22)/SUM($I22:$L22)</f>
        <v>1.4999999999999999E-2</v>
      </c>
      <c r="Z22" s="340" t="s">
        <v>639</v>
      </c>
      <c r="AA22" s="359" t="s">
        <v>640</v>
      </c>
    </row>
    <row r="23" spans="1:27" ht="69" x14ac:dyDescent="0.25">
      <c r="A23" s="330">
        <v>19</v>
      </c>
      <c r="B23" s="331" t="s">
        <v>201</v>
      </c>
      <c r="C23" s="349" t="s">
        <v>202</v>
      </c>
      <c r="D23" s="349" t="s">
        <v>203</v>
      </c>
      <c r="E23" s="350">
        <v>44927</v>
      </c>
      <c r="F23" s="350">
        <v>45291</v>
      </c>
      <c r="G23" s="349" t="s">
        <v>204</v>
      </c>
      <c r="H23" s="349" t="s">
        <v>205</v>
      </c>
      <c r="I23" s="351">
        <v>0</v>
      </c>
      <c r="J23" s="425">
        <v>1</v>
      </c>
      <c r="K23" s="351">
        <v>1</v>
      </c>
      <c r="L23" s="351">
        <v>1</v>
      </c>
      <c r="M23" s="352">
        <v>0.03</v>
      </c>
      <c r="N23" s="338">
        <f>$M23*(SUM($I23:I23)/SUM($I23:$L23))</f>
        <v>0</v>
      </c>
      <c r="O23" s="338">
        <f>$M23*(SUM($I23:J23)/SUM($I23:$L23))</f>
        <v>9.9999999999999985E-3</v>
      </c>
      <c r="P23" s="338">
        <f>$M23*(SUM($I23:K23)/SUM($I23:$L23))</f>
        <v>1.9999999999999997E-2</v>
      </c>
      <c r="Q23" s="338">
        <f>$M23*(SUM($I23:L23)/SUM($I23:$L23))</f>
        <v>0.03</v>
      </c>
      <c r="R23" s="336"/>
      <c r="S23" s="339">
        <v>1</v>
      </c>
      <c r="T23" s="336"/>
      <c r="U23" s="336"/>
      <c r="V23" s="338">
        <f>$M23*SUM($R23:R23)/SUM($I23:$L23)</f>
        <v>0</v>
      </c>
      <c r="W23" s="338">
        <f>$M23*SUM($R23:S23)/SUM($I23:$L23)</f>
        <v>0.01</v>
      </c>
      <c r="X23" s="338">
        <f>$M23*SUM($R23:T23)/SUM($I23:$L23)</f>
        <v>0.01</v>
      </c>
      <c r="Y23" s="338">
        <f>$M23*SUM($R23:U23)/SUM($I23:$L23)</f>
        <v>0.01</v>
      </c>
      <c r="Z23" s="340" t="s">
        <v>641</v>
      </c>
      <c r="AA23" s="341" t="s">
        <v>642</v>
      </c>
    </row>
    <row r="24" spans="1:27" ht="86.25" x14ac:dyDescent="0.25">
      <c r="A24" s="330">
        <v>20</v>
      </c>
      <c r="B24" s="331" t="s">
        <v>210</v>
      </c>
      <c r="C24" s="349" t="s">
        <v>211</v>
      </c>
      <c r="D24" s="349" t="s">
        <v>212</v>
      </c>
      <c r="E24" s="350">
        <v>44927</v>
      </c>
      <c r="F24" s="350">
        <v>45291</v>
      </c>
      <c r="G24" s="349" t="s">
        <v>213</v>
      </c>
      <c r="H24" s="349" t="s">
        <v>214</v>
      </c>
      <c r="I24" s="351">
        <v>0</v>
      </c>
      <c r="J24" s="425">
        <v>1</v>
      </c>
      <c r="K24" s="351">
        <v>2</v>
      </c>
      <c r="L24" s="351">
        <v>2</v>
      </c>
      <c r="M24" s="352">
        <v>0.1</v>
      </c>
      <c r="N24" s="338">
        <f>$M24*(SUM($I24:I24)/SUM($I24:$L24))</f>
        <v>0</v>
      </c>
      <c r="O24" s="338">
        <f>$M24*(SUM($I24:J24)/SUM($I24:$L24))</f>
        <v>2.0000000000000004E-2</v>
      </c>
      <c r="P24" s="338">
        <f>$M24*(SUM($I24:K24)/SUM($I24:$L24))</f>
        <v>0.06</v>
      </c>
      <c r="Q24" s="338">
        <f>$M24*(SUM($I24:L24)/SUM($I24:$L24))</f>
        <v>0.1</v>
      </c>
      <c r="R24" s="336"/>
      <c r="S24" s="339">
        <v>1</v>
      </c>
      <c r="T24" s="336"/>
      <c r="U24" s="336"/>
      <c r="V24" s="338">
        <f>$M24*SUM($R24:R24)/SUM($I24:$L24)</f>
        <v>0</v>
      </c>
      <c r="W24" s="338">
        <f>$M24*SUM($R24:S24)/SUM($I24:$L24)</f>
        <v>0.02</v>
      </c>
      <c r="X24" s="338">
        <f>$M24*SUM($R24:T24)/SUM($I24:$L24)</f>
        <v>0.02</v>
      </c>
      <c r="Y24" s="338">
        <f>$M24*SUM($R24:U24)/SUM($I24:$L24)</f>
        <v>0.02</v>
      </c>
      <c r="Z24" s="340" t="s">
        <v>643</v>
      </c>
      <c r="AA24" s="341" t="s">
        <v>644</v>
      </c>
    </row>
    <row r="25" spans="1:27" ht="138" x14ac:dyDescent="0.25">
      <c r="A25" s="330">
        <v>21</v>
      </c>
      <c r="B25" s="331" t="s">
        <v>215</v>
      </c>
      <c r="C25" s="349" t="s">
        <v>216</v>
      </c>
      <c r="D25" s="349" t="s">
        <v>217</v>
      </c>
      <c r="E25" s="350">
        <v>44927</v>
      </c>
      <c r="F25" s="350">
        <v>45291</v>
      </c>
      <c r="G25" s="349" t="s">
        <v>218</v>
      </c>
      <c r="H25" s="349" t="s">
        <v>219</v>
      </c>
      <c r="I25" s="351">
        <v>0</v>
      </c>
      <c r="J25" s="351">
        <v>0</v>
      </c>
      <c r="K25" s="351">
        <v>0</v>
      </c>
      <c r="L25" s="351">
        <v>2</v>
      </c>
      <c r="M25" s="352">
        <v>0.03</v>
      </c>
      <c r="N25" s="338">
        <f>$M25*(SUM($I25:I25)/SUM($I25:$L25))</f>
        <v>0</v>
      </c>
      <c r="O25" s="338">
        <f>$M25*(SUM($I25:J25)/SUM($I25:$L25))</f>
        <v>0</v>
      </c>
      <c r="P25" s="338">
        <f>$M25*(SUM($I25:K25)/SUM($I25:$L25))</f>
        <v>0</v>
      </c>
      <c r="Q25" s="338">
        <f>$M25*(SUM($I25:L25)/SUM($I25:$L25))</f>
        <v>0.03</v>
      </c>
      <c r="R25" s="336"/>
      <c r="S25" s="342"/>
      <c r="T25" s="336"/>
      <c r="U25" s="336"/>
      <c r="V25" s="338">
        <f>$M25*SUM($R25:R25)/SUM($I25:$L25)</f>
        <v>0</v>
      </c>
      <c r="W25" s="338">
        <f>$M25*SUM($R25:S25)/SUM($I25:$L25)</f>
        <v>0</v>
      </c>
      <c r="X25" s="338">
        <f>$M25*SUM($R25:T25)/SUM($I25:$L25)</f>
        <v>0</v>
      </c>
      <c r="Y25" s="338">
        <f>$M25*SUM($R25:U25)/SUM($I25:$L25)</f>
        <v>0</v>
      </c>
      <c r="Z25" s="340"/>
      <c r="AA25" s="336"/>
    </row>
    <row r="26" spans="1:27" ht="168" customHeight="1" x14ac:dyDescent="0.25">
      <c r="A26" s="330">
        <v>22</v>
      </c>
      <c r="B26" s="331" t="s">
        <v>220</v>
      </c>
      <c r="C26" s="349" t="s">
        <v>144</v>
      </c>
      <c r="D26" s="349" t="s">
        <v>145</v>
      </c>
      <c r="E26" s="350">
        <v>44958</v>
      </c>
      <c r="F26" s="350">
        <v>45077</v>
      </c>
      <c r="G26" s="349" t="s">
        <v>221</v>
      </c>
      <c r="H26" s="349" t="s">
        <v>147</v>
      </c>
      <c r="I26" s="351">
        <v>0</v>
      </c>
      <c r="J26" s="425">
        <v>1</v>
      </c>
      <c r="K26" s="351">
        <v>0</v>
      </c>
      <c r="L26" s="351">
        <v>0</v>
      </c>
      <c r="M26" s="352">
        <v>0.04</v>
      </c>
      <c r="N26" s="338">
        <f>$M26*(SUM($I26:I26)/SUM($I26:$L26))</f>
        <v>0</v>
      </c>
      <c r="O26" s="338">
        <f>$M26*(SUM($I26:J26)/SUM($I26:$L26))</f>
        <v>0.04</v>
      </c>
      <c r="P26" s="338">
        <f>$M26*(SUM($I26:K26)/SUM($I26:$L26))</f>
        <v>0.04</v>
      </c>
      <c r="Q26" s="338">
        <f>$M26*(SUM($I26:L26)/SUM($I26:$L26))</f>
        <v>0.04</v>
      </c>
      <c r="R26" s="336"/>
      <c r="S26" s="339">
        <v>1</v>
      </c>
      <c r="T26" s="336"/>
      <c r="U26" s="336"/>
      <c r="V26" s="338">
        <f>$M26*SUM($R26:R26)/SUM($I26:$L26)</f>
        <v>0</v>
      </c>
      <c r="W26" s="338">
        <f>$M26*SUM($R26:S26)/SUM($I26:$L26)</f>
        <v>0.04</v>
      </c>
      <c r="X26" s="338">
        <f>$M26*SUM($R26:T26)/SUM($I26:$L26)</f>
        <v>0.04</v>
      </c>
      <c r="Y26" s="338">
        <f>$M26*SUM($R26:U26)/SUM($I26:$L26)</f>
        <v>0.04</v>
      </c>
      <c r="Z26" s="340" t="s">
        <v>627</v>
      </c>
      <c r="AA26" s="341" t="s">
        <v>645</v>
      </c>
    </row>
    <row r="27" spans="1:27" ht="66" customHeight="1" x14ac:dyDescent="0.25">
      <c r="A27" s="330">
        <v>23</v>
      </c>
      <c r="B27" s="331" t="s">
        <v>222</v>
      </c>
      <c r="C27" s="332" t="s">
        <v>138</v>
      </c>
      <c r="D27" s="332" t="s">
        <v>139</v>
      </c>
      <c r="E27" s="333">
        <v>44927</v>
      </c>
      <c r="F27" s="334">
        <v>45291</v>
      </c>
      <c r="G27" s="332" t="s">
        <v>140</v>
      </c>
      <c r="H27" s="332" t="s">
        <v>141</v>
      </c>
      <c r="I27" s="335">
        <v>1</v>
      </c>
      <c r="J27" s="424">
        <v>1</v>
      </c>
      <c r="K27" s="332">
        <v>1</v>
      </c>
      <c r="L27" s="332">
        <v>1</v>
      </c>
      <c r="M27" s="348">
        <v>0.1</v>
      </c>
      <c r="N27" s="338">
        <f>$M27*(SUM($I27:I27)/SUM($I27:$L27))</f>
        <v>2.5000000000000001E-2</v>
      </c>
      <c r="O27" s="338">
        <f>$M27*(SUM($I27:J27)/SUM($I27:$L27))</f>
        <v>0.05</v>
      </c>
      <c r="P27" s="338">
        <f>$M27*(SUM($I27:K27)/SUM($I27:$L27))</f>
        <v>7.5000000000000011E-2</v>
      </c>
      <c r="Q27" s="338">
        <f>$M27*(SUM($I27:L27)/SUM($I27:$L27))</f>
        <v>0.1</v>
      </c>
      <c r="R27" s="336">
        <v>1</v>
      </c>
      <c r="S27" s="339">
        <v>1</v>
      </c>
      <c r="T27" s="336"/>
      <c r="U27" s="336"/>
      <c r="V27" s="338">
        <f>$M27*SUM($R27:R27)/SUM($I27:$L27)</f>
        <v>2.5000000000000001E-2</v>
      </c>
      <c r="W27" s="338">
        <f>$M27*SUM($R27:S27)/SUM($I27:$L27)</f>
        <v>0.05</v>
      </c>
      <c r="X27" s="338">
        <f>$M27*SUM($R27:T27)/SUM($I27:$L27)</f>
        <v>0.05</v>
      </c>
      <c r="Y27" s="338">
        <f>$M27*SUM($R27:U27)/SUM($I27:$L27)</f>
        <v>0.05</v>
      </c>
      <c r="Z27" s="340" t="s">
        <v>646</v>
      </c>
      <c r="AA27" s="360" t="s">
        <v>647</v>
      </c>
    </row>
    <row r="28" spans="1:27" ht="17.25" x14ac:dyDescent="0.25">
      <c r="A28" s="361"/>
      <c r="B28" s="354" t="s">
        <v>556</v>
      </c>
      <c r="C28" s="411"/>
      <c r="D28" s="411"/>
      <c r="E28" s="401"/>
      <c r="F28" s="401"/>
      <c r="G28" s="412"/>
      <c r="H28" s="412"/>
      <c r="I28" s="413"/>
      <c r="J28" s="413"/>
      <c r="K28" s="413"/>
      <c r="L28" s="413"/>
      <c r="M28" s="414">
        <f>SUM(M12:M27)</f>
        <v>1.0000000000000002</v>
      </c>
      <c r="N28" s="362">
        <f>SUM(N12:N27)</f>
        <v>0.11249999999999999</v>
      </c>
      <c r="O28" s="362">
        <f>SUM(O12:O27)</f>
        <v>0.35499999999999998</v>
      </c>
      <c r="P28" s="362">
        <f t="shared" ref="P28:Q28" si="0">SUM(P12:P27)</f>
        <v>0.5475000000000001</v>
      </c>
      <c r="Q28" s="362">
        <f t="shared" si="0"/>
        <v>1.0000000000000002</v>
      </c>
      <c r="R28" s="363"/>
      <c r="S28" s="363"/>
      <c r="T28" s="363"/>
      <c r="U28" s="363"/>
      <c r="V28" s="362">
        <f>SUM(V12:V27)</f>
        <v>0.11249999999999999</v>
      </c>
      <c r="W28" s="362">
        <f>SUM(W12:W27)</f>
        <v>0.35499999999999998</v>
      </c>
      <c r="X28" s="362">
        <f t="shared" ref="X28:Y28" si="1">SUM(X12:X27)</f>
        <v>0.35499999999999998</v>
      </c>
      <c r="Y28" s="362">
        <f t="shared" si="1"/>
        <v>0.35499999999999998</v>
      </c>
      <c r="Z28" s="364"/>
      <c r="AA28" s="363"/>
    </row>
    <row r="29" spans="1:27" ht="126" customHeight="1" x14ac:dyDescent="0.25">
      <c r="A29" s="330">
        <v>24</v>
      </c>
      <c r="B29" s="331" t="s">
        <v>224</v>
      </c>
      <c r="C29" s="415" t="s">
        <v>225</v>
      </c>
      <c r="D29" s="365" t="s">
        <v>226</v>
      </c>
      <c r="E29" s="366">
        <v>44949</v>
      </c>
      <c r="F29" s="366">
        <v>45275</v>
      </c>
      <c r="G29" s="349" t="s">
        <v>227</v>
      </c>
      <c r="H29" s="349" t="s">
        <v>228</v>
      </c>
      <c r="I29" s="352">
        <v>0.53</v>
      </c>
      <c r="J29" s="426">
        <v>0.27</v>
      </c>
      <c r="K29" s="352">
        <v>0.1</v>
      </c>
      <c r="L29" s="352">
        <v>0.1</v>
      </c>
      <c r="M29" s="352">
        <v>0.15</v>
      </c>
      <c r="N29" s="338">
        <f>$M29*(SUM($I29:I29)/SUM($I29:$L29))</f>
        <v>7.9500000000000001E-2</v>
      </c>
      <c r="O29" s="338">
        <f>$M29*(SUM($I29:J29)/SUM($I29:$L29))</f>
        <v>0.12</v>
      </c>
      <c r="P29" s="338">
        <f>$M29*(SUM($I29:K29)/SUM($I29:$L29))</f>
        <v>0.13500000000000001</v>
      </c>
      <c r="Q29" s="338">
        <f>$M29*(SUM($I29:L29)/SUM($I29:$L29))</f>
        <v>0.15</v>
      </c>
      <c r="R29" s="337">
        <v>0.53</v>
      </c>
      <c r="S29" s="367">
        <v>0.27</v>
      </c>
      <c r="T29" s="336"/>
      <c r="U29" s="336"/>
      <c r="V29" s="338">
        <f>$M29*SUM($R29:R29)/SUM($I29:$L29)</f>
        <v>7.9500000000000001E-2</v>
      </c>
      <c r="W29" s="338">
        <f>$M29*SUM($R29:S29)/SUM($I29:$L29)</f>
        <v>0.12</v>
      </c>
      <c r="X29" s="338">
        <f>$M29*SUM($R29:T29)/SUM($I29:$L29)</f>
        <v>0.12</v>
      </c>
      <c r="Y29" s="338">
        <f>$M29*SUM($R29:U29)/SUM($I29:$L29)</f>
        <v>0.12</v>
      </c>
      <c r="Z29" s="340" t="s">
        <v>648</v>
      </c>
      <c r="AA29" s="359" t="s">
        <v>649</v>
      </c>
    </row>
    <row r="30" spans="1:27" ht="104.25" customHeight="1" x14ac:dyDescent="0.25">
      <c r="A30" s="330">
        <v>25</v>
      </c>
      <c r="B30" s="331" t="s">
        <v>232</v>
      </c>
      <c r="C30" s="365" t="s">
        <v>233</v>
      </c>
      <c r="D30" s="365" t="s">
        <v>234</v>
      </c>
      <c r="E30" s="366">
        <v>44949</v>
      </c>
      <c r="F30" s="350">
        <v>45199</v>
      </c>
      <c r="G30" s="349" t="s">
        <v>235</v>
      </c>
      <c r="H30" s="349" t="s">
        <v>236</v>
      </c>
      <c r="I30" s="352">
        <v>0.33</v>
      </c>
      <c r="J30" s="426">
        <v>0.33</v>
      </c>
      <c r="K30" s="352">
        <v>0.34</v>
      </c>
      <c r="L30" s="352">
        <v>0</v>
      </c>
      <c r="M30" s="352">
        <v>0.15</v>
      </c>
      <c r="N30" s="338">
        <f>$M30*(SUM($I30:I30)/SUM($I30:$L30))</f>
        <v>4.9500000000000002E-2</v>
      </c>
      <c r="O30" s="338">
        <f>$M30*(SUM($I30:J30)/SUM($I30:$L30))</f>
        <v>9.9000000000000005E-2</v>
      </c>
      <c r="P30" s="338">
        <f>$M30*(SUM($I30:K30)/SUM($I30:$L30))</f>
        <v>0.15</v>
      </c>
      <c r="Q30" s="338">
        <f>$M30*(SUM($I30:L30)/SUM($I30:$L30))</f>
        <v>0.15</v>
      </c>
      <c r="R30" s="337">
        <v>0.25</v>
      </c>
      <c r="S30" s="367">
        <v>0.33</v>
      </c>
      <c r="T30" s="336"/>
      <c r="U30" s="336"/>
      <c r="V30" s="338">
        <f>$M30*SUM($R30:R30)/SUM($I30:$L30)</f>
        <v>3.7499999999999999E-2</v>
      </c>
      <c r="W30" s="338">
        <f>$M30*SUM($R30:S30)/SUM($I30:$L30)</f>
        <v>8.7000000000000008E-2</v>
      </c>
      <c r="X30" s="338">
        <f>$M30*SUM($R30:T30)/SUM($I30:$L30)</f>
        <v>8.7000000000000008E-2</v>
      </c>
      <c r="Y30" s="338">
        <f>$M30*SUM($R30:U30)/SUM($I30:$L30)</f>
        <v>8.7000000000000008E-2</v>
      </c>
      <c r="Z30" s="340" t="s">
        <v>650</v>
      </c>
      <c r="AA30" s="341" t="s">
        <v>651</v>
      </c>
    </row>
    <row r="31" spans="1:27" ht="103.5" x14ac:dyDescent="0.3">
      <c r="A31" s="330">
        <v>26</v>
      </c>
      <c r="B31" s="331" t="s">
        <v>238</v>
      </c>
      <c r="C31" s="365" t="s">
        <v>239</v>
      </c>
      <c r="D31" s="365" t="s">
        <v>240</v>
      </c>
      <c r="E31" s="366">
        <v>44949</v>
      </c>
      <c r="F31" s="366">
        <v>45275</v>
      </c>
      <c r="G31" s="349" t="s">
        <v>241</v>
      </c>
      <c r="H31" s="368" t="s">
        <v>242</v>
      </c>
      <c r="I31" s="352">
        <v>0.15</v>
      </c>
      <c r="J31" s="426">
        <v>0.25</v>
      </c>
      <c r="K31" s="352">
        <v>0.25</v>
      </c>
      <c r="L31" s="352">
        <v>0.35</v>
      </c>
      <c r="M31" s="352">
        <v>0.08</v>
      </c>
      <c r="N31" s="338">
        <f>$M31*(SUM($I31:I31)/SUM($I31:$L31))</f>
        <v>1.2E-2</v>
      </c>
      <c r="O31" s="338">
        <f>$M31*(SUM($I31:J31)/SUM($I31:$L31))</f>
        <v>3.2000000000000001E-2</v>
      </c>
      <c r="P31" s="338">
        <f>$M31*(SUM($I31:K31)/SUM($I31:$L31))</f>
        <v>5.2000000000000005E-2</v>
      </c>
      <c r="Q31" s="338">
        <f>$M31*(SUM($I31:L31)/SUM($I31:$L31))</f>
        <v>0.08</v>
      </c>
      <c r="R31" s="337">
        <v>0.15</v>
      </c>
      <c r="S31" s="367">
        <v>0.25</v>
      </c>
      <c r="T31" s="336"/>
      <c r="U31" s="336"/>
      <c r="V31" s="338">
        <f>$M31*SUM($R31:R31)/SUM($I31:$L31)</f>
        <v>1.2E-2</v>
      </c>
      <c r="W31" s="338">
        <f>$M31*SUM($R31:S31)/SUM($I31:$L31)</f>
        <v>3.2000000000000001E-2</v>
      </c>
      <c r="X31" s="338">
        <f>$M31*SUM($R31:T31)/SUM($I31:$L31)</f>
        <v>3.2000000000000001E-2</v>
      </c>
      <c r="Y31" s="338">
        <f>$M31*SUM($R31:U31)/SUM($I31:$L31)</f>
        <v>3.2000000000000001E-2</v>
      </c>
      <c r="Z31" s="340" t="s">
        <v>652</v>
      </c>
      <c r="AA31" s="359" t="s">
        <v>653</v>
      </c>
    </row>
    <row r="32" spans="1:27" ht="120.75" x14ac:dyDescent="0.25">
      <c r="A32" s="330">
        <v>27</v>
      </c>
      <c r="B32" s="331" t="s">
        <v>244</v>
      </c>
      <c r="C32" s="365" t="s">
        <v>245</v>
      </c>
      <c r="D32" s="365" t="s">
        <v>246</v>
      </c>
      <c r="E32" s="366">
        <v>44949</v>
      </c>
      <c r="F32" s="366">
        <v>45291</v>
      </c>
      <c r="G32" s="349" t="s">
        <v>247</v>
      </c>
      <c r="H32" s="349" t="s">
        <v>248</v>
      </c>
      <c r="I32" s="369">
        <v>1</v>
      </c>
      <c r="J32" s="427">
        <v>2</v>
      </c>
      <c r="K32" s="369">
        <v>1</v>
      </c>
      <c r="L32" s="369">
        <v>1</v>
      </c>
      <c r="M32" s="352">
        <v>0.13</v>
      </c>
      <c r="N32" s="338">
        <f>$M32*(SUM($I32:I32)/SUM($I32:$L32))</f>
        <v>2.6000000000000002E-2</v>
      </c>
      <c r="O32" s="338">
        <f>$M32*(SUM($I32:J32)/SUM($I32:$L32))</f>
        <v>7.8E-2</v>
      </c>
      <c r="P32" s="338">
        <f>$M32*(SUM($I32:K32)/SUM($I32:$L32))</f>
        <v>0.10400000000000001</v>
      </c>
      <c r="Q32" s="338">
        <f>$M32*(SUM($I32:L32)/SUM($I32:$L32))</f>
        <v>0.13</v>
      </c>
      <c r="R32" s="337">
        <v>0.25</v>
      </c>
      <c r="S32" s="339">
        <v>2</v>
      </c>
      <c r="T32" s="336"/>
      <c r="U32" s="336"/>
      <c r="V32" s="338">
        <f>$M32*SUM($R32:R32)/SUM($I32:$L32)</f>
        <v>6.5000000000000006E-3</v>
      </c>
      <c r="W32" s="338">
        <f>$M32*SUM($R32:S32)/SUM($I32:$L32)</f>
        <v>5.8499999999999996E-2</v>
      </c>
      <c r="X32" s="338">
        <f>$M32*SUM($R32:T32)/SUM($I32:$L32)</f>
        <v>5.8499999999999996E-2</v>
      </c>
      <c r="Y32" s="338">
        <f>$M32*SUM($R32:U32)/SUM($I32:$L32)</f>
        <v>5.8499999999999996E-2</v>
      </c>
      <c r="Z32" s="340" t="s">
        <v>654</v>
      </c>
      <c r="AA32" s="359" t="s">
        <v>655</v>
      </c>
    </row>
    <row r="33" spans="1:27" ht="165.75" customHeight="1" x14ac:dyDescent="0.25">
      <c r="A33" s="330">
        <v>28</v>
      </c>
      <c r="B33" s="331" t="s">
        <v>250</v>
      </c>
      <c r="C33" s="365" t="s">
        <v>251</v>
      </c>
      <c r="D33" s="365" t="s">
        <v>252</v>
      </c>
      <c r="E33" s="366">
        <v>44949</v>
      </c>
      <c r="F33" s="350">
        <v>45077</v>
      </c>
      <c r="G33" s="349" t="s">
        <v>253</v>
      </c>
      <c r="H33" s="365" t="s">
        <v>254</v>
      </c>
      <c r="I33" s="352">
        <v>0</v>
      </c>
      <c r="J33" s="426">
        <v>1</v>
      </c>
      <c r="K33" s="370">
        <v>0</v>
      </c>
      <c r="L33" s="370">
        <v>0</v>
      </c>
      <c r="M33" s="370">
        <v>0.02</v>
      </c>
      <c r="N33" s="338">
        <f>$M33*(SUM($I33:I33)/SUM($I33:$L33))</f>
        <v>0</v>
      </c>
      <c r="O33" s="338">
        <f>$M33*(SUM($I33:J33)/SUM($I33:$L33))</f>
        <v>0.02</v>
      </c>
      <c r="P33" s="338">
        <f>$M33*(SUM($I33:K33)/SUM($I33:$L33))</f>
        <v>0.02</v>
      </c>
      <c r="Q33" s="338">
        <f>$M33*(SUM($I33:L33)/SUM($I33:$L33))</f>
        <v>0.02</v>
      </c>
      <c r="R33" s="336"/>
      <c r="S33" s="367">
        <v>1</v>
      </c>
      <c r="T33" s="336"/>
      <c r="U33" s="336"/>
      <c r="V33" s="338">
        <f>$M33*SUM($R33:R33)/SUM($I33:$L33)</f>
        <v>0</v>
      </c>
      <c r="W33" s="338">
        <f>$M33*SUM($R33:S33)/SUM($I33:$L33)</f>
        <v>0.02</v>
      </c>
      <c r="X33" s="338">
        <f>$M33*SUM($R33:T33)/SUM($I33:$L33)</f>
        <v>0.02</v>
      </c>
      <c r="Y33" s="338">
        <f>$M33*SUM($R33:U33)/SUM($I33:$L33)</f>
        <v>0.02</v>
      </c>
      <c r="Z33" s="340" t="s">
        <v>627</v>
      </c>
      <c r="AA33" s="341" t="s">
        <v>656</v>
      </c>
    </row>
    <row r="34" spans="1:27" ht="123.75" customHeight="1" x14ac:dyDescent="0.25">
      <c r="A34" s="330">
        <v>29</v>
      </c>
      <c r="B34" s="371" t="s">
        <v>255</v>
      </c>
      <c r="C34" s="349" t="s">
        <v>256</v>
      </c>
      <c r="D34" s="349" t="s">
        <v>257</v>
      </c>
      <c r="E34" s="350">
        <v>44949</v>
      </c>
      <c r="F34" s="350">
        <v>45291</v>
      </c>
      <c r="G34" s="349" t="s">
        <v>258</v>
      </c>
      <c r="H34" s="349" t="s">
        <v>259</v>
      </c>
      <c r="I34" s="351">
        <v>10</v>
      </c>
      <c r="J34" s="425">
        <v>100</v>
      </c>
      <c r="K34" s="351">
        <v>135</v>
      </c>
      <c r="L34" s="351">
        <v>55</v>
      </c>
      <c r="M34" s="352">
        <v>0.15</v>
      </c>
      <c r="N34" s="338">
        <f>$M34*(SUM($I34:I34)/SUM($I34:$L34))</f>
        <v>5.0000000000000001E-3</v>
      </c>
      <c r="O34" s="338">
        <f>$M34*(SUM($I34:J34)/SUM($I34:$L34))</f>
        <v>5.4999999999999993E-2</v>
      </c>
      <c r="P34" s="338">
        <f>$M34*(SUM($I34:K34)/SUM($I34:$L34))</f>
        <v>0.1225</v>
      </c>
      <c r="Q34" s="338">
        <f>$M34*(SUM($I34:L34)/SUM($I34:$L34))</f>
        <v>0.15</v>
      </c>
      <c r="R34" s="336">
        <v>10</v>
      </c>
      <c r="S34" s="428">
        <v>25</v>
      </c>
      <c r="T34" s="336"/>
      <c r="U34" s="336"/>
      <c r="V34" s="338">
        <f>$M34*SUM($R34:R34)/SUM($I34:$L34)</f>
        <v>5.0000000000000001E-3</v>
      </c>
      <c r="W34" s="338">
        <f>$M34*SUM($R34:S34)/SUM($I34:$L34)</f>
        <v>1.7500000000000002E-2</v>
      </c>
      <c r="X34" s="338">
        <f>$M34*SUM($R34:T34)/SUM($I34:$L34)</f>
        <v>1.7500000000000002E-2</v>
      </c>
      <c r="Y34" s="338">
        <f>$M34*SUM($R34:U34)/SUM($I34:$L34)</f>
        <v>1.7500000000000002E-2</v>
      </c>
      <c r="Z34" s="340" t="s">
        <v>994</v>
      </c>
      <c r="AA34" s="341" t="s">
        <v>657</v>
      </c>
    </row>
    <row r="35" spans="1:27" ht="97.5" customHeight="1" x14ac:dyDescent="0.25">
      <c r="A35" s="330">
        <v>30</v>
      </c>
      <c r="B35" s="331" t="s">
        <v>261</v>
      </c>
      <c r="C35" s="349" t="s">
        <v>262</v>
      </c>
      <c r="D35" s="349" t="s">
        <v>263</v>
      </c>
      <c r="E35" s="350">
        <v>44949</v>
      </c>
      <c r="F35" s="350">
        <v>45291</v>
      </c>
      <c r="G35" s="349" t="s">
        <v>264</v>
      </c>
      <c r="H35" s="349" t="s">
        <v>265</v>
      </c>
      <c r="I35" s="351">
        <v>50</v>
      </c>
      <c r="J35" s="425">
        <v>100</v>
      </c>
      <c r="K35" s="351">
        <v>200</v>
      </c>
      <c r="L35" s="351">
        <v>200</v>
      </c>
      <c r="M35" s="352">
        <v>0.15</v>
      </c>
      <c r="N35" s="338">
        <f>$M35*(SUM($I35:I35)/SUM($I35:$L35))</f>
        <v>1.3636363636363636E-2</v>
      </c>
      <c r="O35" s="338">
        <f>$M35*(SUM($I35:J35)/SUM($I35:$L35))</f>
        <v>4.0909090909090902E-2</v>
      </c>
      <c r="P35" s="338">
        <f>$M35*(SUM($I35:K35)/SUM($I35:$L35))</f>
        <v>9.5454545454545445E-2</v>
      </c>
      <c r="Q35" s="338">
        <f>$M35*(SUM($I35:L35)/SUM($I35:$L35))</f>
        <v>0.15</v>
      </c>
      <c r="R35" s="336">
        <v>50</v>
      </c>
      <c r="S35" s="339">
        <v>100</v>
      </c>
      <c r="T35" s="336"/>
      <c r="U35" s="336"/>
      <c r="V35" s="338">
        <f>$M35*SUM($R35:R35)/SUM($I35:$L35)</f>
        <v>1.3636363636363636E-2</v>
      </c>
      <c r="W35" s="338">
        <f>$M35*SUM($R35:S35)/SUM($I35:$L35)</f>
        <v>4.0909090909090909E-2</v>
      </c>
      <c r="X35" s="338">
        <f>$M35*SUM($R35:T35)/SUM($I35:$L35)</f>
        <v>4.0909090909090909E-2</v>
      </c>
      <c r="Y35" s="338">
        <f>$M35*SUM($R35:U35)/SUM($I35:$L35)</f>
        <v>4.0909090909090909E-2</v>
      </c>
      <c r="Z35" s="340" t="s">
        <v>658</v>
      </c>
      <c r="AA35" s="341" t="s">
        <v>659</v>
      </c>
    </row>
    <row r="36" spans="1:27" ht="103.5" x14ac:dyDescent="0.25">
      <c r="A36" s="330">
        <v>31</v>
      </c>
      <c r="B36" s="371" t="s">
        <v>266</v>
      </c>
      <c r="C36" s="365" t="s">
        <v>267</v>
      </c>
      <c r="D36" s="365" t="s">
        <v>268</v>
      </c>
      <c r="E36" s="366">
        <v>44949</v>
      </c>
      <c r="F36" s="366">
        <v>45291</v>
      </c>
      <c r="G36" s="372" t="s">
        <v>269</v>
      </c>
      <c r="H36" s="373" t="s">
        <v>270</v>
      </c>
      <c r="I36" s="351">
        <v>10</v>
      </c>
      <c r="J36" s="425">
        <v>15</v>
      </c>
      <c r="K36" s="351">
        <v>15</v>
      </c>
      <c r="L36" s="351">
        <v>10</v>
      </c>
      <c r="M36" s="352">
        <v>0.15</v>
      </c>
      <c r="N36" s="338">
        <f>$M36*(SUM($I36:I36)/SUM($I36:$L36))</f>
        <v>0.03</v>
      </c>
      <c r="O36" s="338">
        <f>$M36*(SUM($I36:J36)/SUM($I36:$L36))</f>
        <v>7.4999999999999997E-2</v>
      </c>
      <c r="P36" s="338">
        <f>$M36*(SUM($I36:K36)/SUM($I36:$L36))</f>
        <v>0.12</v>
      </c>
      <c r="Q36" s="338">
        <f>$M36*(SUM($I36:L36)/SUM($I36:$L36))</f>
        <v>0.15</v>
      </c>
      <c r="R36" s="336">
        <v>9</v>
      </c>
      <c r="S36" s="428">
        <v>11</v>
      </c>
      <c r="T36" s="336"/>
      <c r="U36" s="336"/>
      <c r="V36" s="374">
        <f>$M36*SUM($R36:R36)/SUM($I36:$L36)</f>
        <v>2.6999999999999996E-2</v>
      </c>
      <c r="W36" s="338">
        <f>$M36*SUM($R36:S36)/SUM($I36:$L36)</f>
        <v>0.06</v>
      </c>
      <c r="X36" s="338">
        <f>$M36*SUM($R36:T36)/SUM($I36:$L36)</f>
        <v>0.06</v>
      </c>
      <c r="Y36" s="338">
        <f>$M36*SUM($R36:U36)/SUM($I36:$L36)</f>
        <v>0.06</v>
      </c>
      <c r="Z36" s="340" t="s">
        <v>995</v>
      </c>
      <c r="AA36" s="341" t="s">
        <v>660</v>
      </c>
    </row>
    <row r="37" spans="1:27" ht="115.5" customHeight="1" x14ac:dyDescent="0.25">
      <c r="A37" s="330">
        <v>32</v>
      </c>
      <c r="B37" s="331" t="s">
        <v>271</v>
      </c>
      <c r="C37" s="332" t="s">
        <v>138</v>
      </c>
      <c r="D37" s="332" t="s">
        <v>139</v>
      </c>
      <c r="E37" s="333">
        <v>44927</v>
      </c>
      <c r="F37" s="334">
        <v>45291</v>
      </c>
      <c r="G37" s="332" t="s">
        <v>140</v>
      </c>
      <c r="H37" s="332" t="s">
        <v>141</v>
      </c>
      <c r="I37" s="335">
        <v>1</v>
      </c>
      <c r="J37" s="424">
        <v>1</v>
      </c>
      <c r="K37" s="332">
        <v>1</v>
      </c>
      <c r="L37" s="332">
        <v>1</v>
      </c>
      <c r="M37" s="348">
        <v>0.02</v>
      </c>
      <c r="N37" s="338">
        <f>$M37*(SUM($I37:I37)/SUM($I37:$L37))</f>
        <v>5.0000000000000001E-3</v>
      </c>
      <c r="O37" s="338">
        <f>$M37*(SUM($I37:J37)/SUM($I37:$L37))</f>
        <v>0.01</v>
      </c>
      <c r="P37" s="338">
        <f>$M37*(SUM($I37:K37)/SUM($I37:$L37))</f>
        <v>1.4999999999999999E-2</v>
      </c>
      <c r="Q37" s="338">
        <f>$M37*(SUM($I37:L37)/SUM($I37:$L37))</f>
        <v>0.02</v>
      </c>
      <c r="R37" s="336">
        <v>1</v>
      </c>
      <c r="S37" s="339">
        <v>1</v>
      </c>
      <c r="T37" s="336"/>
      <c r="U37" s="336"/>
      <c r="V37" s="338">
        <f>$M37*SUM($R37:R37)/SUM($I37:$L37)</f>
        <v>5.0000000000000001E-3</v>
      </c>
      <c r="W37" s="338">
        <f>$M37*SUM($R37:S37)/SUM($I37:$L37)</f>
        <v>0.01</v>
      </c>
      <c r="X37" s="338">
        <f>$M37*SUM($R37:T37)/SUM($I37:$L37)</f>
        <v>0.01</v>
      </c>
      <c r="Y37" s="338">
        <f>$M37*SUM($R37:U37)/SUM($I37:$L37)</f>
        <v>0.01</v>
      </c>
      <c r="Z37" s="340" t="s">
        <v>661</v>
      </c>
      <c r="AA37" s="359" t="s">
        <v>662</v>
      </c>
    </row>
    <row r="38" spans="1:27" ht="17.25" x14ac:dyDescent="0.25">
      <c r="A38" s="361"/>
      <c r="B38" s="354" t="s">
        <v>571</v>
      </c>
      <c r="C38" s="411"/>
      <c r="D38" s="411"/>
      <c r="E38" s="401"/>
      <c r="F38" s="401"/>
      <c r="G38" s="412"/>
      <c r="H38" s="412"/>
      <c r="I38" s="412"/>
      <c r="J38" s="413"/>
      <c r="K38" s="413"/>
      <c r="L38" s="416"/>
      <c r="M38" s="417">
        <f>SUM(M29:M37)</f>
        <v>1</v>
      </c>
      <c r="N38" s="362">
        <f>SUM(N29:N37)</f>
        <v>0.22063636363636366</v>
      </c>
      <c r="O38" s="362">
        <f>SUM(O29:O37)</f>
        <v>0.52990909090909089</v>
      </c>
      <c r="P38" s="362">
        <f>SUM(P29:P37)</f>
        <v>0.8139545454545456</v>
      </c>
      <c r="Q38" s="362">
        <f>SUM(Q29:Q37)</f>
        <v>1</v>
      </c>
      <c r="R38" s="363"/>
      <c r="S38" s="363"/>
      <c r="T38" s="363"/>
      <c r="U38" s="363"/>
      <c r="V38" s="362">
        <f>SUM(V29:V37)</f>
        <v>0.18613636363636366</v>
      </c>
      <c r="W38" s="362">
        <f>SUM(W29:W37)</f>
        <v>0.44590909090909092</v>
      </c>
      <c r="X38" s="362">
        <f>SUM(X29:X37)</f>
        <v>0.44590909090909092</v>
      </c>
      <c r="Y38" s="362">
        <f>SUM(Y29:Y37)</f>
        <v>0.44590909090909092</v>
      </c>
      <c r="Z38" s="364"/>
      <c r="AA38" s="363"/>
    </row>
    <row r="39" spans="1:27" ht="120.75" x14ac:dyDescent="0.25">
      <c r="A39" s="330">
        <v>33</v>
      </c>
      <c r="B39" s="331" t="s">
        <v>572</v>
      </c>
      <c r="C39" s="375" t="s">
        <v>274</v>
      </c>
      <c r="D39" s="375" t="s">
        <v>275</v>
      </c>
      <c r="E39" s="376">
        <v>44942</v>
      </c>
      <c r="F39" s="376">
        <v>45291</v>
      </c>
      <c r="G39" s="377" t="s">
        <v>663</v>
      </c>
      <c r="H39" s="377" t="s">
        <v>277</v>
      </c>
      <c r="I39" s="378">
        <v>3</v>
      </c>
      <c r="J39" s="429">
        <v>6</v>
      </c>
      <c r="K39" s="378">
        <v>6</v>
      </c>
      <c r="L39" s="378">
        <v>6</v>
      </c>
      <c r="M39" s="379">
        <v>0.35</v>
      </c>
      <c r="N39" s="338">
        <f>$M39*(SUM($I39:I39)/SUM($I39:$L39))</f>
        <v>4.9999999999999996E-2</v>
      </c>
      <c r="O39" s="338">
        <f>$M39*(SUM($I39:J39)/SUM($I39:$L39))</f>
        <v>0.15</v>
      </c>
      <c r="P39" s="338">
        <f>$M39*(SUM($I39:K39)/SUM($I39:$L39))</f>
        <v>0.25</v>
      </c>
      <c r="Q39" s="338">
        <f>$M39*(SUM($I39:L39)/SUM($I39:$L39))</f>
        <v>0.35</v>
      </c>
      <c r="R39" s="336">
        <v>3</v>
      </c>
      <c r="S39" s="339">
        <v>6</v>
      </c>
      <c r="T39" s="336"/>
      <c r="U39" s="336"/>
      <c r="V39" s="338">
        <f>$M39*SUM($R39:R39)/SUM($I39:$L39)</f>
        <v>4.9999999999999989E-2</v>
      </c>
      <c r="W39" s="338">
        <f>$M39*SUM($R39:S39)/SUM($I39:$L39)</f>
        <v>0.15</v>
      </c>
      <c r="X39" s="338">
        <f>$M39*SUM($R39:T39)/SUM($I39:$L39)</f>
        <v>0.15</v>
      </c>
      <c r="Y39" s="338">
        <f>$M39*SUM($R39:U39)/SUM($I39:$L39)</f>
        <v>0.15</v>
      </c>
      <c r="Z39" s="380" t="s">
        <v>664</v>
      </c>
      <c r="AA39" s="341" t="s">
        <v>273</v>
      </c>
    </row>
    <row r="40" spans="1:27" ht="103.5" x14ac:dyDescent="0.25">
      <c r="A40" s="330">
        <v>34</v>
      </c>
      <c r="B40" s="331" t="s">
        <v>576</v>
      </c>
      <c r="C40" s="332" t="s">
        <v>281</v>
      </c>
      <c r="D40" s="375" t="s">
        <v>282</v>
      </c>
      <c r="E40" s="376">
        <v>44942</v>
      </c>
      <c r="F40" s="376">
        <v>45291</v>
      </c>
      <c r="G40" s="375" t="s">
        <v>283</v>
      </c>
      <c r="H40" s="375" t="s">
        <v>284</v>
      </c>
      <c r="I40" s="378">
        <v>1</v>
      </c>
      <c r="J40" s="429">
        <v>2</v>
      </c>
      <c r="K40" s="381">
        <v>1</v>
      </c>
      <c r="L40" s="381">
        <v>1</v>
      </c>
      <c r="M40" s="379">
        <v>0.1</v>
      </c>
      <c r="N40" s="338">
        <f>$M40*(SUM($I40:I40)/SUM($I40:$L40))</f>
        <v>2.0000000000000004E-2</v>
      </c>
      <c r="O40" s="338">
        <f>$M40*(SUM($I40:J40)/SUM($I40:$L40))</f>
        <v>0.06</v>
      </c>
      <c r="P40" s="338">
        <f>$M40*(SUM($I40:K40)/SUM($I40:$L40))</f>
        <v>8.0000000000000016E-2</v>
      </c>
      <c r="Q40" s="338">
        <f>$M40*(SUM($I40:L40)/SUM($I40:$L40))</f>
        <v>0.1</v>
      </c>
      <c r="R40" s="336">
        <v>1</v>
      </c>
      <c r="S40" s="339">
        <v>2</v>
      </c>
      <c r="T40" s="336"/>
      <c r="U40" s="336"/>
      <c r="V40" s="338">
        <f>$M40*SUM($R40:R40)/SUM($I40:$L40)</f>
        <v>0.02</v>
      </c>
      <c r="W40" s="338">
        <f>$M40*SUM($R40:S40)/SUM($I40:$L40)</f>
        <v>6.0000000000000012E-2</v>
      </c>
      <c r="X40" s="338">
        <f>$M40*SUM($R40:T40)/SUM($I40:$L40)</f>
        <v>6.0000000000000012E-2</v>
      </c>
      <c r="Y40" s="338">
        <f>$M40*SUM($R40:U40)/SUM($I40:$L40)</f>
        <v>6.0000000000000012E-2</v>
      </c>
      <c r="Z40" s="380" t="s">
        <v>665</v>
      </c>
      <c r="AA40" s="341" t="s">
        <v>280</v>
      </c>
    </row>
    <row r="41" spans="1:27" ht="86.25" x14ac:dyDescent="0.25">
      <c r="A41" s="330">
        <v>35</v>
      </c>
      <c r="B41" s="331" t="s">
        <v>579</v>
      </c>
      <c r="C41" s="332" t="s">
        <v>287</v>
      </c>
      <c r="D41" s="375" t="s">
        <v>288</v>
      </c>
      <c r="E41" s="376">
        <v>44942</v>
      </c>
      <c r="F41" s="376">
        <v>45291</v>
      </c>
      <c r="G41" s="375" t="s">
        <v>289</v>
      </c>
      <c r="H41" s="375" t="s">
        <v>248</v>
      </c>
      <c r="I41" s="378">
        <v>0</v>
      </c>
      <c r="J41" s="429">
        <v>1</v>
      </c>
      <c r="K41" s="381">
        <v>1</v>
      </c>
      <c r="L41" s="381">
        <v>1</v>
      </c>
      <c r="M41" s="379">
        <v>0.05</v>
      </c>
      <c r="N41" s="338">
        <f>$M41*(SUM($I41:I41)/SUM($I41:$L41))</f>
        <v>0</v>
      </c>
      <c r="O41" s="338">
        <f>$M41*(SUM($I41:J41)/SUM($I41:$L41))</f>
        <v>1.6666666666666666E-2</v>
      </c>
      <c r="P41" s="338">
        <f>$M41*(SUM($I41:K41)/SUM($I41:$L41))</f>
        <v>3.3333333333333333E-2</v>
      </c>
      <c r="Q41" s="338">
        <f>$M41*(SUM($I41:L41)/SUM($I41:$L41))</f>
        <v>0.05</v>
      </c>
      <c r="R41" s="336"/>
      <c r="S41" s="339">
        <v>1</v>
      </c>
      <c r="T41" s="336"/>
      <c r="U41" s="336"/>
      <c r="V41" s="338">
        <f>$M41*SUM($R41:R41)/SUM($I41:$L41)</f>
        <v>0</v>
      </c>
      <c r="W41" s="338">
        <f>$M41*SUM($R41:S41)/SUM($I41:$L41)</f>
        <v>1.6666666666666666E-2</v>
      </c>
      <c r="X41" s="338">
        <f>$M41*SUM($R41:T41)/SUM($I41:$L41)</f>
        <v>1.6666666666666666E-2</v>
      </c>
      <c r="Y41" s="338">
        <f>$M41*SUM($R41:U41)/SUM($I41:$L41)</f>
        <v>1.6666666666666666E-2</v>
      </c>
      <c r="Z41" s="340" t="s">
        <v>666</v>
      </c>
      <c r="AA41" s="341" t="s">
        <v>286</v>
      </c>
    </row>
    <row r="42" spans="1:27" ht="51.75" x14ac:dyDescent="0.25">
      <c r="A42" s="330">
        <v>36</v>
      </c>
      <c r="B42" s="331" t="s">
        <v>580</v>
      </c>
      <c r="C42" s="335" t="s">
        <v>291</v>
      </c>
      <c r="D42" s="377" t="s">
        <v>292</v>
      </c>
      <c r="E42" s="382">
        <v>44942</v>
      </c>
      <c r="F42" s="382">
        <v>45291</v>
      </c>
      <c r="G42" s="377" t="s">
        <v>293</v>
      </c>
      <c r="H42" s="377" t="s">
        <v>294</v>
      </c>
      <c r="I42" s="378">
        <v>0</v>
      </c>
      <c r="J42" s="429">
        <v>1</v>
      </c>
      <c r="K42" s="381">
        <v>0</v>
      </c>
      <c r="L42" s="381">
        <v>1</v>
      </c>
      <c r="M42" s="379">
        <v>0.12</v>
      </c>
      <c r="N42" s="338">
        <f>$M42*(SUM($I42:I42)/SUM($I42:$L42))</f>
        <v>0</v>
      </c>
      <c r="O42" s="338">
        <f>$M42*(SUM($I42:J42)/SUM($I42:$L42))</f>
        <v>0.06</v>
      </c>
      <c r="P42" s="338">
        <f>$M42*(SUM($I42:K42)/SUM($I42:$L42))</f>
        <v>0.06</v>
      </c>
      <c r="Q42" s="338">
        <f>$M42*(SUM($I42:L42)/SUM($I42:$L42))</f>
        <v>0.12</v>
      </c>
      <c r="R42" s="336"/>
      <c r="S42" s="339">
        <v>1</v>
      </c>
      <c r="T42" s="336"/>
      <c r="U42" s="336"/>
      <c r="V42" s="338">
        <f>$M42*SUM($R42:R42)/SUM($I42:$L42)</f>
        <v>0</v>
      </c>
      <c r="W42" s="338">
        <f>$M42*SUM($R42:S42)/SUM($I42:$L42)</f>
        <v>0.06</v>
      </c>
      <c r="X42" s="338">
        <f>$M42*SUM($R42:T42)/SUM($I42:$L42)</f>
        <v>0.06</v>
      </c>
      <c r="Y42" s="338">
        <f>$M42*SUM($R42:U42)/SUM($I42:$L42)</f>
        <v>0.06</v>
      </c>
      <c r="Z42" s="340" t="s">
        <v>667</v>
      </c>
      <c r="AA42" s="341" t="s">
        <v>290</v>
      </c>
    </row>
    <row r="43" spans="1:27" ht="86.25" x14ac:dyDescent="0.25">
      <c r="A43" s="330">
        <v>37</v>
      </c>
      <c r="B43" s="331" t="s">
        <v>581</v>
      </c>
      <c r="C43" s="335" t="s">
        <v>296</v>
      </c>
      <c r="D43" s="377" t="s">
        <v>297</v>
      </c>
      <c r="E43" s="382">
        <v>44942</v>
      </c>
      <c r="F43" s="382">
        <v>45291</v>
      </c>
      <c r="G43" s="377" t="s">
        <v>298</v>
      </c>
      <c r="H43" s="377" t="s">
        <v>299</v>
      </c>
      <c r="I43" s="378">
        <v>1</v>
      </c>
      <c r="J43" s="381">
        <v>0</v>
      </c>
      <c r="K43" s="381">
        <v>0</v>
      </c>
      <c r="L43" s="381">
        <v>0</v>
      </c>
      <c r="M43" s="379">
        <v>0.05</v>
      </c>
      <c r="N43" s="338">
        <f>$M43*(SUM($I43:I43)/SUM($I43:$L43))</f>
        <v>0.05</v>
      </c>
      <c r="O43" s="338">
        <f>$M43*(SUM($I43:J43)/SUM($I43:$L43))</f>
        <v>0.05</v>
      </c>
      <c r="P43" s="338">
        <f>$M43*(SUM($I43:K43)/SUM($I43:$L43))</f>
        <v>0.05</v>
      </c>
      <c r="Q43" s="338">
        <f>$M43*(SUM($I43:L43)/SUM($I43:$L43))</f>
        <v>0.05</v>
      </c>
      <c r="R43" s="336">
        <v>1</v>
      </c>
      <c r="S43" s="342"/>
      <c r="T43" s="336"/>
      <c r="U43" s="336"/>
      <c r="V43" s="338">
        <f>$M43*SUM($R43:R43)/SUM($I43:$L43)</f>
        <v>0.05</v>
      </c>
      <c r="W43" s="338">
        <f>$M43*SUM($R43:S43)/SUM($I43:$L43)</f>
        <v>0.05</v>
      </c>
      <c r="X43" s="338">
        <f>$M43*SUM($R43:T43)/SUM($I43:$L43)</f>
        <v>0.05</v>
      </c>
      <c r="Y43" s="338">
        <f>$M43*SUM($R43:U43)/SUM($I43:$L43)</f>
        <v>0.05</v>
      </c>
      <c r="Z43" s="380"/>
      <c r="AA43" s="341"/>
    </row>
    <row r="44" spans="1:27" ht="155.25" x14ac:dyDescent="0.25">
      <c r="A44" s="330">
        <v>38</v>
      </c>
      <c r="B44" s="331" t="s">
        <v>584</v>
      </c>
      <c r="C44" s="335" t="s">
        <v>301</v>
      </c>
      <c r="D44" s="377" t="s">
        <v>302</v>
      </c>
      <c r="E44" s="382">
        <v>44942</v>
      </c>
      <c r="F44" s="382">
        <v>45291</v>
      </c>
      <c r="G44" s="383" t="s">
        <v>303</v>
      </c>
      <c r="H44" s="377" t="s">
        <v>304</v>
      </c>
      <c r="I44" s="378">
        <v>4</v>
      </c>
      <c r="J44" s="429">
        <v>2</v>
      </c>
      <c r="K44" s="381">
        <v>2</v>
      </c>
      <c r="L44" s="381">
        <v>2</v>
      </c>
      <c r="M44" s="379">
        <v>0.08</v>
      </c>
      <c r="N44" s="338">
        <f>$M44*(SUM($I44:I44)/SUM($I44:$L44))</f>
        <v>3.2000000000000001E-2</v>
      </c>
      <c r="O44" s="338">
        <f>$M44*(SUM($I44:J44)/SUM($I44:$L44))</f>
        <v>4.8000000000000001E-2</v>
      </c>
      <c r="P44" s="338">
        <f>$M44*(SUM($I44:K44)/SUM($I44:$L44))</f>
        <v>6.4000000000000001E-2</v>
      </c>
      <c r="Q44" s="338">
        <f>$M44*(SUM($I44:L44)/SUM($I44:$L44))</f>
        <v>0.08</v>
      </c>
      <c r="R44" s="336">
        <v>4</v>
      </c>
      <c r="S44" s="339">
        <v>2</v>
      </c>
      <c r="T44" s="336"/>
      <c r="U44" s="336"/>
      <c r="V44" s="338">
        <f>$M44*SUM($R44:R44)/SUM($I44:$L44)</f>
        <v>3.2000000000000001E-2</v>
      </c>
      <c r="W44" s="338">
        <f>$M44*SUM($R44:S44)/SUM($I44:$L44)</f>
        <v>4.8000000000000001E-2</v>
      </c>
      <c r="X44" s="338">
        <f>$M44*SUM($R44:T44)/SUM($I44:$L44)</f>
        <v>4.8000000000000001E-2</v>
      </c>
      <c r="Y44" s="338">
        <f>$M44*SUM($R44:U44)/SUM($I44:$L44)</f>
        <v>4.8000000000000001E-2</v>
      </c>
      <c r="Z44" s="347" t="s">
        <v>668</v>
      </c>
      <c r="AA44" s="341" t="s">
        <v>300</v>
      </c>
    </row>
    <row r="45" spans="1:27" ht="86.25" x14ac:dyDescent="0.25">
      <c r="A45" s="330">
        <v>39</v>
      </c>
      <c r="B45" s="331" t="s">
        <v>587</v>
      </c>
      <c r="C45" s="377" t="s">
        <v>307</v>
      </c>
      <c r="D45" s="335" t="s">
        <v>308</v>
      </c>
      <c r="E45" s="382">
        <v>44942</v>
      </c>
      <c r="F45" s="382">
        <v>45291</v>
      </c>
      <c r="G45" s="335" t="s">
        <v>309</v>
      </c>
      <c r="H45" s="377" t="s">
        <v>310</v>
      </c>
      <c r="I45" s="378">
        <v>0</v>
      </c>
      <c r="J45" s="429">
        <v>2</v>
      </c>
      <c r="K45" s="378">
        <v>1</v>
      </c>
      <c r="L45" s="378">
        <v>1</v>
      </c>
      <c r="M45" s="379">
        <v>0.08</v>
      </c>
      <c r="N45" s="338">
        <f>$M45*(SUM($I45:I45)/SUM($I45:$L45))</f>
        <v>0</v>
      </c>
      <c r="O45" s="338">
        <f>$M45*(SUM($I45:J45)/SUM($I45:$L45))</f>
        <v>0.04</v>
      </c>
      <c r="P45" s="338">
        <f>$M45*(SUM($I45:K45)/SUM($I45:$L45))</f>
        <v>0.06</v>
      </c>
      <c r="Q45" s="338">
        <f>$M45*(SUM($I45:L45)/SUM($I45:$L45))</f>
        <v>0.08</v>
      </c>
      <c r="R45" s="336"/>
      <c r="S45" s="339">
        <v>2</v>
      </c>
      <c r="T45" s="336"/>
      <c r="U45" s="336"/>
      <c r="V45" s="338">
        <f>$M45*SUM($R45:R45)/SUM($I45:$L45)</f>
        <v>0</v>
      </c>
      <c r="W45" s="338">
        <f>$M45*SUM($R45:S45)/SUM($I45:$L45)</f>
        <v>0.04</v>
      </c>
      <c r="X45" s="338">
        <f>$M45*SUM($R45:T45)/SUM($I45:$L45)</f>
        <v>0.04</v>
      </c>
      <c r="Y45" s="338">
        <f>$M45*SUM($R45:U45)/SUM($I45:$L45)</f>
        <v>0.04</v>
      </c>
      <c r="Z45" s="340" t="s">
        <v>669</v>
      </c>
      <c r="AA45" s="341" t="s">
        <v>306</v>
      </c>
    </row>
    <row r="46" spans="1:27" ht="69" x14ac:dyDescent="0.25">
      <c r="A46" s="330">
        <v>40</v>
      </c>
      <c r="B46" s="331" t="s">
        <v>589</v>
      </c>
      <c r="C46" s="335" t="s">
        <v>312</v>
      </c>
      <c r="D46" s="335" t="s">
        <v>313</v>
      </c>
      <c r="E46" s="382">
        <v>44942</v>
      </c>
      <c r="F46" s="382">
        <v>45291</v>
      </c>
      <c r="G46" s="335" t="s">
        <v>314</v>
      </c>
      <c r="H46" s="377" t="s">
        <v>315</v>
      </c>
      <c r="I46" s="378">
        <v>0</v>
      </c>
      <c r="J46" s="381">
        <v>0</v>
      </c>
      <c r="K46" s="381">
        <v>0</v>
      </c>
      <c r="L46" s="381">
        <v>1</v>
      </c>
      <c r="M46" s="384">
        <v>0.05</v>
      </c>
      <c r="N46" s="338">
        <f>$M46*(SUM($I46:I46)/SUM($I46:$L46))</f>
        <v>0</v>
      </c>
      <c r="O46" s="338">
        <f>$M46*(SUM($I46:J46)/SUM($I46:$L46))</f>
        <v>0</v>
      </c>
      <c r="P46" s="338">
        <f>$M46*(SUM($I46:K46)/SUM($I46:$L46))</f>
        <v>0</v>
      </c>
      <c r="Q46" s="338">
        <f>$M46*(SUM($I46:L46)/SUM($I46:$L46))</f>
        <v>0.05</v>
      </c>
      <c r="R46" s="336"/>
      <c r="S46" s="342"/>
      <c r="T46" s="336"/>
      <c r="U46" s="336"/>
      <c r="V46" s="338">
        <f>$M46*SUM($R46:R46)/SUM($I46:$L46)</f>
        <v>0</v>
      </c>
      <c r="W46" s="338">
        <f>$M46*SUM($R46:S46)/SUM($I46:$L46)</f>
        <v>0</v>
      </c>
      <c r="X46" s="338">
        <f>$M46*SUM($R46:T46)/SUM($I46:$L46)</f>
        <v>0</v>
      </c>
      <c r="Y46" s="338">
        <f>$M46*SUM($R46:U46)/SUM($I46:$L46)</f>
        <v>0</v>
      </c>
      <c r="Z46" s="340"/>
      <c r="AA46" s="341"/>
    </row>
    <row r="47" spans="1:27" ht="213.75" customHeight="1" x14ac:dyDescent="0.25">
      <c r="A47" s="330">
        <v>41</v>
      </c>
      <c r="B47" s="331" t="s">
        <v>590</v>
      </c>
      <c r="C47" s="335" t="s">
        <v>317</v>
      </c>
      <c r="D47" s="377" t="s">
        <v>318</v>
      </c>
      <c r="E47" s="382">
        <v>44942</v>
      </c>
      <c r="F47" s="382">
        <v>45291</v>
      </c>
      <c r="G47" s="383" t="s">
        <v>319</v>
      </c>
      <c r="H47" s="377" t="s">
        <v>320</v>
      </c>
      <c r="I47" s="378">
        <v>10</v>
      </c>
      <c r="J47" s="429">
        <v>17</v>
      </c>
      <c r="K47" s="378">
        <v>10</v>
      </c>
      <c r="L47" s="378">
        <v>10</v>
      </c>
      <c r="M47" s="379">
        <v>0.08</v>
      </c>
      <c r="N47" s="338">
        <f>$M47*(SUM($I47:I47)/SUM($I47:$L47))</f>
        <v>1.7021276595744681E-2</v>
      </c>
      <c r="O47" s="338">
        <f>$M47*(SUM($I47:J47)/SUM($I47:$L47))</f>
        <v>4.5957446808510646E-2</v>
      </c>
      <c r="P47" s="338">
        <f>$M47*(SUM($I47:K47)/SUM($I47:$L47))</f>
        <v>6.2978723404255324E-2</v>
      </c>
      <c r="Q47" s="338">
        <f>$M47*(SUM($I47:L47)/SUM($I47:$L47))</f>
        <v>0.08</v>
      </c>
      <c r="R47" s="336">
        <v>10</v>
      </c>
      <c r="S47" s="339">
        <v>17</v>
      </c>
      <c r="T47" s="336"/>
      <c r="U47" s="336"/>
      <c r="V47" s="338">
        <f>$M47*SUM($R47:R47)/SUM($I47:$L47)</f>
        <v>1.7021276595744681E-2</v>
      </c>
      <c r="W47" s="338">
        <f>$M47*SUM($R47:S47)/SUM($I47:$L47)</f>
        <v>4.5957446808510639E-2</v>
      </c>
      <c r="X47" s="338">
        <f>$M47*SUM($R47:T47)/SUM($I47:$L47)</f>
        <v>4.5957446808510639E-2</v>
      </c>
      <c r="Y47" s="338">
        <f>$M47*SUM($R47:U47)/SUM($I47:$L47)</f>
        <v>4.5957446808510639E-2</v>
      </c>
      <c r="Z47" s="340" t="s">
        <v>670</v>
      </c>
      <c r="AA47" s="341" t="s">
        <v>316</v>
      </c>
    </row>
    <row r="48" spans="1:27" ht="155.25" x14ac:dyDescent="0.25">
      <c r="A48" s="330">
        <v>42</v>
      </c>
      <c r="B48" s="331" t="s">
        <v>594</v>
      </c>
      <c r="C48" s="332" t="s">
        <v>322</v>
      </c>
      <c r="D48" s="365" t="s">
        <v>145</v>
      </c>
      <c r="E48" s="376">
        <v>44928</v>
      </c>
      <c r="F48" s="376">
        <v>45077</v>
      </c>
      <c r="G48" s="375" t="s">
        <v>253</v>
      </c>
      <c r="H48" s="375" t="s">
        <v>323</v>
      </c>
      <c r="I48" s="378">
        <v>0</v>
      </c>
      <c r="J48" s="429">
        <v>1</v>
      </c>
      <c r="K48" s="381">
        <v>0</v>
      </c>
      <c r="L48" s="381">
        <v>0</v>
      </c>
      <c r="M48" s="379">
        <v>0.02</v>
      </c>
      <c r="N48" s="338">
        <f>$M48*(SUM($I48:I48)/SUM($I48:$L48))</f>
        <v>0</v>
      </c>
      <c r="O48" s="338">
        <f>$M48*(SUM($I48:J48)/SUM($I48:$L48))</f>
        <v>0.02</v>
      </c>
      <c r="P48" s="338">
        <f>$M48*(SUM($I48:K48)/SUM($I48:$L48))</f>
        <v>0.02</v>
      </c>
      <c r="Q48" s="338">
        <f>$M48*(SUM($I48:L48)/SUM($I48:$L48))</f>
        <v>0.02</v>
      </c>
      <c r="R48" s="336"/>
      <c r="S48" s="339">
        <v>1</v>
      </c>
      <c r="T48" s="336"/>
      <c r="U48" s="336"/>
      <c r="V48" s="338">
        <f>$M48*SUM($R48:R48)/SUM($I48:$L48)</f>
        <v>0</v>
      </c>
      <c r="W48" s="338">
        <f>$M48*SUM($R48:S48)/SUM($I48:$L48)</f>
        <v>0.02</v>
      </c>
      <c r="X48" s="338">
        <f>$M48*SUM($R48:T48)/SUM($I48:$L48)</f>
        <v>0.02</v>
      </c>
      <c r="Y48" s="338">
        <f>$M48*SUM($R48:U48)/SUM($I48:$L48)</f>
        <v>0.02</v>
      </c>
      <c r="Z48" s="340" t="s">
        <v>627</v>
      </c>
      <c r="AA48" s="341" t="s">
        <v>321</v>
      </c>
    </row>
    <row r="49" spans="1:27" ht="69" x14ac:dyDescent="0.25">
      <c r="A49" s="330">
        <v>43</v>
      </c>
      <c r="B49" s="331" t="s">
        <v>595</v>
      </c>
      <c r="C49" s="332" t="s">
        <v>138</v>
      </c>
      <c r="D49" s="332" t="s">
        <v>139</v>
      </c>
      <c r="E49" s="333">
        <v>44927</v>
      </c>
      <c r="F49" s="334">
        <v>45291</v>
      </c>
      <c r="G49" s="332" t="s">
        <v>140</v>
      </c>
      <c r="H49" s="332" t="s">
        <v>141</v>
      </c>
      <c r="I49" s="335">
        <v>1</v>
      </c>
      <c r="J49" s="424">
        <v>1</v>
      </c>
      <c r="K49" s="332">
        <v>1</v>
      </c>
      <c r="L49" s="332">
        <v>1</v>
      </c>
      <c r="M49" s="348">
        <v>0.02</v>
      </c>
      <c r="N49" s="338">
        <f>$M49*(SUM($I49:I49)/SUM($I49:$L49))</f>
        <v>5.0000000000000001E-3</v>
      </c>
      <c r="O49" s="338">
        <f>$M49*(SUM($I49:J49)/SUM($I49:$L49))</f>
        <v>0.01</v>
      </c>
      <c r="P49" s="338">
        <f>$M49*(SUM($I49:K49)/SUM($I49:$L49))</f>
        <v>1.4999999999999999E-2</v>
      </c>
      <c r="Q49" s="338">
        <f>$M49*(SUM($I49:L49)/SUM($I49:$L49))</f>
        <v>0.02</v>
      </c>
      <c r="R49" s="336">
        <v>1</v>
      </c>
      <c r="S49" s="339">
        <v>1</v>
      </c>
      <c r="T49" s="336"/>
      <c r="U49" s="336"/>
      <c r="V49" s="338">
        <f>$M49*SUM($R49:R49)/SUM($I49:$L49)</f>
        <v>5.0000000000000001E-3</v>
      </c>
      <c r="W49" s="338">
        <f>$M49*SUM($R49:S49)/SUM($I49:$L49)</f>
        <v>0.01</v>
      </c>
      <c r="X49" s="338">
        <f>$M49*SUM($R49:T49)/SUM($I49:$L49)</f>
        <v>0.01</v>
      </c>
      <c r="Y49" s="338">
        <f>$M49*SUM($R49:U49)/SUM($I49:$L49)</f>
        <v>0.01</v>
      </c>
      <c r="Z49" s="340" t="s">
        <v>671</v>
      </c>
      <c r="AA49" s="341" t="s">
        <v>324</v>
      </c>
    </row>
    <row r="50" spans="1:27" ht="17.25" x14ac:dyDescent="0.25">
      <c r="A50" s="361"/>
      <c r="B50" s="354" t="s">
        <v>598</v>
      </c>
      <c r="C50" s="411"/>
      <c r="D50" s="411"/>
      <c r="E50" s="401"/>
      <c r="F50" s="401"/>
      <c r="G50" s="412"/>
      <c r="H50" s="412"/>
      <c r="I50" s="413"/>
      <c r="J50" s="413"/>
      <c r="K50" s="413"/>
      <c r="L50" s="413"/>
      <c r="M50" s="414">
        <f>SUM(M39:M49)</f>
        <v>0.99999999999999989</v>
      </c>
      <c r="N50" s="362">
        <f>SUM(N39:N49)</f>
        <v>0.17402127659574471</v>
      </c>
      <c r="O50" s="362">
        <f>SUM(O39:O49)</f>
        <v>0.50062411347517721</v>
      </c>
      <c r="P50" s="362">
        <f>SUM(P39:P49)</f>
        <v>0.69531205673758867</v>
      </c>
      <c r="Q50" s="362">
        <f>SUM(Q39:Q49)</f>
        <v>0.99999999999999989</v>
      </c>
      <c r="R50" s="363"/>
      <c r="S50" s="363"/>
      <c r="T50" s="363"/>
      <c r="U50" s="363"/>
      <c r="V50" s="362">
        <f>SUM(V39:V49)</f>
        <v>0.17402127659574468</v>
      </c>
      <c r="W50" s="362">
        <f>SUM(W39:W49)</f>
        <v>0.50062411347517732</v>
      </c>
      <c r="X50" s="362">
        <f>SUM(X39:X49)</f>
        <v>0.50062411347517732</v>
      </c>
      <c r="Y50" s="362">
        <f>SUM(Y39:Y49)</f>
        <v>0.50062411347517732</v>
      </c>
      <c r="Z50" s="364"/>
      <c r="AA50" s="363"/>
    </row>
    <row r="51" spans="1:27" ht="120.75" x14ac:dyDescent="0.25">
      <c r="A51" s="330">
        <v>44</v>
      </c>
      <c r="B51" s="331" t="s">
        <v>326</v>
      </c>
      <c r="C51" s="418" t="s">
        <v>327</v>
      </c>
      <c r="D51" s="365" t="s">
        <v>328</v>
      </c>
      <c r="E51" s="385">
        <v>44958</v>
      </c>
      <c r="F51" s="385">
        <v>45291</v>
      </c>
      <c r="G51" s="365" t="s">
        <v>329</v>
      </c>
      <c r="H51" s="365" t="s">
        <v>330</v>
      </c>
      <c r="I51" s="351">
        <v>0</v>
      </c>
      <c r="J51" s="351">
        <v>0</v>
      </c>
      <c r="K51" s="351">
        <v>0</v>
      </c>
      <c r="L51" s="351">
        <v>1</v>
      </c>
      <c r="M51" s="352">
        <v>0.1</v>
      </c>
      <c r="N51" s="338">
        <f>$M51*(SUM($I51:I51)/SUM($I51:$L51))</f>
        <v>0</v>
      </c>
      <c r="O51" s="338">
        <f>$M51*(SUM($I51:J51)/SUM($I51:$L51))</f>
        <v>0</v>
      </c>
      <c r="P51" s="338">
        <f>$M51*(SUM($I51:K51)/SUM($I51:$L51))</f>
        <v>0</v>
      </c>
      <c r="Q51" s="338">
        <f>$M51*(SUM($I51:L51)/SUM($I51:$L51))</f>
        <v>0.1</v>
      </c>
      <c r="R51" s="336"/>
      <c r="S51" s="342"/>
      <c r="T51" s="336"/>
      <c r="U51" s="336"/>
      <c r="V51" s="338">
        <f>$M51*SUM($R51:R51)/SUM($I51:$L51)</f>
        <v>0</v>
      </c>
      <c r="W51" s="338">
        <f>$M51*SUM($R51:S51)/SUM($I51:$L51)</f>
        <v>0</v>
      </c>
      <c r="X51" s="338">
        <f>$M51*SUM($R51:T51)/SUM($I51:$L51)</f>
        <v>0</v>
      </c>
      <c r="Y51" s="338">
        <f>$M51*SUM($R51:U51)/SUM($I51:$L51)</f>
        <v>0</v>
      </c>
      <c r="Z51" s="340"/>
      <c r="AA51" s="336"/>
    </row>
    <row r="52" spans="1:27" ht="103.5" x14ac:dyDescent="0.25">
      <c r="A52" s="330">
        <v>45</v>
      </c>
      <c r="B52" s="331" t="s">
        <v>333</v>
      </c>
      <c r="C52" s="388" t="s">
        <v>334</v>
      </c>
      <c r="D52" s="386" t="s">
        <v>335</v>
      </c>
      <c r="E52" s="387">
        <v>44958</v>
      </c>
      <c r="F52" s="350">
        <v>45199</v>
      </c>
      <c r="G52" s="388" t="s">
        <v>336</v>
      </c>
      <c r="H52" s="365" t="s">
        <v>337</v>
      </c>
      <c r="I52" s="351">
        <v>1</v>
      </c>
      <c r="J52" s="425">
        <v>1</v>
      </c>
      <c r="K52" s="351">
        <v>1</v>
      </c>
      <c r="L52" s="351">
        <v>0</v>
      </c>
      <c r="M52" s="352">
        <v>7.0000000000000007E-2</v>
      </c>
      <c r="N52" s="338">
        <f>$M52*(SUM($I52:I52)/SUM($I52:$L52))</f>
        <v>2.3333333333333334E-2</v>
      </c>
      <c r="O52" s="338">
        <f>$M52*(SUM($I52:J52)/SUM($I52:$L52))</f>
        <v>4.6666666666666669E-2</v>
      </c>
      <c r="P52" s="338">
        <f>$M52*(SUM($I52:K52)/SUM($I52:$L52))</f>
        <v>7.0000000000000007E-2</v>
      </c>
      <c r="Q52" s="338">
        <f>$M52*(SUM($I52:L52)/SUM($I52:$L52))</f>
        <v>7.0000000000000007E-2</v>
      </c>
      <c r="R52" s="336">
        <v>1</v>
      </c>
      <c r="S52" s="339">
        <v>1</v>
      </c>
      <c r="T52" s="336"/>
      <c r="U52" s="336"/>
      <c r="V52" s="338">
        <f>$M52*SUM($R52:R52)/SUM($I52:$L52)</f>
        <v>2.3333333333333334E-2</v>
      </c>
      <c r="W52" s="338">
        <f>$M52*SUM($R52:S52)/SUM($I52:$L52)</f>
        <v>4.6666666666666669E-2</v>
      </c>
      <c r="X52" s="338">
        <f>$M52*SUM($R52:T52)/SUM($I52:$L52)</f>
        <v>4.6666666666666669E-2</v>
      </c>
      <c r="Y52" s="338">
        <f>$M52*SUM($R52:U52)/SUM($I52:$L52)</f>
        <v>4.6666666666666669E-2</v>
      </c>
      <c r="Z52" s="404" t="s">
        <v>672</v>
      </c>
      <c r="AA52" s="359" t="s">
        <v>673</v>
      </c>
    </row>
    <row r="53" spans="1:27" ht="144" customHeight="1" x14ac:dyDescent="0.25">
      <c r="A53" s="330">
        <v>46</v>
      </c>
      <c r="B53" s="331" t="s">
        <v>338</v>
      </c>
      <c r="C53" s="388" t="s">
        <v>339</v>
      </c>
      <c r="D53" s="365" t="s">
        <v>340</v>
      </c>
      <c r="E53" s="385">
        <v>44958</v>
      </c>
      <c r="F53" s="385">
        <v>45077</v>
      </c>
      <c r="G53" s="386" t="s">
        <v>341</v>
      </c>
      <c r="H53" s="389" t="s">
        <v>342</v>
      </c>
      <c r="I53" s="351">
        <v>0</v>
      </c>
      <c r="J53" s="425">
        <v>6</v>
      </c>
      <c r="K53" s="351">
        <v>0</v>
      </c>
      <c r="L53" s="351">
        <v>0</v>
      </c>
      <c r="M53" s="352">
        <v>0.05</v>
      </c>
      <c r="N53" s="338">
        <f>$M53*(SUM($I53:I53)/SUM($I53:$L53))</f>
        <v>0</v>
      </c>
      <c r="O53" s="338">
        <f>$M53*(SUM($I53:J53)/SUM($I53:$L53))</f>
        <v>0.05</v>
      </c>
      <c r="P53" s="338">
        <f>$M53*(SUM($I53:K53)/SUM($I53:$L53))</f>
        <v>0.05</v>
      </c>
      <c r="Q53" s="338">
        <f>$M53*(SUM($I53:L53)/SUM($I53:$L53))</f>
        <v>0.05</v>
      </c>
      <c r="R53" s="336"/>
      <c r="S53" s="339">
        <v>6</v>
      </c>
      <c r="T53" s="336"/>
      <c r="U53" s="336"/>
      <c r="V53" s="338">
        <f>$M53*SUM($R53:R53)/SUM($I53:$L53)</f>
        <v>0</v>
      </c>
      <c r="W53" s="338">
        <f>$M53*SUM($R53:S53)/SUM($I53:$L53)</f>
        <v>5.000000000000001E-2</v>
      </c>
      <c r="X53" s="338">
        <f>$M53*SUM($R53:T53)/SUM($I53:$L53)</f>
        <v>5.000000000000001E-2</v>
      </c>
      <c r="Y53" s="338">
        <f>$M53*SUM($R53:U53)/SUM($I53:$L53)</f>
        <v>5.000000000000001E-2</v>
      </c>
      <c r="Z53" s="340" t="s">
        <v>674</v>
      </c>
      <c r="AA53" s="359" t="s">
        <v>675</v>
      </c>
    </row>
    <row r="54" spans="1:27" ht="69" x14ac:dyDescent="0.25">
      <c r="A54" s="330">
        <v>47</v>
      </c>
      <c r="B54" s="331" t="s">
        <v>344</v>
      </c>
      <c r="C54" s="388" t="s">
        <v>345</v>
      </c>
      <c r="D54" s="388" t="s">
        <v>346</v>
      </c>
      <c r="E54" s="387">
        <v>44928</v>
      </c>
      <c r="F54" s="387">
        <v>45077</v>
      </c>
      <c r="G54" s="388" t="s">
        <v>347</v>
      </c>
      <c r="H54" s="389" t="s">
        <v>348</v>
      </c>
      <c r="I54" s="351">
        <v>0</v>
      </c>
      <c r="J54" s="425">
        <v>1</v>
      </c>
      <c r="K54" s="351">
        <v>0</v>
      </c>
      <c r="L54" s="351">
        <v>0</v>
      </c>
      <c r="M54" s="352">
        <v>7.0000000000000007E-2</v>
      </c>
      <c r="N54" s="338">
        <f>$M54*(SUM($I54:I54)/SUM($I54:$L54))</f>
        <v>0</v>
      </c>
      <c r="O54" s="338">
        <f>$M54*(SUM($I54:J54)/SUM($I54:$L54))</f>
        <v>7.0000000000000007E-2</v>
      </c>
      <c r="P54" s="338">
        <f>$M54*(SUM($I54:K54)/SUM($I54:$L54))</f>
        <v>7.0000000000000007E-2</v>
      </c>
      <c r="Q54" s="338">
        <f>$M54*(SUM($I54:L54)/SUM($I54:$L54))</f>
        <v>7.0000000000000007E-2</v>
      </c>
      <c r="R54" s="336"/>
      <c r="S54" s="339">
        <v>1</v>
      </c>
      <c r="T54" s="336"/>
      <c r="U54" s="336"/>
      <c r="V54" s="338">
        <f>$M54*SUM($R54:R54)/SUM($I54:$L54)</f>
        <v>0</v>
      </c>
      <c r="W54" s="338">
        <f>$M54*SUM($R54:S54)/SUM($I54:$L54)</f>
        <v>7.0000000000000007E-2</v>
      </c>
      <c r="X54" s="338">
        <f>$M54*SUM($R54:T54)/SUM($I54:$L54)</f>
        <v>7.0000000000000007E-2</v>
      </c>
      <c r="Y54" s="338">
        <f>$M54*SUM($R54:U54)/SUM($I54:$L54)</f>
        <v>7.0000000000000007E-2</v>
      </c>
      <c r="Z54" s="390" t="s">
        <v>676</v>
      </c>
      <c r="AA54" s="359" t="s">
        <v>677</v>
      </c>
    </row>
    <row r="55" spans="1:27" ht="120.75" x14ac:dyDescent="0.25">
      <c r="A55" s="330">
        <v>48</v>
      </c>
      <c r="B55" s="331" t="s">
        <v>349</v>
      </c>
      <c r="C55" s="419" t="s">
        <v>350</v>
      </c>
      <c r="D55" s="349" t="s">
        <v>351</v>
      </c>
      <c r="E55" s="350">
        <v>44958</v>
      </c>
      <c r="F55" s="350">
        <v>45107</v>
      </c>
      <c r="G55" s="349" t="s">
        <v>352</v>
      </c>
      <c r="H55" s="349" t="s">
        <v>353</v>
      </c>
      <c r="I55" s="351">
        <v>0</v>
      </c>
      <c r="J55" s="425">
        <v>1</v>
      </c>
      <c r="K55" s="351">
        <v>0</v>
      </c>
      <c r="L55" s="351">
        <v>0</v>
      </c>
      <c r="M55" s="352">
        <v>0.06</v>
      </c>
      <c r="N55" s="338">
        <f>$M55*(SUM($I55:I55)/SUM($I55:$L55))</f>
        <v>0</v>
      </c>
      <c r="O55" s="338">
        <f>$M55*(SUM($I55:J55)/SUM($I55:$L55))</f>
        <v>0.06</v>
      </c>
      <c r="P55" s="338">
        <f>$M55*(SUM($I55:K55)/SUM($I55:$L55))</f>
        <v>0.06</v>
      </c>
      <c r="Q55" s="338">
        <f>$M55*(SUM($I55:L55)/SUM($I55:$L55))</f>
        <v>0.06</v>
      </c>
      <c r="R55" s="336"/>
      <c r="S55" s="339">
        <v>1</v>
      </c>
      <c r="T55" s="336"/>
      <c r="U55" s="336"/>
      <c r="V55" s="338">
        <f>$M55*SUM($R55:R55)/SUM($I55:$L55)</f>
        <v>0</v>
      </c>
      <c r="W55" s="338">
        <f>$M55*SUM($R55:S55)/SUM($I55:$L55)</f>
        <v>0.06</v>
      </c>
      <c r="X55" s="338">
        <f>$M55*SUM($R55:T55)/SUM($I55:$L55)</f>
        <v>0.06</v>
      </c>
      <c r="Y55" s="338">
        <f>$M55*SUM($R55:U55)/SUM($I55:$L55)</f>
        <v>0.06</v>
      </c>
      <c r="Z55" s="340" t="s">
        <v>678</v>
      </c>
      <c r="AA55" s="341" t="s">
        <v>679</v>
      </c>
    </row>
    <row r="56" spans="1:27" ht="69" x14ac:dyDescent="0.25">
      <c r="A56" s="330">
        <v>49</v>
      </c>
      <c r="B56" s="331" t="s">
        <v>354</v>
      </c>
      <c r="C56" s="388" t="s">
        <v>355</v>
      </c>
      <c r="D56" s="349" t="s">
        <v>356</v>
      </c>
      <c r="E56" s="350">
        <v>44958</v>
      </c>
      <c r="F56" s="350">
        <v>45076</v>
      </c>
      <c r="G56" s="349" t="s">
        <v>357</v>
      </c>
      <c r="H56" s="365" t="s">
        <v>330</v>
      </c>
      <c r="I56" s="351">
        <v>0</v>
      </c>
      <c r="J56" s="425">
        <v>1</v>
      </c>
      <c r="K56" s="351">
        <v>0</v>
      </c>
      <c r="L56" s="351">
        <v>0</v>
      </c>
      <c r="M56" s="352">
        <v>0.1</v>
      </c>
      <c r="N56" s="338">
        <f>$M56*(SUM($I56:I56)/SUM($I56:$L56))</f>
        <v>0</v>
      </c>
      <c r="O56" s="338">
        <f>$M56*(SUM($I56:J56)/SUM($I56:$L56))</f>
        <v>0.1</v>
      </c>
      <c r="P56" s="338">
        <f>$M56*(SUM($I56:K56)/SUM($I56:$L56))</f>
        <v>0.1</v>
      </c>
      <c r="Q56" s="338">
        <f>$M56*(SUM($I56:L56)/SUM($I56:$L56))</f>
        <v>0.1</v>
      </c>
      <c r="R56" s="336"/>
      <c r="S56" s="391">
        <v>0</v>
      </c>
      <c r="T56" s="336"/>
      <c r="U56" s="336"/>
      <c r="V56" s="338">
        <f>$M56*SUM($R56:R56)/SUM($I56:$L56)</f>
        <v>0</v>
      </c>
      <c r="W56" s="338">
        <f>$M56*SUM($R56:S56)/SUM($I56:$L56)</f>
        <v>0</v>
      </c>
      <c r="X56" s="338">
        <f>$M56*SUM($R56:T56)/SUM($I56:$L56)</f>
        <v>0</v>
      </c>
      <c r="Y56" s="338">
        <f>$M56*SUM($R56:U56)/SUM($I56:$L56)</f>
        <v>0</v>
      </c>
      <c r="Z56" s="340" t="s">
        <v>680</v>
      </c>
      <c r="AA56" s="392" t="s">
        <v>681</v>
      </c>
    </row>
    <row r="57" spans="1:27" ht="69" x14ac:dyDescent="0.25">
      <c r="A57" s="330">
        <v>50</v>
      </c>
      <c r="B57" s="331" t="s">
        <v>358</v>
      </c>
      <c r="C57" s="388" t="s">
        <v>359</v>
      </c>
      <c r="D57" s="349" t="s">
        <v>360</v>
      </c>
      <c r="E57" s="350">
        <v>44958</v>
      </c>
      <c r="F57" s="350">
        <v>45275</v>
      </c>
      <c r="G57" s="349" t="s">
        <v>361</v>
      </c>
      <c r="H57" s="365" t="s">
        <v>330</v>
      </c>
      <c r="I57" s="351">
        <v>0</v>
      </c>
      <c r="J57" s="425">
        <v>1</v>
      </c>
      <c r="K57" s="351">
        <v>0</v>
      </c>
      <c r="L57" s="351">
        <v>1</v>
      </c>
      <c r="M57" s="352">
        <v>0.1</v>
      </c>
      <c r="N57" s="338">
        <f>$M57*(SUM($I57:I57)/SUM($I57:$L57))</f>
        <v>0</v>
      </c>
      <c r="O57" s="338">
        <f>$M57*(SUM($I57:J57)/SUM($I57:$L57))</f>
        <v>0.05</v>
      </c>
      <c r="P57" s="338">
        <f>$M57*(SUM($I57:K57)/SUM($I57:$L57))</f>
        <v>0.05</v>
      </c>
      <c r="Q57" s="338">
        <f>$M57*(SUM($I57:L57)/SUM($I57:$L57))</f>
        <v>0.1</v>
      </c>
      <c r="R57" s="336"/>
      <c r="S57" s="391">
        <v>0</v>
      </c>
      <c r="T57" s="336"/>
      <c r="U57" s="336"/>
      <c r="V57" s="338">
        <f>$M57*SUM($R57:R57)/SUM($I57:$L57)</f>
        <v>0</v>
      </c>
      <c r="W57" s="338">
        <f>$M57*SUM($R57:S57)/SUM($I57:$L57)</f>
        <v>0</v>
      </c>
      <c r="X57" s="338">
        <f>$M57*SUM($R57:T57)/SUM($I57:$L57)</f>
        <v>0</v>
      </c>
      <c r="Y57" s="338">
        <f>$M57*SUM($R57:U57)/SUM($I57:$L57)</f>
        <v>0</v>
      </c>
      <c r="Z57" s="340" t="s">
        <v>682</v>
      </c>
      <c r="AA57" s="392" t="s">
        <v>681</v>
      </c>
    </row>
    <row r="58" spans="1:27" ht="69" x14ac:dyDescent="0.25">
      <c r="A58" s="330">
        <v>51</v>
      </c>
      <c r="B58" s="331" t="s">
        <v>362</v>
      </c>
      <c r="C58" s="388" t="s">
        <v>363</v>
      </c>
      <c r="D58" s="349" t="s">
        <v>364</v>
      </c>
      <c r="E58" s="350">
        <v>44958</v>
      </c>
      <c r="F58" s="350">
        <v>45107</v>
      </c>
      <c r="G58" s="365" t="s">
        <v>365</v>
      </c>
      <c r="H58" s="365" t="s">
        <v>330</v>
      </c>
      <c r="I58" s="351">
        <v>0</v>
      </c>
      <c r="J58" s="425">
        <v>1</v>
      </c>
      <c r="K58" s="351">
        <v>0</v>
      </c>
      <c r="L58" s="351">
        <v>0</v>
      </c>
      <c r="M58" s="352">
        <v>0.05</v>
      </c>
      <c r="N58" s="338">
        <f>$M58*(SUM($I58:I58)/SUM($I58:$L58))</f>
        <v>0</v>
      </c>
      <c r="O58" s="338">
        <f>$M58*(SUM($I58:J58)/SUM($I58:$L58))</f>
        <v>0.05</v>
      </c>
      <c r="P58" s="338">
        <f>$M58*(SUM($I58:K58)/SUM($I58:$L58))</f>
        <v>0.05</v>
      </c>
      <c r="Q58" s="338">
        <f>$M58*(SUM($I58:L58)/SUM($I58:$L58))</f>
        <v>0.05</v>
      </c>
      <c r="R58" s="336"/>
      <c r="S58" s="339">
        <v>1</v>
      </c>
      <c r="T58" s="336"/>
      <c r="U58" s="336"/>
      <c r="V58" s="338">
        <f>$M58*SUM($R58:R58)/SUM($I58:$L58)</f>
        <v>0</v>
      </c>
      <c r="W58" s="338">
        <f>$M58*SUM($R58:S58)/SUM($I58:$L58)</f>
        <v>0.05</v>
      </c>
      <c r="X58" s="338">
        <f>$M58*SUM($R58:T58)/SUM($I58:$L58)</f>
        <v>0.05</v>
      </c>
      <c r="Y58" s="338">
        <f>$M58*SUM($R58:U58)/SUM($I58:$L58)</f>
        <v>0.05</v>
      </c>
      <c r="Z58" s="340" t="s">
        <v>683</v>
      </c>
      <c r="AA58" s="341" t="s">
        <v>684</v>
      </c>
    </row>
    <row r="59" spans="1:27" ht="115.5" customHeight="1" x14ac:dyDescent="0.25">
      <c r="A59" s="330">
        <v>52</v>
      </c>
      <c r="B59" s="331" t="s">
        <v>366</v>
      </c>
      <c r="C59" s="388" t="s">
        <v>367</v>
      </c>
      <c r="D59" s="349" t="s">
        <v>368</v>
      </c>
      <c r="E59" s="350">
        <v>44958</v>
      </c>
      <c r="F59" s="350">
        <v>45199</v>
      </c>
      <c r="G59" s="349" t="s">
        <v>369</v>
      </c>
      <c r="H59" s="365" t="s">
        <v>330</v>
      </c>
      <c r="I59" s="351">
        <v>0</v>
      </c>
      <c r="J59" s="351">
        <v>0</v>
      </c>
      <c r="K59" s="351">
        <v>1</v>
      </c>
      <c r="L59" s="351">
        <v>0</v>
      </c>
      <c r="M59" s="352">
        <v>0.1</v>
      </c>
      <c r="N59" s="338">
        <f>$M59*(SUM($I59:I59)/SUM($I59:$L59))</f>
        <v>0</v>
      </c>
      <c r="O59" s="338">
        <f>$M59*(SUM($I59:J59)/SUM($I59:$L59))</f>
        <v>0</v>
      </c>
      <c r="P59" s="338">
        <f>$M59*(SUM($I59:K59)/SUM($I59:$L59))</f>
        <v>0.1</v>
      </c>
      <c r="Q59" s="338">
        <f>$M59*(SUM($I59:L59)/SUM($I59:$L59))</f>
        <v>0.1</v>
      </c>
      <c r="R59" s="336"/>
      <c r="S59" s="342"/>
      <c r="T59" s="336"/>
      <c r="U59" s="336"/>
      <c r="V59" s="338">
        <f>$M59*SUM($R59:R59)/SUM($I59:$L59)</f>
        <v>0</v>
      </c>
      <c r="W59" s="338">
        <f>$M59*SUM($R59:S59)/SUM($I59:$L59)</f>
        <v>0</v>
      </c>
      <c r="X59" s="338">
        <f>$M59*SUM($R59:T59)/SUM($I59:$L59)</f>
        <v>0</v>
      </c>
      <c r="Y59" s="338">
        <f>$M59*SUM($R59:U59)/SUM($I59:$L59)</f>
        <v>0</v>
      </c>
      <c r="Z59" s="340"/>
      <c r="AA59" s="336"/>
    </row>
    <row r="60" spans="1:27" ht="120.75" x14ac:dyDescent="0.25">
      <c r="A60" s="330">
        <v>53</v>
      </c>
      <c r="B60" s="331" t="s">
        <v>370</v>
      </c>
      <c r="C60" s="365" t="s">
        <v>371</v>
      </c>
      <c r="D60" s="365" t="s">
        <v>372</v>
      </c>
      <c r="E60" s="385">
        <v>44958</v>
      </c>
      <c r="F60" s="385">
        <v>45275</v>
      </c>
      <c r="G60" s="365" t="s">
        <v>373</v>
      </c>
      <c r="H60" s="365" t="s">
        <v>330</v>
      </c>
      <c r="I60" s="351">
        <v>0</v>
      </c>
      <c r="J60" s="425">
        <v>2</v>
      </c>
      <c r="K60" s="351">
        <v>0</v>
      </c>
      <c r="L60" s="351">
        <v>1</v>
      </c>
      <c r="M60" s="352">
        <v>0.1</v>
      </c>
      <c r="N60" s="338">
        <f>$M60*(SUM($I60:I60)/SUM($I60:$L60))</f>
        <v>0</v>
      </c>
      <c r="O60" s="338">
        <f>$M60*(SUM($I60:J60)/SUM($I60:$L60))</f>
        <v>6.6666666666666666E-2</v>
      </c>
      <c r="P60" s="338">
        <f>$M60*(SUM($I60:K60)/SUM($I60:$L60))</f>
        <v>6.6666666666666666E-2</v>
      </c>
      <c r="Q60" s="338">
        <f>$M60*(SUM($I60:L60)/SUM($I60:$L60))</f>
        <v>0.1</v>
      </c>
      <c r="R60" s="336"/>
      <c r="S60" s="339">
        <v>2</v>
      </c>
      <c r="T60" s="336"/>
      <c r="U60" s="336"/>
      <c r="V60" s="338">
        <f>$M60*SUM($R60:R60)/SUM($I60:$L60)</f>
        <v>0</v>
      </c>
      <c r="W60" s="338">
        <f>$M60*SUM($R60:S60)/SUM($I60:$L60)</f>
        <v>6.6666666666666666E-2</v>
      </c>
      <c r="X60" s="338">
        <f>$M60*SUM($R60:T60)/SUM($I60:$L60)</f>
        <v>6.6666666666666666E-2</v>
      </c>
      <c r="Y60" s="338">
        <f>$M60*SUM($R60:U60)/SUM($I60:$L60)</f>
        <v>6.6666666666666666E-2</v>
      </c>
      <c r="Z60" s="340" t="s">
        <v>685</v>
      </c>
      <c r="AA60" s="341" t="s">
        <v>686</v>
      </c>
    </row>
    <row r="61" spans="1:27" ht="120.75" x14ac:dyDescent="0.25">
      <c r="A61" s="330">
        <v>54</v>
      </c>
      <c r="B61" s="331" t="s">
        <v>374</v>
      </c>
      <c r="C61" s="388" t="s">
        <v>375</v>
      </c>
      <c r="D61" s="349" t="s">
        <v>376</v>
      </c>
      <c r="E61" s="350">
        <v>44958</v>
      </c>
      <c r="F61" s="350">
        <v>45291</v>
      </c>
      <c r="G61" s="372" t="s">
        <v>377</v>
      </c>
      <c r="H61" s="365" t="s">
        <v>337</v>
      </c>
      <c r="I61" s="351">
        <v>0</v>
      </c>
      <c r="J61" s="425">
        <v>1</v>
      </c>
      <c r="K61" s="351">
        <v>0</v>
      </c>
      <c r="L61" s="351">
        <v>1</v>
      </c>
      <c r="M61" s="352">
        <v>7.0000000000000007E-2</v>
      </c>
      <c r="N61" s="338">
        <f>$M61*(SUM($I61:I61)/SUM($I61:$L61))</f>
        <v>0</v>
      </c>
      <c r="O61" s="338">
        <f>$M61*(SUM($I61:J61)/SUM($I61:$L61))</f>
        <v>3.5000000000000003E-2</v>
      </c>
      <c r="P61" s="338">
        <f>$M61*(SUM($I61:K61)/SUM($I61:$L61))</f>
        <v>3.5000000000000003E-2</v>
      </c>
      <c r="Q61" s="338">
        <f>$M61*(SUM($I61:L61)/SUM($I61:$L61))</f>
        <v>7.0000000000000007E-2</v>
      </c>
      <c r="R61" s="336"/>
      <c r="S61" s="339">
        <v>1</v>
      </c>
      <c r="T61" s="336"/>
      <c r="U61" s="336"/>
      <c r="V61" s="338">
        <f>$M61*SUM($R61:R61)/SUM($I61:$L61)</f>
        <v>0</v>
      </c>
      <c r="W61" s="338">
        <f>$M61*SUM($R61:S61)/SUM($I61:$L61)</f>
        <v>3.5000000000000003E-2</v>
      </c>
      <c r="X61" s="338">
        <f>$M61*SUM($R61:T61)/SUM($I61:$L61)</f>
        <v>3.5000000000000003E-2</v>
      </c>
      <c r="Y61" s="338">
        <f>$M61*SUM($R61:U61)/SUM($I61:$L61)</f>
        <v>3.5000000000000003E-2</v>
      </c>
      <c r="Z61" s="347" t="s">
        <v>978</v>
      </c>
      <c r="AA61" s="296" t="s">
        <v>977</v>
      </c>
    </row>
    <row r="62" spans="1:27" ht="69" x14ac:dyDescent="0.25">
      <c r="A62" s="330">
        <v>55</v>
      </c>
      <c r="B62" s="331" t="s">
        <v>378</v>
      </c>
      <c r="C62" s="388" t="s">
        <v>379</v>
      </c>
      <c r="D62" s="349" t="s">
        <v>380</v>
      </c>
      <c r="E62" s="350">
        <v>44928</v>
      </c>
      <c r="F62" s="350">
        <v>45230</v>
      </c>
      <c r="G62" s="349" t="s">
        <v>381</v>
      </c>
      <c r="H62" s="365" t="s">
        <v>330</v>
      </c>
      <c r="I62" s="351">
        <v>0</v>
      </c>
      <c r="J62" s="351">
        <v>0</v>
      </c>
      <c r="K62" s="351">
        <v>0</v>
      </c>
      <c r="L62" s="351">
        <v>1</v>
      </c>
      <c r="M62" s="352">
        <v>0.05</v>
      </c>
      <c r="N62" s="338">
        <f>$M62*(SUM($I62:I62)/SUM($I62:$L62))</f>
        <v>0</v>
      </c>
      <c r="O62" s="338">
        <f>$M62*(SUM($I62:J62)/SUM($I62:$L62))</f>
        <v>0</v>
      </c>
      <c r="P62" s="338">
        <f>$M62*(SUM($I62:K62)/SUM($I62:$L62))</f>
        <v>0</v>
      </c>
      <c r="Q62" s="338">
        <f>$M62*(SUM($I62:L62)/SUM($I62:$L62))</f>
        <v>0.05</v>
      </c>
      <c r="R62" s="336"/>
      <c r="S62" s="342"/>
      <c r="T62" s="336"/>
      <c r="U62" s="336"/>
      <c r="V62" s="338">
        <f>$M62*SUM($R62:R62)/SUM($I62:$L62)</f>
        <v>0</v>
      </c>
      <c r="W62" s="338">
        <f>$M62*SUM($R62:S62)/SUM($I62:$L62)</f>
        <v>0</v>
      </c>
      <c r="X62" s="338">
        <f>$M62*SUM($R62:T62)/SUM($I62:$L62)</f>
        <v>0</v>
      </c>
      <c r="Y62" s="338">
        <f>$M62*SUM($R62:U62)/SUM($I62:$L62)</f>
        <v>0</v>
      </c>
      <c r="Z62" s="340"/>
      <c r="AA62" s="336"/>
    </row>
    <row r="63" spans="1:27" ht="95.25" customHeight="1" x14ac:dyDescent="0.25">
      <c r="A63" s="330">
        <v>56</v>
      </c>
      <c r="B63" s="331" t="s">
        <v>382</v>
      </c>
      <c r="C63" s="388" t="s">
        <v>383</v>
      </c>
      <c r="D63" s="349" t="s">
        <v>384</v>
      </c>
      <c r="E63" s="350">
        <v>44928</v>
      </c>
      <c r="F63" s="350">
        <v>45291</v>
      </c>
      <c r="G63" s="372" t="s">
        <v>385</v>
      </c>
      <c r="H63" s="365" t="s">
        <v>386</v>
      </c>
      <c r="I63" s="351">
        <v>0</v>
      </c>
      <c r="J63" s="425">
        <v>1</v>
      </c>
      <c r="K63" s="351">
        <v>0</v>
      </c>
      <c r="L63" s="351">
        <v>1</v>
      </c>
      <c r="M63" s="352">
        <v>0.05</v>
      </c>
      <c r="N63" s="338">
        <f>$M63*(SUM($I63:I63)/SUM($I63:$L63))</f>
        <v>0</v>
      </c>
      <c r="O63" s="338">
        <f>$M63*(SUM($I63:J63)/SUM($I63:$L63))</f>
        <v>2.5000000000000001E-2</v>
      </c>
      <c r="P63" s="338">
        <f>$M63*(SUM($I63:K63)/SUM($I63:$L63))</f>
        <v>2.5000000000000001E-2</v>
      </c>
      <c r="Q63" s="338">
        <f>$M63*(SUM($I63:L63)/SUM($I63:$L63))</f>
        <v>0.05</v>
      </c>
      <c r="R63" s="336"/>
      <c r="S63" s="339">
        <v>1</v>
      </c>
      <c r="T63" s="336"/>
      <c r="U63" s="336"/>
      <c r="V63" s="338">
        <f>$M63*SUM($R63:R63)/SUM($I63:$L63)</f>
        <v>0</v>
      </c>
      <c r="W63" s="338">
        <f>$M63*SUM($R63:S63)/SUM($I63:$L63)</f>
        <v>2.5000000000000001E-2</v>
      </c>
      <c r="X63" s="338">
        <f>$M63*SUM($R63:T63)/SUM($I63:$L63)</f>
        <v>2.5000000000000001E-2</v>
      </c>
      <c r="Y63" s="338">
        <f>$M63*SUM($R63:U63)/SUM($I63:$L63)</f>
        <v>2.5000000000000001E-2</v>
      </c>
      <c r="Z63" s="347" t="s">
        <v>979</v>
      </c>
      <c r="AA63" s="302" t="s">
        <v>980</v>
      </c>
    </row>
    <row r="64" spans="1:27" ht="69" x14ac:dyDescent="0.25">
      <c r="A64" s="330">
        <v>57</v>
      </c>
      <c r="B64" s="331" t="s">
        <v>387</v>
      </c>
      <c r="C64" s="332" t="s">
        <v>138</v>
      </c>
      <c r="D64" s="332" t="s">
        <v>139</v>
      </c>
      <c r="E64" s="333">
        <v>44927</v>
      </c>
      <c r="F64" s="334">
        <v>45291</v>
      </c>
      <c r="G64" s="332" t="s">
        <v>140</v>
      </c>
      <c r="H64" s="332" t="s">
        <v>141</v>
      </c>
      <c r="I64" s="335">
        <v>1</v>
      </c>
      <c r="J64" s="424">
        <v>1</v>
      </c>
      <c r="K64" s="332">
        <v>1</v>
      </c>
      <c r="L64" s="332">
        <v>1</v>
      </c>
      <c r="M64" s="348">
        <v>0.03</v>
      </c>
      <c r="N64" s="338">
        <f>$M64*(SUM($I64:I64)/SUM($I64:$L64))</f>
        <v>7.4999999999999997E-3</v>
      </c>
      <c r="O64" s="338">
        <f>$M64*(SUM($I64:J64)/SUM($I64:$L64))</f>
        <v>1.4999999999999999E-2</v>
      </c>
      <c r="P64" s="338">
        <f>$M64*(SUM($I64:K64)/SUM($I64:$L64))</f>
        <v>2.2499999999999999E-2</v>
      </c>
      <c r="Q64" s="338">
        <f>$M64*(SUM($I64:L64)/SUM($I64:$L64))</f>
        <v>0.03</v>
      </c>
      <c r="R64" s="336">
        <v>1</v>
      </c>
      <c r="S64" s="339">
        <v>1</v>
      </c>
      <c r="T64" s="336"/>
      <c r="U64" s="336"/>
      <c r="V64" s="338">
        <f>$M64*SUM($R64:R64)/SUM($I64:$L64)</f>
        <v>7.4999999999999997E-3</v>
      </c>
      <c r="W64" s="338">
        <f>$M64*SUM($R64:S64)/SUM($I64:$L64)</f>
        <v>1.4999999999999999E-2</v>
      </c>
      <c r="X64" s="338">
        <f>$M64*SUM($R64:T64)/SUM($I64:$L64)</f>
        <v>1.4999999999999999E-2</v>
      </c>
      <c r="Y64" s="338">
        <f>$M64*SUM($R64:U64)/SUM($I64:$L64)</f>
        <v>1.4999999999999999E-2</v>
      </c>
      <c r="Z64" s="393" t="s">
        <v>687</v>
      </c>
      <c r="AA64" s="341" t="s">
        <v>688</v>
      </c>
    </row>
    <row r="65" spans="1:27" ht="27" customHeight="1" x14ac:dyDescent="0.25">
      <c r="A65" s="361"/>
      <c r="B65" s="354" t="s">
        <v>603</v>
      </c>
      <c r="C65" s="411"/>
      <c r="D65" s="411"/>
      <c r="E65" s="401"/>
      <c r="F65" s="401"/>
      <c r="G65" s="412"/>
      <c r="H65" s="412"/>
      <c r="I65" s="413"/>
      <c r="J65" s="413"/>
      <c r="K65" s="413"/>
      <c r="L65" s="413"/>
      <c r="M65" s="414">
        <f>SUM(M51:M64)</f>
        <v>1.0000000000000002</v>
      </c>
      <c r="N65" s="362">
        <f>SUM(N51:N64)</f>
        <v>3.0833333333333334E-2</v>
      </c>
      <c r="O65" s="362">
        <f>SUM(O51:O64)</f>
        <v>0.56833333333333336</v>
      </c>
      <c r="P65" s="362">
        <f t="shared" ref="P65:Q65" si="2">SUM(P51:P64)</f>
        <v>0.6991666666666666</v>
      </c>
      <c r="Q65" s="362">
        <f t="shared" si="2"/>
        <v>1.0000000000000002</v>
      </c>
      <c r="R65" s="363"/>
      <c r="S65" s="363"/>
      <c r="T65" s="363"/>
      <c r="U65" s="363"/>
      <c r="V65" s="362">
        <f>SUM(V51:V64)</f>
        <v>3.0833333333333334E-2</v>
      </c>
      <c r="W65" s="362">
        <f t="shared" ref="W65:Y65" si="3">SUM(W51:W64)</f>
        <v>0.41833333333333333</v>
      </c>
      <c r="X65" s="362">
        <f t="shared" si="3"/>
        <v>0.41833333333333333</v>
      </c>
      <c r="Y65" s="362">
        <f t="shared" si="3"/>
        <v>0.41833333333333333</v>
      </c>
      <c r="Z65" s="364"/>
      <c r="AA65" s="363"/>
    </row>
    <row r="66" spans="1:27" ht="278.25" customHeight="1" x14ac:dyDescent="0.25">
      <c r="A66" s="330">
        <v>58</v>
      </c>
      <c r="B66" s="331" t="s">
        <v>389</v>
      </c>
      <c r="C66" s="365" t="s">
        <v>390</v>
      </c>
      <c r="D66" s="365" t="s">
        <v>391</v>
      </c>
      <c r="E66" s="366">
        <v>44958</v>
      </c>
      <c r="F66" s="366">
        <v>45291</v>
      </c>
      <c r="G66" s="365" t="s">
        <v>392</v>
      </c>
      <c r="H66" s="365" t="s">
        <v>393</v>
      </c>
      <c r="I66" s="349">
        <v>3</v>
      </c>
      <c r="J66" s="430">
        <v>3</v>
      </c>
      <c r="K66" s="365">
        <v>3</v>
      </c>
      <c r="L66" s="365">
        <v>4</v>
      </c>
      <c r="M66" s="394">
        <v>0.08</v>
      </c>
      <c r="N66" s="338">
        <f>$M66*(SUM($I66:I66)/SUM($I66:$L66))</f>
        <v>1.8461538461538463E-2</v>
      </c>
      <c r="O66" s="338">
        <f>$M66*(SUM($I66:J66)/SUM($I66:$L66))</f>
        <v>3.6923076923076927E-2</v>
      </c>
      <c r="P66" s="338">
        <f>$M66*(SUM($I66:K66)/SUM($I66:$L66))</f>
        <v>5.5384615384615386E-2</v>
      </c>
      <c r="Q66" s="338">
        <f>$M66*(SUM($I66:L66)/SUM($I66:$L66))</f>
        <v>0.08</v>
      </c>
      <c r="R66" s="336">
        <v>3</v>
      </c>
      <c r="S66" s="339">
        <v>3</v>
      </c>
      <c r="T66" s="336"/>
      <c r="U66" s="336"/>
      <c r="V66" s="338">
        <f>$M66*SUM($R66:R66)/SUM($I66:$L66)</f>
        <v>1.846153846153846E-2</v>
      </c>
      <c r="W66" s="338">
        <f>$M66*SUM($R66:S66)/SUM($I66:$L66)</f>
        <v>3.692307692307692E-2</v>
      </c>
      <c r="X66" s="338">
        <f>$M66*SUM($R66:T66)/SUM($I66:$L66)</f>
        <v>3.692307692307692E-2</v>
      </c>
      <c r="Y66" s="338">
        <f>$M66*SUM($R66:U66)/SUM($I66:$L66)</f>
        <v>3.692307692307692E-2</v>
      </c>
      <c r="Z66" s="340" t="s">
        <v>689</v>
      </c>
      <c r="AA66" s="341" t="s">
        <v>690</v>
      </c>
    </row>
    <row r="67" spans="1:27" ht="86.25" customHeight="1" x14ac:dyDescent="0.25">
      <c r="A67" s="330">
        <v>59</v>
      </c>
      <c r="B67" s="331" t="s">
        <v>397</v>
      </c>
      <c r="C67" s="349" t="s">
        <v>398</v>
      </c>
      <c r="D67" s="349" t="s">
        <v>399</v>
      </c>
      <c r="E67" s="350">
        <v>44958</v>
      </c>
      <c r="F67" s="350">
        <v>45291</v>
      </c>
      <c r="G67" s="349" t="s">
        <v>400</v>
      </c>
      <c r="H67" s="349" t="s">
        <v>401</v>
      </c>
      <c r="I67" s="352">
        <v>0</v>
      </c>
      <c r="J67" s="352">
        <v>0</v>
      </c>
      <c r="K67" s="352">
        <v>0.75</v>
      </c>
      <c r="L67" s="352">
        <v>0.25</v>
      </c>
      <c r="M67" s="352">
        <v>0.08</v>
      </c>
      <c r="N67" s="338">
        <f>$M67*(SUM($I67:I67)/SUM($I67:$L67))</f>
        <v>0</v>
      </c>
      <c r="O67" s="338">
        <f>$M67*(SUM($I67:J67)/SUM($I67:$L67))</f>
        <v>0</v>
      </c>
      <c r="P67" s="338">
        <f>$M67*(SUM($I67:K67)/SUM($I67:$L67))</f>
        <v>0.06</v>
      </c>
      <c r="Q67" s="338">
        <f>$M67*(SUM($I67:L67)/SUM($I67:$L67))</f>
        <v>0.08</v>
      </c>
      <c r="R67" s="336"/>
      <c r="S67" s="342"/>
      <c r="T67" s="336"/>
      <c r="U67" s="336"/>
      <c r="V67" s="338">
        <f>$M67*SUM($R67:R67)/SUM($I67:$L67)</f>
        <v>0</v>
      </c>
      <c r="W67" s="338">
        <f>$M67*SUM($R67:S67)/SUM($I67:$L67)</f>
        <v>0</v>
      </c>
      <c r="X67" s="338">
        <f>$M67*SUM($R67:T67)/SUM($I67:$L67)</f>
        <v>0</v>
      </c>
      <c r="Y67" s="338">
        <f>$M67*SUM($R67:U67)/SUM($I67:$L67)</f>
        <v>0</v>
      </c>
      <c r="Z67" s="340"/>
      <c r="AA67" s="336"/>
    </row>
    <row r="68" spans="1:27" ht="86.25" x14ac:dyDescent="0.25">
      <c r="A68" s="330">
        <v>60</v>
      </c>
      <c r="B68" s="331" t="s">
        <v>404</v>
      </c>
      <c r="C68" s="349" t="s">
        <v>405</v>
      </c>
      <c r="D68" s="349" t="s">
        <v>406</v>
      </c>
      <c r="E68" s="350">
        <v>44958</v>
      </c>
      <c r="F68" s="350">
        <v>45291</v>
      </c>
      <c r="G68" s="349" t="s">
        <v>407</v>
      </c>
      <c r="H68" s="349" t="s">
        <v>408</v>
      </c>
      <c r="I68" s="352">
        <v>0</v>
      </c>
      <c r="J68" s="426">
        <v>0.5</v>
      </c>
      <c r="K68" s="352">
        <v>0</v>
      </c>
      <c r="L68" s="352">
        <v>0.5</v>
      </c>
      <c r="M68" s="352">
        <v>0.08</v>
      </c>
      <c r="N68" s="338">
        <f>$M68*(SUM($I68:I68)/SUM($I68:$L68))</f>
        <v>0</v>
      </c>
      <c r="O68" s="338">
        <f>$M68*(SUM($I68:J68)/SUM($I68:$L68))</f>
        <v>0.04</v>
      </c>
      <c r="P68" s="338">
        <f>$M68*(SUM($I68:K68)/SUM($I68:$L68))</f>
        <v>0.04</v>
      </c>
      <c r="Q68" s="338">
        <f>$M68*(SUM($I68:L68)/SUM($I68:$L68))</f>
        <v>0.08</v>
      </c>
      <c r="R68" s="336"/>
      <c r="S68" s="367">
        <v>0.5</v>
      </c>
      <c r="T68" s="336"/>
      <c r="U68" s="336"/>
      <c r="V68" s="338">
        <f>$M68*SUM($R68:R68)/SUM($I68:$L68)</f>
        <v>0</v>
      </c>
      <c r="W68" s="338">
        <f>$M68*SUM($R68:S68)/SUM($I68:$L68)</f>
        <v>0.04</v>
      </c>
      <c r="X68" s="338">
        <f>$M68*SUM($R68:T68)/SUM($I68:$L68)</f>
        <v>0.04</v>
      </c>
      <c r="Y68" s="338">
        <f>$M68*SUM($R68:U68)/SUM($I68:$L68)</f>
        <v>0.04</v>
      </c>
      <c r="Z68" s="347" t="s">
        <v>691</v>
      </c>
      <c r="AA68" s="359" t="s">
        <v>692</v>
      </c>
    </row>
    <row r="69" spans="1:27" ht="69" x14ac:dyDescent="0.25">
      <c r="A69" s="330">
        <v>61</v>
      </c>
      <c r="B69" s="331" t="s">
        <v>409</v>
      </c>
      <c r="C69" s="349" t="s">
        <v>410</v>
      </c>
      <c r="D69" s="349" t="s">
        <v>411</v>
      </c>
      <c r="E69" s="350">
        <v>44928</v>
      </c>
      <c r="F69" s="350">
        <v>45107</v>
      </c>
      <c r="G69" s="349" t="s">
        <v>412</v>
      </c>
      <c r="H69" s="349" t="s">
        <v>413</v>
      </c>
      <c r="I69" s="349">
        <v>0</v>
      </c>
      <c r="J69" s="430">
        <v>1</v>
      </c>
      <c r="K69" s="349">
        <v>0</v>
      </c>
      <c r="L69" s="349">
        <v>0</v>
      </c>
      <c r="M69" s="395">
        <v>0.08</v>
      </c>
      <c r="N69" s="338">
        <f>$M69*(SUM($I69:I69)/SUM($I69:$L69))</f>
        <v>0</v>
      </c>
      <c r="O69" s="338">
        <f>$M69*(SUM($I69:J69)/SUM($I69:$L69))</f>
        <v>0.08</v>
      </c>
      <c r="P69" s="338">
        <f>$M69*(SUM($I69:K69)/SUM($I69:$L69))</f>
        <v>0.08</v>
      </c>
      <c r="Q69" s="338">
        <f>$M69*(SUM($I69:L69)/SUM($I69:$L69))</f>
        <v>0.08</v>
      </c>
      <c r="R69" s="336"/>
      <c r="S69" s="339">
        <v>1</v>
      </c>
      <c r="T69" s="336"/>
      <c r="U69" s="336"/>
      <c r="V69" s="338">
        <f>$M69*SUM($R69:R69)/SUM($I69:$L69)</f>
        <v>0</v>
      </c>
      <c r="W69" s="338">
        <f>$M69*SUM($R69:S69)/SUM($I69:$L69)</f>
        <v>0.08</v>
      </c>
      <c r="X69" s="338">
        <f>$M69*SUM($R69:T69)/SUM($I69:$L69)</f>
        <v>0.08</v>
      </c>
      <c r="Y69" s="338">
        <f>$M69*SUM($R69:U69)/SUM($I69:$L69)</f>
        <v>0.08</v>
      </c>
      <c r="Z69" s="340" t="s">
        <v>693</v>
      </c>
      <c r="AA69" s="341" t="s">
        <v>694</v>
      </c>
    </row>
    <row r="70" spans="1:27" ht="69" x14ac:dyDescent="0.25">
      <c r="A70" s="330">
        <v>62</v>
      </c>
      <c r="B70" s="331" t="s">
        <v>417</v>
      </c>
      <c r="C70" s="365" t="s">
        <v>418</v>
      </c>
      <c r="D70" s="365" t="s">
        <v>419</v>
      </c>
      <c r="E70" s="350">
        <v>44928</v>
      </c>
      <c r="F70" s="350">
        <v>45015</v>
      </c>
      <c r="G70" s="365" t="s">
        <v>420</v>
      </c>
      <c r="H70" s="349" t="s">
        <v>413</v>
      </c>
      <c r="I70" s="349">
        <v>1</v>
      </c>
      <c r="J70" s="349">
        <v>0</v>
      </c>
      <c r="K70" s="349">
        <v>0</v>
      </c>
      <c r="L70" s="349">
        <v>0</v>
      </c>
      <c r="M70" s="395">
        <v>0.08</v>
      </c>
      <c r="N70" s="338">
        <f>$M70*(SUM($I70:I70)/SUM($I70:$L70))</f>
        <v>0.08</v>
      </c>
      <c r="O70" s="338">
        <f>$M70*(SUM($I70:J70)/SUM($I70:$L70))</f>
        <v>0.08</v>
      </c>
      <c r="P70" s="338">
        <f>$M70*(SUM($I70:K70)/SUM($I70:$L70))</f>
        <v>0.08</v>
      </c>
      <c r="Q70" s="338">
        <f>$M70*(SUM($I70:L70)/SUM($I70:$L70))</f>
        <v>0.08</v>
      </c>
      <c r="R70" s="336">
        <v>1</v>
      </c>
      <c r="S70" s="342"/>
      <c r="T70" s="336"/>
      <c r="U70" s="336"/>
      <c r="V70" s="338">
        <f>$M70*SUM($R70:R70)/SUM($I70:$L70)</f>
        <v>0.08</v>
      </c>
      <c r="W70" s="338">
        <f>$M70*SUM($R70:S70)/SUM($I70:$L70)</f>
        <v>0.08</v>
      </c>
      <c r="X70" s="338">
        <f>$M70*SUM($R70:T70)/SUM($I70:$L70)</f>
        <v>0.08</v>
      </c>
      <c r="Y70" s="338">
        <f>$M70*SUM($R70:U70)/SUM($I70:$L70)</f>
        <v>0.08</v>
      </c>
      <c r="Z70" s="340"/>
      <c r="AA70" s="341"/>
    </row>
    <row r="71" spans="1:27" ht="86.25" x14ac:dyDescent="0.25">
      <c r="A71" s="330">
        <v>63</v>
      </c>
      <c r="B71" s="331" t="s">
        <v>424</v>
      </c>
      <c r="C71" s="349" t="s">
        <v>425</v>
      </c>
      <c r="D71" s="349" t="s">
        <v>426</v>
      </c>
      <c r="E71" s="350">
        <v>44986</v>
      </c>
      <c r="F71" s="350">
        <v>45230</v>
      </c>
      <c r="G71" s="349" t="s">
        <v>427</v>
      </c>
      <c r="H71" s="349" t="s">
        <v>413</v>
      </c>
      <c r="I71" s="349">
        <v>0</v>
      </c>
      <c r="J71" s="349">
        <v>0</v>
      </c>
      <c r="K71" s="349">
        <v>0</v>
      </c>
      <c r="L71" s="349">
        <v>1</v>
      </c>
      <c r="M71" s="395">
        <v>0.08</v>
      </c>
      <c r="N71" s="338">
        <f>$M71*(SUM($I71:I71)/SUM($I71:$L71))</f>
        <v>0</v>
      </c>
      <c r="O71" s="338">
        <f>$M71*(SUM($I71:J71)/SUM($I71:$L71))</f>
        <v>0</v>
      </c>
      <c r="P71" s="338">
        <f>$M71*(SUM($I71:K71)/SUM($I71:$L71))</f>
        <v>0</v>
      </c>
      <c r="Q71" s="338">
        <f>$M71*(SUM($I71:L71)/SUM($I71:$L71))</f>
        <v>0.08</v>
      </c>
      <c r="R71" s="336"/>
      <c r="S71" s="342"/>
      <c r="T71" s="336"/>
      <c r="U71" s="336"/>
      <c r="V71" s="338">
        <f>$M71*SUM($R71:R71)/SUM($I71:$L71)</f>
        <v>0</v>
      </c>
      <c r="W71" s="338">
        <f>$M71*SUM($R71:S71)/SUM($I71:$L71)</f>
        <v>0</v>
      </c>
      <c r="X71" s="338">
        <f>$M71*SUM($R71:T71)/SUM($I71:$L71)</f>
        <v>0</v>
      </c>
      <c r="Y71" s="338">
        <f>$M71*SUM($R71:U71)/SUM($I71:$L71)</f>
        <v>0</v>
      </c>
      <c r="Z71" s="340"/>
      <c r="AA71" s="336"/>
    </row>
    <row r="72" spans="1:27" ht="79.5" customHeight="1" x14ac:dyDescent="0.25">
      <c r="A72" s="330">
        <v>64</v>
      </c>
      <c r="B72" s="331" t="s">
        <v>430</v>
      </c>
      <c r="C72" s="349" t="s">
        <v>431</v>
      </c>
      <c r="D72" s="349" t="s">
        <v>432</v>
      </c>
      <c r="E72" s="350">
        <v>45048</v>
      </c>
      <c r="F72" s="350">
        <v>45291</v>
      </c>
      <c r="G72" s="349" t="s">
        <v>433</v>
      </c>
      <c r="H72" s="349" t="s">
        <v>413</v>
      </c>
      <c r="I72" s="349"/>
      <c r="J72" s="349"/>
      <c r="K72" s="349"/>
      <c r="L72" s="349"/>
      <c r="M72" s="396"/>
      <c r="N72" s="338"/>
      <c r="O72" s="338"/>
      <c r="P72" s="338"/>
      <c r="Q72" s="338"/>
      <c r="R72" s="336"/>
      <c r="S72" s="342"/>
      <c r="T72" s="336"/>
      <c r="U72" s="336"/>
      <c r="V72" s="338"/>
      <c r="W72" s="338"/>
      <c r="X72" s="338"/>
      <c r="Y72" s="338"/>
      <c r="Z72" s="340" t="s">
        <v>695</v>
      </c>
      <c r="AA72" s="359" t="s">
        <v>696</v>
      </c>
    </row>
    <row r="73" spans="1:27" ht="155.25" x14ac:dyDescent="0.25">
      <c r="A73" s="330">
        <v>65</v>
      </c>
      <c r="B73" s="331" t="s">
        <v>437</v>
      </c>
      <c r="C73" s="365" t="s">
        <v>438</v>
      </c>
      <c r="D73" s="365" t="s">
        <v>145</v>
      </c>
      <c r="E73" s="366">
        <v>44958</v>
      </c>
      <c r="F73" s="333">
        <v>45077</v>
      </c>
      <c r="G73" s="365" t="s">
        <v>221</v>
      </c>
      <c r="H73" s="365" t="s">
        <v>147</v>
      </c>
      <c r="I73" s="349">
        <v>0</v>
      </c>
      <c r="J73" s="430">
        <v>1</v>
      </c>
      <c r="K73" s="365">
        <v>0</v>
      </c>
      <c r="L73" s="365">
        <v>0</v>
      </c>
      <c r="M73" s="395">
        <v>7.0000000000000007E-2</v>
      </c>
      <c r="N73" s="338">
        <f>$M73*(SUM($I73:I73)/SUM($I73:$L73))</f>
        <v>0</v>
      </c>
      <c r="O73" s="338">
        <f>$M73*(SUM($I73:J73)/SUM($I73:$L73))</f>
        <v>7.0000000000000007E-2</v>
      </c>
      <c r="P73" s="338">
        <f>$M73*(SUM($I73:K73)/SUM($I73:$L73))</f>
        <v>7.0000000000000007E-2</v>
      </c>
      <c r="Q73" s="338">
        <f>$M73*(SUM($I73:L73)/SUM($I73:$L73))</f>
        <v>7.0000000000000007E-2</v>
      </c>
      <c r="R73" s="336"/>
      <c r="S73" s="339">
        <v>1</v>
      </c>
      <c r="T73" s="336"/>
      <c r="U73" s="336"/>
      <c r="V73" s="338">
        <f>$M73*SUM($R73:R73)/SUM($I73:$L73)</f>
        <v>0</v>
      </c>
      <c r="W73" s="338">
        <f>$M73*SUM($R73:S73)/SUM($I73:$L73)</f>
        <v>7.0000000000000007E-2</v>
      </c>
      <c r="X73" s="338">
        <f>$M73*SUM($R73:T73)/SUM($I73:$L73)</f>
        <v>7.0000000000000007E-2</v>
      </c>
      <c r="Y73" s="338">
        <f>$M73*SUM($R73:U73)/SUM($I73:$L73)</f>
        <v>7.0000000000000007E-2</v>
      </c>
      <c r="Z73" s="340" t="s">
        <v>627</v>
      </c>
      <c r="AA73" s="341" t="s">
        <v>697</v>
      </c>
    </row>
    <row r="74" spans="1:27" ht="69" x14ac:dyDescent="0.25">
      <c r="A74" s="330">
        <v>66</v>
      </c>
      <c r="B74" s="331" t="s">
        <v>441</v>
      </c>
      <c r="C74" s="332" t="s">
        <v>138</v>
      </c>
      <c r="D74" s="332" t="s">
        <v>139</v>
      </c>
      <c r="E74" s="333">
        <v>44927</v>
      </c>
      <c r="F74" s="334">
        <v>45291</v>
      </c>
      <c r="G74" s="332" t="s">
        <v>140</v>
      </c>
      <c r="H74" s="332" t="s">
        <v>141</v>
      </c>
      <c r="I74" s="335">
        <v>1</v>
      </c>
      <c r="J74" s="424">
        <v>1</v>
      </c>
      <c r="K74" s="332">
        <v>1</v>
      </c>
      <c r="L74" s="332">
        <v>1</v>
      </c>
      <c r="M74" s="397">
        <v>7.0000000000000007E-2</v>
      </c>
      <c r="N74" s="338">
        <f>$M74*(SUM($I74:I74)/SUM($I74:$L74))</f>
        <v>1.7500000000000002E-2</v>
      </c>
      <c r="O74" s="338">
        <f>$M74*(SUM($I74:J74)/SUM($I74:$L74))</f>
        <v>3.5000000000000003E-2</v>
      </c>
      <c r="P74" s="338">
        <f>$M74*(SUM($I74:K74)/SUM($I74:$L74))</f>
        <v>5.2500000000000005E-2</v>
      </c>
      <c r="Q74" s="338">
        <f>$M74*(SUM($I74:L74)/SUM($I74:$L74))</f>
        <v>7.0000000000000007E-2</v>
      </c>
      <c r="R74" s="336">
        <v>1</v>
      </c>
      <c r="S74" s="339">
        <v>1</v>
      </c>
      <c r="T74" s="336"/>
      <c r="U74" s="336"/>
      <c r="V74" s="338">
        <f>$M74*SUM($R74:R74)/SUM($I74:$L74)</f>
        <v>1.7500000000000002E-2</v>
      </c>
      <c r="W74" s="338">
        <f>$M74*SUM($R74:S74)/SUM($I74:$L74)</f>
        <v>3.5000000000000003E-2</v>
      </c>
      <c r="X74" s="338">
        <f>$M74*SUM($R74:T74)/SUM($I74:$L74)</f>
        <v>3.5000000000000003E-2</v>
      </c>
      <c r="Y74" s="338">
        <f>$M74*SUM($R74:U74)/SUM($I74:$L74)</f>
        <v>3.5000000000000003E-2</v>
      </c>
      <c r="Z74" s="340" t="s">
        <v>698</v>
      </c>
      <c r="AA74" s="359" t="s">
        <v>699</v>
      </c>
    </row>
    <row r="75" spans="1:27" ht="172.5" x14ac:dyDescent="0.25">
      <c r="A75" s="330">
        <v>67</v>
      </c>
      <c r="B75" s="331" t="s">
        <v>444</v>
      </c>
      <c r="C75" s="349" t="s">
        <v>700</v>
      </c>
      <c r="D75" s="349" t="s">
        <v>446</v>
      </c>
      <c r="E75" s="350">
        <v>45061</v>
      </c>
      <c r="F75" s="350">
        <v>45169</v>
      </c>
      <c r="G75" s="349" t="s">
        <v>447</v>
      </c>
      <c r="H75" s="349" t="s">
        <v>448</v>
      </c>
      <c r="I75" s="349">
        <v>0</v>
      </c>
      <c r="J75" s="349">
        <v>0</v>
      </c>
      <c r="K75" s="349">
        <v>1</v>
      </c>
      <c r="L75" s="349">
        <v>0</v>
      </c>
      <c r="M75" s="395">
        <v>0.1</v>
      </c>
      <c r="N75" s="338">
        <f>$M75*(SUM($I75:I75)/SUM($I75:$L75))</f>
        <v>0</v>
      </c>
      <c r="O75" s="338">
        <f>$M75*(SUM($I75:J75)/SUM($I75:$L75))</f>
        <v>0</v>
      </c>
      <c r="P75" s="338">
        <f>$M75*(SUM($I75:K75)/SUM($I75:$L75))</f>
        <v>0.1</v>
      </c>
      <c r="Q75" s="338">
        <f>$M75*(SUM($I75:L75)/SUM($I75:$L75))</f>
        <v>0.1</v>
      </c>
      <c r="R75" s="336"/>
      <c r="S75" s="342"/>
      <c r="T75" s="336"/>
      <c r="U75" s="336"/>
      <c r="V75" s="338">
        <f>$M75*SUM($R75:R75)/SUM($I75:$L75)</f>
        <v>0</v>
      </c>
      <c r="W75" s="338">
        <f>$M75*SUM($R75:S75)/SUM($I75:$L75)</f>
        <v>0</v>
      </c>
      <c r="X75" s="338">
        <f>$M75*SUM($R75:T75)/SUM($I75:$L75)</f>
        <v>0</v>
      </c>
      <c r="Y75" s="338">
        <f>$M75*SUM($R75:U75)/SUM($I75:$L75)</f>
        <v>0</v>
      </c>
      <c r="Z75" s="340"/>
      <c r="AA75" s="336"/>
    </row>
    <row r="76" spans="1:27" ht="86.25" x14ac:dyDescent="0.25">
      <c r="A76" s="330">
        <v>68</v>
      </c>
      <c r="B76" s="331" t="s">
        <v>451</v>
      </c>
      <c r="C76" s="349" t="s">
        <v>452</v>
      </c>
      <c r="D76" s="349" t="s">
        <v>453</v>
      </c>
      <c r="E76" s="350">
        <v>45061</v>
      </c>
      <c r="F76" s="350">
        <v>45275</v>
      </c>
      <c r="G76" s="349" t="s">
        <v>454</v>
      </c>
      <c r="H76" s="349" t="s">
        <v>448</v>
      </c>
      <c r="I76" s="349">
        <v>0</v>
      </c>
      <c r="J76" s="349">
        <v>0</v>
      </c>
      <c r="K76" s="349">
        <v>0</v>
      </c>
      <c r="L76" s="349">
        <v>1</v>
      </c>
      <c r="M76" s="395">
        <v>0.1</v>
      </c>
      <c r="N76" s="338">
        <f>$M76*(SUM($I76:I76)/SUM($I76:$L76))</f>
        <v>0</v>
      </c>
      <c r="O76" s="338">
        <f>$M76*(SUM($I76:J76)/SUM($I76:$L76))</f>
        <v>0</v>
      </c>
      <c r="P76" s="338">
        <f>$M76*(SUM($I76:K76)/SUM($I76:$L76))</f>
        <v>0</v>
      </c>
      <c r="Q76" s="338">
        <f>$M76*(SUM($I76:L76)/SUM($I76:$L76))</f>
        <v>0.1</v>
      </c>
      <c r="R76" s="336"/>
      <c r="S76" s="342"/>
      <c r="T76" s="336"/>
      <c r="U76" s="336"/>
      <c r="V76" s="338">
        <f>$M76*SUM($R76:R76)/SUM($I76:$L76)</f>
        <v>0</v>
      </c>
      <c r="W76" s="338">
        <f>$M76*SUM($R76:S76)/SUM($I76:$L76)</f>
        <v>0</v>
      </c>
      <c r="X76" s="338">
        <f>$M76*SUM($R76:T76)/SUM($I76:$L76)</f>
        <v>0</v>
      </c>
      <c r="Y76" s="338">
        <f>$M76*SUM($R76:U76)/SUM($I76:$L76)</f>
        <v>0</v>
      </c>
      <c r="Z76" s="340"/>
      <c r="AA76" s="336"/>
    </row>
    <row r="77" spans="1:27" ht="113.25" customHeight="1" x14ac:dyDescent="0.25">
      <c r="A77" s="330">
        <v>69</v>
      </c>
      <c r="B77" s="331" t="s">
        <v>455</v>
      </c>
      <c r="C77" s="349" t="s">
        <v>456</v>
      </c>
      <c r="D77" s="349" t="s">
        <v>457</v>
      </c>
      <c r="E77" s="350">
        <v>44958</v>
      </c>
      <c r="F77" s="350">
        <v>45260</v>
      </c>
      <c r="G77" s="349" t="s">
        <v>458</v>
      </c>
      <c r="H77" s="349" t="s">
        <v>459</v>
      </c>
      <c r="I77" s="349">
        <v>1</v>
      </c>
      <c r="J77" s="430">
        <v>1</v>
      </c>
      <c r="K77" s="349">
        <v>1</v>
      </c>
      <c r="L77" s="349">
        <v>1</v>
      </c>
      <c r="M77" s="394">
        <v>0.08</v>
      </c>
      <c r="N77" s="338">
        <f>$M77*(SUM($I77:I77)/SUM($I77:$L77))</f>
        <v>0.02</v>
      </c>
      <c r="O77" s="338">
        <f>$M77*(SUM($I77:J77)/SUM($I77:$L77))</f>
        <v>0.04</v>
      </c>
      <c r="P77" s="338">
        <f>$M77*(SUM($I77:K77)/SUM($I77:$L77))</f>
        <v>0.06</v>
      </c>
      <c r="Q77" s="338">
        <f>$M77*(SUM($I77:L77)/SUM($I77:$L77))</f>
        <v>0.08</v>
      </c>
      <c r="R77" s="336">
        <v>1</v>
      </c>
      <c r="S77" s="407">
        <v>1</v>
      </c>
      <c r="T77" s="336"/>
      <c r="U77" s="336"/>
      <c r="V77" s="338">
        <f>$M77*SUM($R77:R77)/SUM($I77:$L77)</f>
        <v>0.02</v>
      </c>
      <c r="W77" s="338">
        <f>$M77*SUM($R77:S77)/SUM($I77:$L77)</f>
        <v>0.04</v>
      </c>
      <c r="X77" s="338">
        <f>$M77*SUM($R77:T77)/SUM($I77:$L77)</f>
        <v>0.04</v>
      </c>
      <c r="Y77" s="338">
        <f>$M77*SUM($R77:U77)/SUM($I77:$L77)</f>
        <v>0.04</v>
      </c>
      <c r="Z77" s="340" t="s">
        <v>992</v>
      </c>
      <c r="AA77" s="296" t="s">
        <v>991</v>
      </c>
    </row>
    <row r="78" spans="1:27" ht="168.75" customHeight="1" x14ac:dyDescent="0.25">
      <c r="A78" s="330">
        <v>70</v>
      </c>
      <c r="B78" s="331" t="s">
        <v>463</v>
      </c>
      <c r="C78" s="349" t="s">
        <v>464</v>
      </c>
      <c r="D78" s="349" t="s">
        <v>465</v>
      </c>
      <c r="E78" s="350">
        <v>44958</v>
      </c>
      <c r="F78" s="350">
        <v>45260</v>
      </c>
      <c r="G78" s="349" t="s">
        <v>466</v>
      </c>
      <c r="H78" s="349" t="s">
        <v>467</v>
      </c>
      <c r="I78" s="349">
        <v>0</v>
      </c>
      <c r="J78" s="430">
        <v>1</v>
      </c>
      <c r="K78" s="349">
        <v>0</v>
      </c>
      <c r="L78" s="349">
        <v>1</v>
      </c>
      <c r="M78" s="394">
        <v>0.05</v>
      </c>
      <c r="N78" s="338">
        <f>$M78*(SUM($I78:I78)/SUM($I78:$L78))</f>
        <v>0</v>
      </c>
      <c r="O78" s="338">
        <f>$M78*(SUM($I78:J78)/SUM($I78:$L78))</f>
        <v>2.5000000000000001E-2</v>
      </c>
      <c r="P78" s="338">
        <f>$M78*(SUM($I78:K78)/SUM($I78:$L78))</f>
        <v>2.5000000000000001E-2</v>
      </c>
      <c r="Q78" s="338">
        <f>$M78*(SUM($I78:L78)/SUM($I78:$L78))</f>
        <v>0.05</v>
      </c>
      <c r="R78" s="336"/>
      <c r="S78" s="339">
        <v>1</v>
      </c>
      <c r="T78" s="336"/>
      <c r="U78" s="336"/>
      <c r="V78" s="338">
        <f>$M78*SUM($R78:R78)/SUM($I78:$L78)</f>
        <v>0</v>
      </c>
      <c r="W78" s="338">
        <f>$M78*SUM($R78:S78)/SUM($I78:$L78)</f>
        <v>2.5000000000000001E-2</v>
      </c>
      <c r="X78" s="338">
        <f>$M78*SUM($R78:T78)/SUM($I78:$L78)</f>
        <v>2.5000000000000001E-2</v>
      </c>
      <c r="Y78" s="338">
        <f>$M78*SUM($R78:U78)/SUM($I78:$L78)</f>
        <v>2.5000000000000001E-2</v>
      </c>
      <c r="Z78" s="340" t="s">
        <v>990</v>
      </c>
      <c r="AA78" s="296" t="s">
        <v>993</v>
      </c>
    </row>
    <row r="79" spans="1:27" ht="168.75" customHeight="1" x14ac:dyDescent="0.25">
      <c r="A79" s="330">
        <v>71</v>
      </c>
      <c r="B79" s="331" t="s">
        <v>468</v>
      </c>
      <c r="C79" s="349" t="s">
        <v>469</v>
      </c>
      <c r="D79" s="349" t="s">
        <v>470</v>
      </c>
      <c r="E79" s="350">
        <v>44958</v>
      </c>
      <c r="F79" s="350">
        <v>45260</v>
      </c>
      <c r="G79" s="349" t="s">
        <v>471</v>
      </c>
      <c r="H79" s="349" t="s">
        <v>472</v>
      </c>
      <c r="I79" s="349">
        <v>0</v>
      </c>
      <c r="J79" s="349">
        <v>0</v>
      </c>
      <c r="K79" s="349">
        <v>0</v>
      </c>
      <c r="L79" s="349">
        <v>1</v>
      </c>
      <c r="M79" s="394">
        <v>0.05</v>
      </c>
      <c r="N79" s="338">
        <f>$M79*(SUM($I79:I79)/SUM($I79:$L79))</f>
        <v>0</v>
      </c>
      <c r="O79" s="338">
        <f>$M79*(SUM($I79:J79)/SUM($I79:$L79))</f>
        <v>0</v>
      </c>
      <c r="P79" s="338">
        <f>$M79*(SUM($I79:K79)/SUM($I79:$L79))</f>
        <v>0</v>
      </c>
      <c r="Q79" s="338">
        <f>$M79*(SUM($I79:L79)/SUM($I79:$L79))</f>
        <v>0.05</v>
      </c>
      <c r="R79" s="336"/>
      <c r="S79" s="342"/>
      <c r="T79" s="336"/>
      <c r="U79" s="336"/>
      <c r="V79" s="338">
        <f>$M79*SUM($R79:R79)/SUM($I79:$L79)</f>
        <v>0</v>
      </c>
      <c r="W79" s="338">
        <f>$M79*SUM($R79:S79)/SUM($I79:$L79)</f>
        <v>0</v>
      </c>
      <c r="X79" s="338">
        <f>$M79*SUM($R79:T79)/SUM($I79:$L79)</f>
        <v>0</v>
      </c>
      <c r="Y79" s="338">
        <f>$M79*SUM($R79:U79)/SUM($I79:$L79)</f>
        <v>0</v>
      </c>
      <c r="Z79" s="340"/>
      <c r="AA79" s="336"/>
    </row>
    <row r="80" spans="1:27" ht="17.25" x14ac:dyDescent="0.25">
      <c r="A80" s="361"/>
      <c r="B80" s="354" t="s">
        <v>603</v>
      </c>
      <c r="C80" s="411"/>
      <c r="D80" s="411"/>
      <c r="E80" s="401"/>
      <c r="F80" s="401"/>
      <c r="G80" s="412"/>
      <c r="H80" s="412"/>
      <c r="I80" s="413"/>
      <c r="J80" s="413"/>
      <c r="K80" s="413"/>
      <c r="L80" s="413"/>
      <c r="M80" s="414">
        <f>SUM(M66:M79)</f>
        <v>1</v>
      </c>
      <c r="N80" s="362">
        <f>SUM(N66:N79)</f>
        <v>0.13596153846153847</v>
      </c>
      <c r="O80" s="362">
        <f>SUM(O66:O79)</f>
        <v>0.406923076923077</v>
      </c>
      <c r="P80" s="362">
        <f>SUM(P66:P79)</f>
        <v>0.62288461538461537</v>
      </c>
      <c r="Q80" s="362">
        <f>SUM(Q66:Q79)</f>
        <v>1</v>
      </c>
      <c r="R80" s="363"/>
      <c r="S80" s="363"/>
      <c r="T80" s="363"/>
      <c r="U80" s="363"/>
      <c r="V80" s="362">
        <f>SUM(V66:V79)</f>
        <v>0.13596153846153847</v>
      </c>
      <c r="W80" s="362">
        <f>SUM(W66:W79)</f>
        <v>0.406923076923077</v>
      </c>
      <c r="X80" s="362">
        <f>SUM(X66:X79)</f>
        <v>0.406923076923077</v>
      </c>
      <c r="Y80" s="362">
        <f>SUM(Y66:Y79)</f>
        <v>0.406923076923077</v>
      </c>
      <c r="Z80" s="364"/>
      <c r="AA80" s="363"/>
    </row>
    <row r="81" spans="1:27" ht="51.75" x14ac:dyDescent="0.25">
      <c r="A81" s="398"/>
      <c r="B81" s="399" t="s">
        <v>69</v>
      </c>
      <c r="C81" s="420" t="s">
        <v>614</v>
      </c>
      <c r="D81" s="399" t="s">
        <v>71</v>
      </c>
      <c r="E81" s="399" t="s">
        <v>72</v>
      </c>
      <c r="F81" s="399" t="s">
        <v>73</v>
      </c>
      <c r="G81" s="399" t="s">
        <v>527</v>
      </c>
      <c r="H81" s="399" t="s">
        <v>75</v>
      </c>
      <c r="I81" s="399" t="s">
        <v>76</v>
      </c>
      <c r="J81" s="399" t="s">
        <v>77</v>
      </c>
      <c r="K81" s="399" t="s">
        <v>78</v>
      </c>
      <c r="L81" s="399" t="s">
        <v>79</v>
      </c>
      <c r="M81" s="399" t="s">
        <v>80</v>
      </c>
      <c r="N81" s="399" t="s">
        <v>528</v>
      </c>
      <c r="O81" s="399" t="s">
        <v>529</v>
      </c>
      <c r="P81" s="399" t="s">
        <v>530</v>
      </c>
      <c r="Q81" s="399" t="s">
        <v>531</v>
      </c>
      <c r="R81" s="399" t="s">
        <v>532</v>
      </c>
      <c r="S81" s="399" t="s">
        <v>533</v>
      </c>
      <c r="T81" s="399" t="s">
        <v>534</v>
      </c>
      <c r="U81" s="399" t="s">
        <v>535</v>
      </c>
      <c r="V81" s="421" t="s">
        <v>536</v>
      </c>
      <c r="W81" s="421" t="s">
        <v>537</v>
      </c>
      <c r="X81" s="421" t="s">
        <v>538</v>
      </c>
      <c r="Y81" s="421" t="s">
        <v>539</v>
      </c>
      <c r="Z81" s="399"/>
      <c r="AA81" s="399"/>
    </row>
    <row r="82" spans="1:27" ht="258.75" x14ac:dyDescent="0.25">
      <c r="A82" s="330">
        <v>72</v>
      </c>
      <c r="B82" s="331" t="s">
        <v>475</v>
      </c>
      <c r="C82" s="388" t="s">
        <v>476</v>
      </c>
      <c r="D82" s="388" t="s">
        <v>477</v>
      </c>
      <c r="E82" s="387">
        <v>44958</v>
      </c>
      <c r="F82" s="387">
        <v>45275</v>
      </c>
      <c r="G82" s="389" t="s">
        <v>478</v>
      </c>
      <c r="H82" s="389" t="s">
        <v>479</v>
      </c>
      <c r="I82" s="389">
        <v>0</v>
      </c>
      <c r="J82" s="430">
        <v>1</v>
      </c>
      <c r="K82" s="389">
        <v>0</v>
      </c>
      <c r="L82" s="389">
        <v>1</v>
      </c>
      <c r="M82" s="400">
        <v>8.3000000000000004E-2</v>
      </c>
      <c r="N82" s="338">
        <f>$M82*(SUM($I82:I82)/SUM($I82:$L82))</f>
        <v>0</v>
      </c>
      <c r="O82" s="338">
        <f>$M82*(SUM($I82:J82)/SUM($I82:$L82))</f>
        <v>4.1500000000000002E-2</v>
      </c>
      <c r="P82" s="338">
        <f>$M82*(SUM($I82:K82)/SUM($I82:$L82))</f>
        <v>4.1500000000000002E-2</v>
      </c>
      <c r="Q82" s="338">
        <f>$M82*(SUM($I82:L82)/SUM($I82:$L82))</f>
        <v>8.3000000000000004E-2</v>
      </c>
      <c r="R82" s="336"/>
      <c r="S82" s="339">
        <v>1</v>
      </c>
      <c r="T82" s="336"/>
      <c r="U82" s="336"/>
      <c r="V82" s="338">
        <f>$M82*SUM($R82:R82)/SUM($I82:$L82)</f>
        <v>0</v>
      </c>
      <c r="W82" s="338">
        <f>$M82*SUM($R82:S82)/SUM($I82:$L82)</f>
        <v>4.1500000000000002E-2</v>
      </c>
      <c r="X82" s="338">
        <f>$M82*SUM($R82:T82)/SUM($I82:$L82)</f>
        <v>4.1500000000000002E-2</v>
      </c>
      <c r="Y82" s="338">
        <f>$M82*SUM($R82:U82)/SUM($I82:$L82)</f>
        <v>4.1500000000000002E-2</v>
      </c>
      <c r="Z82" s="347" t="s">
        <v>982</v>
      </c>
      <c r="AA82" s="296" t="s">
        <v>701</v>
      </c>
    </row>
    <row r="83" spans="1:27" ht="258.75" x14ac:dyDescent="0.25">
      <c r="A83" s="330">
        <v>73</v>
      </c>
      <c r="B83" s="331" t="s">
        <v>480</v>
      </c>
      <c r="C83" s="422" t="s">
        <v>481</v>
      </c>
      <c r="D83" s="388" t="s">
        <v>482</v>
      </c>
      <c r="E83" s="387">
        <v>44958</v>
      </c>
      <c r="F83" s="387">
        <v>45275</v>
      </c>
      <c r="G83" s="389" t="s">
        <v>483</v>
      </c>
      <c r="H83" s="349" t="s">
        <v>479</v>
      </c>
      <c r="I83" s="365">
        <v>0</v>
      </c>
      <c r="J83" s="430">
        <v>1</v>
      </c>
      <c r="K83" s="365">
        <v>0</v>
      </c>
      <c r="L83" s="365">
        <v>1</v>
      </c>
      <c r="M83" s="400">
        <v>8.3000000000000004E-2</v>
      </c>
      <c r="N83" s="338">
        <f>$M83*(SUM($I83:I83)/SUM($I83:$L83))</f>
        <v>0</v>
      </c>
      <c r="O83" s="338">
        <f>$M83*(SUM($I83:J83)/SUM($I83:$L83))</f>
        <v>4.1500000000000002E-2</v>
      </c>
      <c r="P83" s="338">
        <f>$M83*(SUM($I83:K83)/SUM($I83:$L83))</f>
        <v>4.1500000000000002E-2</v>
      </c>
      <c r="Q83" s="338">
        <f>$M83*(SUM($I83:L83)/SUM($I83:$L83))</f>
        <v>8.3000000000000004E-2</v>
      </c>
      <c r="R83" s="336"/>
      <c r="S83" s="339">
        <v>1</v>
      </c>
      <c r="T83" s="336"/>
      <c r="U83" s="336"/>
      <c r="V83" s="338">
        <f>$M83*SUM($R83:R83)/SUM($I83:$L83)</f>
        <v>0</v>
      </c>
      <c r="W83" s="338">
        <f>$M83*SUM($R83:S83)/SUM($I83:$L83)</f>
        <v>4.1500000000000002E-2</v>
      </c>
      <c r="X83" s="338">
        <f>$M83*SUM($R83:T83)/SUM($I83:$L83)</f>
        <v>4.1500000000000002E-2</v>
      </c>
      <c r="Y83" s="338">
        <f>$M83*SUM($R83:U83)/SUM($I83:$L83)</f>
        <v>4.1500000000000002E-2</v>
      </c>
      <c r="Z83" s="340" t="s">
        <v>702</v>
      </c>
      <c r="AA83" s="296" t="s">
        <v>701</v>
      </c>
    </row>
    <row r="84" spans="1:27" ht="258.75" x14ac:dyDescent="0.25">
      <c r="A84" s="330">
        <v>74</v>
      </c>
      <c r="B84" s="331" t="s">
        <v>484</v>
      </c>
      <c r="C84" s="422" t="s">
        <v>485</v>
      </c>
      <c r="D84" s="388" t="s">
        <v>486</v>
      </c>
      <c r="E84" s="387">
        <v>44958</v>
      </c>
      <c r="F84" s="387">
        <v>45275</v>
      </c>
      <c r="G84" s="389" t="s">
        <v>487</v>
      </c>
      <c r="H84" s="349" t="s">
        <v>479</v>
      </c>
      <c r="I84" s="365">
        <v>0</v>
      </c>
      <c r="J84" s="430">
        <v>1</v>
      </c>
      <c r="K84" s="365">
        <v>0</v>
      </c>
      <c r="L84" s="365">
        <v>1</v>
      </c>
      <c r="M84" s="400">
        <v>8.3000000000000004E-2</v>
      </c>
      <c r="N84" s="338">
        <f>$M84*(SUM($I84:I84)/SUM($I84:$L84))</f>
        <v>0</v>
      </c>
      <c r="O84" s="338">
        <f>$M84*(SUM($I84:J84)/SUM($I84:$L84))</f>
        <v>4.1500000000000002E-2</v>
      </c>
      <c r="P84" s="338">
        <f>$M84*(SUM($I84:K84)/SUM($I84:$L84))</f>
        <v>4.1500000000000002E-2</v>
      </c>
      <c r="Q84" s="338">
        <f>$M84*(SUM($I84:L84)/SUM($I84:$L84))</f>
        <v>8.3000000000000004E-2</v>
      </c>
      <c r="R84" s="336"/>
      <c r="S84" s="339">
        <v>1</v>
      </c>
      <c r="T84" s="336"/>
      <c r="U84" s="336"/>
      <c r="V84" s="338">
        <f>$M84*SUM($R84:R84)/SUM($I84:$L84)</f>
        <v>0</v>
      </c>
      <c r="W84" s="338">
        <f>$M84*SUM($R84:S84)/SUM($I84:$L84)</f>
        <v>4.1500000000000002E-2</v>
      </c>
      <c r="X84" s="338">
        <f>$M84*SUM($R84:T84)/SUM($I84:$L84)</f>
        <v>4.1500000000000002E-2</v>
      </c>
      <c r="Y84" s="338">
        <f>$M84*SUM($R84:U84)/SUM($I84:$L84)</f>
        <v>4.1500000000000002E-2</v>
      </c>
      <c r="Z84" s="301" t="s">
        <v>703</v>
      </c>
      <c r="AA84" s="296" t="s">
        <v>704</v>
      </c>
    </row>
    <row r="85" spans="1:27" ht="258.75" x14ac:dyDescent="0.25">
      <c r="A85" s="330">
        <v>75</v>
      </c>
      <c r="B85" s="331" t="s">
        <v>488</v>
      </c>
      <c r="C85" s="422" t="s">
        <v>489</v>
      </c>
      <c r="D85" s="388" t="s">
        <v>490</v>
      </c>
      <c r="E85" s="387">
        <v>44958</v>
      </c>
      <c r="F85" s="387">
        <v>45275</v>
      </c>
      <c r="G85" s="389" t="s">
        <v>491</v>
      </c>
      <c r="H85" s="349" t="s">
        <v>479</v>
      </c>
      <c r="I85" s="365">
        <v>0</v>
      </c>
      <c r="J85" s="430">
        <v>1</v>
      </c>
      <c r="K85" s="365">
        <v>0</v>
      </c>
      <c r="L85" s="365">
        <v>1</v>
      </c>
      <c r="M85" s="400">
        <v>8.3000000000000004E-2</v>
      </c>
      <c r="N85" s="338">
        <f>$M85*(SUM($I85:I85)/SUM($I85:$L85))</f>
        <v>0</v>
      </c>
      <c r="O85" s="338">
        <f>$M85*(SUM($I85:J85)/SUM($I85:$L85))</f>
        <v>4.1500000000000002E-2</v>
      </c>
      <c r="P85" s="338">
        <f>$M85*(SUM($I85:K85)/SUM($I85:$L85))</f>
        <v>4.1500000000000002E-2</v>
      </c>
      <c r="Q85" s="338">
        <f>$M85*(SUM($I85:L85)/SUM($I85:$L85))</f>
        <v>8.3000000000000004E-2</v>
      </c>
      <c r="R85" s="336"/>
      <c r="S85" s="339">
        <v>1</v>
      </c>
      <c r="T85" s="336"/>
      <c r="U85" s="336"/>
      <c r="V85" s="338">
        <f>$M85*SUM($R85:R85)/SUM($I85:$L85)</f>
        <v>0</v>
      </c>
      <c r="W85" s="338">
        <f>$M85*SUM($R85:S85)/SUM($I85:$L85)</f>
        <v>4.1500000000000002E-2</v>
      </c>
      <c r="X85" s="338">
        <f>$M85*SUM($R85:T85)/SUM($I85:$L85)</f>
        <v>4.1500000000000002E-2</v>
      </c>
      <c r="Y85" s="338">
        <f>$M85*SUM($R85:U85)/SUM($I85:$L85)</f>
        <v>4.1500000000000002E-2</v>
      </c>
      <c r="Z85" s="301" t="s">
        <v>705</v>
      </c>
      <c r="AA85" s="296" t="s">
        <v>704</v>
      </c>
    </row>
    <row r="86" spans="1:27" ht="258.75" x14ac:dyDescent="0.25">
      <c r="A86" s="330">
        <v>76</v>
      </c>
      <c r="B86" s="331" t="s">
        <v>492</v>
      </c>
      <c r="C86" s="422" t="s">
        <v>493</v>
      </c>
      <c r="D86" s="388" t="s">
        <v>494</v>
      </c>
      <c r="E86" s="387">
        <v>44958</v>
      </c>
      <c r="F86" s="387">
        <v>45275</v>
      </c>
      <c r="G86" s="389" t="s">
        <v>495</v>
      </c>
      <c r="H86" s="349" t="s">
        <v>479</v>
      </c>
      <c r="I86" s="365">
        <v>0</v>
      </c>
      <c r="J86" s="430">
        <v>1</v>
      </c>
      <c r="K86" s="365">
        <v>0</v>
      </c>
      <c r="L86" s="365">
        <v>1</v>
      </c>
      <c r="M86" s="400">
        <v>8.3000000000000004E-2</v>
      </c>
      <c r="N86" s="338">
        <f>$M86*(SUM($I86:I86)/SUM($I86:$L86))</f>
        <v>0</v>
      </c>
      <c r="O86" s="338">
        <f>$M86*(SUM($I86:J86)/SUM($I86:$L86))</f>
        <v>4.1500000000000002E-2</v>
      </c>
      <c r="P86" s="338">
        <f>$M86*(SUM($I86:K86)/SUM($I86:$L86))</f>
        <v>4.1500000000000002E-2</v>
      </c>
      <c r="Q86" s="338">
        <f>$M86*(SUM($I86:L86)/SUM($I86:$L86))</f>
        <v>8.3000000000000004E-2</v>
      </c>
      <c r="R86" s="336"/>
      <c r="S86" s="339">
        <v>1</v>
      </c>
      <c r="T86" s="336"/>
      <c r="U86" s="336"/>
      <c r="V86" s="338">
        <f>$M86*SUM($R86:R86)/SUM($I86:$L86)</f>
        <v>0</v>
      </c>
      <c r="W86" s="338">
        <f>$M86*SUM($R86:S86)/SUM($I86:$L86)</f>
        <v>4.1500000000000002E-2</v>
      </c>
      <c r="X86" s="338">
        <f>$M86*SUM($R86:T86)/SUM($I86:$L86)</f>
        <v>4.1500000000000002E-2</v>
      </c>
      <c r="Y86" s="338">
        <f>$M86*SUM($R86:U86)/SUM($I86:$L86)</f>
        <v>4.1500000000000002E-2</v>
      </c>
      <c r="Z86" s="301" t="s">
        <v>706</v>
      </c>
      <c r="AA86" s="296" t="s">
        <v>983</v>
      </c>
    </row>
    <row r="87" spans="1:27" ht="258.75" x14ac:dyDescent="0.25">
      <c r="A87" s="330">
        <v>77</v>
      </c>
      <c r="B87" s="331" t="s">
        <v>496</v>
      </c>
      <c r="C87" s="422" t="s">
        <v>497</v>
      </c>
      <c r="D87" s="388" t="s">
        <v>486</v>
      </c>
      <c r="E87" s="387">
        <v>44958</v>
      </c>
      <c r="F87" s="387">
        <v>45275</v>
      </c>
      <c r="G87" s="389" t="s">
        <v>498</v>
      </c>
      <c r="H87" s="349" t="s">
        <v>479</v>
      </c>
      <c r="I87" s="365">
        <v>0</v>
      </c>
      <c r="J87" s="430">
        <v>1</v>
      </c>
      <c r="K87" s="365">
        <v>0</v>
      </c>
      <c r="L87" s="365">
        <v>1</v>
      </c>
      <c r="M87" s="400">
        <v>8.3000000000000004E-2</v>
      </c>
      <c r="N87" s="338">
        <f>$M87*(SUM($I87:I87)/SUM($I87:$L87))</f>
        <v>0</v>
      </c>
      <c r="O87" s="338">
        <f>$M87*(SUM($I87:J87)/SUM($I87:$L87))</f>
        <v>4.1500000000000002E-2</v>
      </c>
      <c r="P87" s="338">
        <f>$M87*(SUM($I87:K87)/SUM($I87:$L87))</f>
        <v>4.1500000000000002E-2</v>
      </c>
      <c r="Q87" s="338">
        <f>$M87*(SUM($I87:L87)/SUM($I87:$L87))</f>
        <v>8.3000000000000004E-2</v>
      </c>
      <c r="R87" s="336"/>
      <c r="S87" s="339">
        <v>1</v>
      </c>
      <c r="T87" s="336"/>
      <c r="U87" s="336"/>
      <c r="V87" s="338">
        <f>$M87*SUM($R87:R87)/SUM($I87:$L87)</f>
        <v>0</v>
      </c>
      <c r="W87" s="338">
        <f>$M87*SUM($R87:S87)/SUM($I87:$L87)</f>
        <v>4.1500000000000002E-2</v>
      </c>
      <c r="X87" s="338">
        <f>$M87*SUM($R87:T87)/SUM($I87:$L87)</f>
        <v>4.1500000000000002E-2</v>
      </c>
      <c r="Y87" s="338">
        <f>$M87*SUM($R87:U87)/SUM($I87:$L87)</f>
        <v>4.1500000000000002E-2</v>
      </c>
      <c r="Z87" s="301" t="s">
        <v>707</v>
      </c>
      <c r="AA87" s="296" t="s">
        <v>708</v>
      </c>
    </row>
    <row r="88" spans="1:27" ht="258.75" x14ac:dyDescent="0.25">
      <c r="A88" s="330">
        <v>78</v>
      </c>
      <c r="B88" s="331" t="s">
        <v>499</v>
      </c>
      <c r="C88" s="422" t="s">
        <v>500</v>
      </c>
      <c r="D88" s="388" t="s">
        <v>477</v>
      </c>
      <c r="E88" s="387">
        <v>44958</v>
      </c>
      <c r="F88" s="387">
        <v>45275</v>
      </c>
      <c r="G88" s="389" t="s">
        <v>501</v>
      </c>
      <c r="H88" s="349" t="s">
        <v>479</v>
      </c>
      <c r="I88" s="365">
        <v>0</v>
      </c>
      <c r="J88" s="430">
        <v>1</v>
      </c>
      <c r="K88" s="365">
        <v>0</v>
      </c>
      <c r="L88" s="365">
        <v>1</v>
      </c>
      <c r="M88" s="400">
        <v>8.3000000000000004E-2</v>
      </c>
      <c r="N88" s="338">
        <f>$M88*(SUM($I88:I88)/SUM($I88:$L88))</f>
        <v>0</v>
      </c>
      <c r="O88" s="338">
        <f>$M88*(SUM($I88:J88)/SUM($I88:$L88))</f>
        <v>4.1500000000000002E-2</v>
      </c>
      <c r="P88" s="338">
        <f>$M88*(SUM($I88:K88)/SUM($I88:$L88))</f>
        <v>4.1500000000000002E-2</v>
      </c>
      <c r="Q88" s="338">
        <f>$M88*(SUM($I88:L88)/SUM($I88:$L88))</f>
        <v>8.3000000000000004E-2</v>
      </c>
      <c r="R88" s="336"/>
      <c r="S88" s="339">
        <v>1</v>
      </c>
      <c r="T88" s="336"/>
      <c r="U88" s="336"/>
      <c r="V88" s="338">
        <f>$M88*SUM($R88:R88)/SUM($I88:$L88)</f>
        <v>0</v>
      </c>
      <c r="W88" s="338">
        <f>$M88*SUM($R88:S88)/SUM($I88:$L88)</f>
        <v>4.1500000000000002E-2</v>
      </c>
      <c r="X88" s="338">
        <f>$M88*SUM($R88:T88)/SUM($I88:$L88)</f>
        <v>4.1500000000000002E-2</v>
      </c>
      <c r="Y88" s="338">
        <f>$M88*SUM($R88:U88)/SUM($I88:$L88)</f>
        <v>4.1500000000000002E-2</v>
      </c>
      <c r="Z88" s="301" t="s">
        <v>709</v>
      </c>
      <c r="AA88" s="423" t="s">
        <v>710</v>
      </c>
    </row>
    <row r="89" spans="1:27" ht="258.75" x14ac:dyDescent="0.25">
      <c r="A89" s="330">
        <v>79</v>
      </c>
      <c r="B89" s="331" t="s">
        <v>502</v>
      </c>
      <c r="C89" s="422" t="s">
        <v>503</v>
      </c>
      <c r="D89" s="388" t="s">
        <v>477</v>
      </c>
      <c r="E89" s="387">
        <v>44958</v>
      </c>
      <c r="F89" s="387">
        <v>45275</v>
      </c>
      <c r="G89" s="389" t="s">
        <v>504</v>
      </c>
      <c r="H89" s="349" t="s">
        <v>479</v>
      </c>
      <c r="I89" s="365">
        <v>0</v>
      </c>
      <c r="J89" s="430">
        <v>1</v>
      </c>
      <c r="K89" s="365">
        <v>0</v>
      </c>
      <c r="L89" s="365">
        <v>1</v>
      </c>
      <c r="M89" s="400">
        <v>8.3000000000000004E-2</v>
      </c>
      <c r="N89" s="338">
        <f>$M89*(SUM($I89:I89)/SUM($I89:$L89))</f>
        <v>0</v>
      </c>
      <c r="O89" s="338">
        <f>$M89*(SUM($I89:J89)/SUM($I89:$L89))</f>
        <v>4.1500000000000002E-2</v>
      </c>
      <c r="P89" s="338">
        <f>$M89*(SUM($I89:K89)/SUM($I89:$L89))</f>
        <v>4.1500000000000002E-2</v>
      </c>
      <c r="Q89" s="338">
        <f>$M89*(SUM($I89:L89)/SUM($I89:$L89))</f>
        <v>8.3000000000000004E-2</v>
      </c>
      <c r="R89" s="336"/>
      <c r="S89" s="339">
        <v>1</v>
      </c>
      <c r="T89" s="336"/>
      <c r="U89" s="336"/>
      <c r="V89" s="338">
        <f>$M89*SUM($R89:R89)/SUM($I89:$L89)</f>
        <v>0</v>
      </c>
      <c r="W89" s="338">
        <f>$M89*SUM($R89:S89)/SUM($I89:$L89)</f>
        <v>4.1500000000000002E-2</v>
      </c>
      <c r="X89" s="338">
        <f>$M89*SUM($R89:T89)/SUM($I89:$L89)</f>
        <v>4.1500000000000002E-2</v>
      </c>
      <c r="Y89" s="338">
        <f>$M89*SUM($R89:U89)/SUM($I89:$L89)</f>
        <v>4.1500000000000002E-2</v>
      </c>
      <c r="Z89" s="340" t="s">
        <v>711</v>
      </c>
      <c r="AA89" s="296" t="s">
        <v>712</v>
      </c>
    </row>
    <row r="90" spans="1:27" ht="104.25" customHeight="1" x14ac:dyDescent="0.25">
      <c r="A90" s="330">
        <v>80</v>
      </c>
      <c r="B90" s="331" t="s">
        <v>505</v>
      </c>
      <c r="C90" s="422" t="s">
        <v>506</v>
      </c>
      <c r="D90" s="388" t="s">
        <v>507</v>
      </c>
      <c r="E90" s="387">
        <v>44958</v>
      </c>
      <c r="F90" s="387">
        <v>45291</v>
      </c>
      <c r="G90" s="389" t="s">
        <v>508</v>
      </c>
      <c r="H90" s="349" t="s">
        <v>509</v>
      </c>
      <c r="I90" s="365">
        <v>0</v>
      </c>
      <c r="J90" s="430">
        <v>1</v>
      </c>
      <c r="K90" s="365">
        <v>1</v>
      </c>
      <c r="L90" s="365">
        <v>1</v>
      </c>
      <c r="M90" s="400">
        <v>8.3000000000000004E-2</v>
      </c>
      <c r="N90" s="338">
        <f>$M90*(SUM($I90:I90)/SUM($I90:$L90))</f>
        <v>0</v>
      </c>
      <c r="O90" s="338">
        <f>$M90*(SUM($I90:J90)/SUM($I90:$L90))</f>
        <v>2.7666666666666666E-2</v>
      </c>
      <c r="P90" s="338">
        <f>$M90*(SUM($I90:K90)/SUM($I90:$L90))</f>
        <v>5.5333333333333332E-2</v>
      </c>
      <c r="Q90" s="338">
        <f>$M90*(SUM($I90:L90)/SUM($I90:$L90))</f>
        <v>8.3000000000000004E-2</v>
      </c>
      <c r="R90" s="336"/>
      <c r="S90" s="339">
        <v>1</v>
      </c>
      <c r="T90" s="336"/>
      <c r="U90" s="336"/>
      <c r="V90" s="338">
        <f>$M90*SUM($R90:R90)/SUM($I90:$L90)</f>
        <v>0</v>
      </c>
      <c r="W90" s="338">
        <f>$M90*SUM($R90:S90)/SUM($I90:$L90)</f>
        <v>2.7666666666666669E-2</v>
      </c>
      <c r="X90" s="338">
        <f>$M90*SUM($R90:T90)/SUM($I90:$L90)</f>
        <v>2.7666666666666669E-2</v>
      </c>
      <c r="Y90" s="338">
        <f>$M90*SUM($R90:U90)/SUM($I90:$L90)</f>
        <v>2.7666666666666669E-2</v>
      </c>
      <c r="Z90" s="340" t="s">
        <v>981</v>
      </c>
      <c r="AA90" s="296" t="s">
        <v>713</v>
      </c>
    </row>
    <row r="91" spans="1:27" ht="163.5" customHeight="1" x14ac:dyDescent="0.25">
      <c r="A91" s="330">
        <v>81</v>
      </c>
      <c r="B91" s="331" t="s">
        <v>510</v>
      </c>
      <c r="C91" s="365" t="s">
        <v>511</v>
      </c>
      <c r="D91" s="365" t="s">
        <v>512</v>
      </c>
      <c r="E91" s="387">
        <v>44958</v>
      </c>
      <c r="F91" s="387">
        <v>45275</v>
      </c>
      <c r="G91" s="349" t="s">
        <v>513</v>
      </c>
      <c r="H91" s="349" t="s">
        <v>479</v>
      </c>
      <c r="I91" s="351">
        <v>0</v>
      </c>
      <c r="J91" s="425">
        <v>1</v>
      </c>
      <c r="K91" s="351">
        <v>0</v>
      </c>
      <c r="L91" s="351">
        <v>1</v>
      </c>
      <c r="M91" s="400">
        <v>8.3000000000000004E-2</v>
      </c>
      <c r="N91" s="338">
        <f>$M91*(SUM($I91:I91)/SUM($I91:$L91))</f>
        <v>0</v>
      </c>
      <c r="O91" s="338">
        <f>$M91*(SUM($I91:J91)/SUM($I91:$L91))</f>
        <v>4.1500000000000002E-2</v>
      </c>
      <c r="P91" s="338">
        <f>$M91*(SUM($I91:K91)/SUM($I91:$L91))</f>
        <v>4.1500000000000002E-2</v>
      </c>
      <c r="Q91" s="338">
        <f>$M91*(SUM($I91:L91)/SUM($I91:$L91))</f>
        <v>8.3000000000000004E-2</v>
      </c>
      <c r="R91" s="336"/>
      <c r="S91" s="339">
        <v>1</v>
      </c>
      <c r="T91" s="336"/>
      <c r="U91" s="336"/>
      <c r="V91" s="338">
        <f>$M91*SUM($R91:R91)/SUM($I91:$L91)</f>
        <v>0</v>
      </c>
      <c r="W91" s="338">
        <f>$M91*SUM($R91:S91)/SUM($I91:$L91)</f>
        <v>4.1500000000000002E-2</v>
      </c>
      <c r="X91" s="338">
        <f>$M91*SUM($R91:T91)/SUM($I91:$L91)</f>
        <v>4.1500000000000002E-2</v>
      </c>
      <c r="Y91" s="338">
        <f>$M91*SUM($R91:U91)/SUM($I91:$L91)</f>
        <v>4.1500000000000002E-2</v>
      </c>
      <c r="Z91" s="340" t="s">
        <v>714</v>
      </c>
      <c r="AA91" s="296" t="s">
        <v>715</v>
      </c>
    </row>
    <row r="92" spans="1:27" ht="174.75" customHeight="1" x14ac:dyDescent="0.25">
      <c r="A92" s="330">
        <v>82</v>
      </c>
      <c r="B92" s="331" t="s">
        <v>515</v>
      </c>
      <c r="C92" s="365" t="s">
        <v>516</v>
      </c>
      <c r="D92" s="365" t="s">
        <v>517</v>
      </c>
      <c r="E92" s="387">
        <v>44958</v>
      </c>
      <c r="F92" s="387">
        <v>45275</v>
      </c>
      <c r="G92" s="349" t="s">
        <v>518</v>
      </c>
      <c r="H92" s="349" t="s">
        <v>479</v>
      </c>
      <c r="I92" s="351">
        <v>0</v>
      </c>
      <c r="J92" s="425">
        <v>1</v>
      </c>
      <c r="K92" s="351">
        <v>0</v>
      </c>
      <c r="L92" s="351">
        <v>1</v>
      </c>
      <c r="M92" s="400">
        <v>8.3000000000000004E-2</v>
      </c>
      <c r="N92" s="338">
        <f>$M92*(SUM($I92:I92)/SUM($I92:$L92))</f>
        <v>0</v>
      </c>
      <c r="O92" s="338">
        <f>$M92*(SUM($I92:J92)/SUM($I92:$L92))</f>
        <v>4.1500000000000002E-2</v>
      </c>
      <c r="P92" s="338">
        <f>$M92*(SUM($I92:K92)/SUM($I92:$L92))</f>
        <v>4.1500000000000002E-2</v>
      </c>
      <c r="Q92" s="338">
        <f>$M92*(SUM($I92:L92)/SUM($I92:$L92))</f>
        <v>8.3000000000000004E-2</v>
      </c>
      <c r="R92" s="336"/>
      <c r="S92" s="339">
        <v>1</v>
      </c>
      <c r="T92" s="336"/>
      <c r="U92" s="336"/>
      <c r="V92" s="338">
        <f>$M92*SUM($R92:R92)/SUM($I92:$L92)</f>
        <v>0</v>
      </c>
      <c r="W92" s="338">
        <f>$M92*SUM($R92:S92)/SUM($I92:$L92)</f>
        <v>4.1500000000000002E-2</v>
      </c>
      <c r="X92" s="338">
        <f>$M92*SUM($R92:T92)/SUM($I92:$L92)</f>
        <v>4.1500000000000002E-2</v>
      </c>
      <c r="Y92" s="338">
        <f>$M92*SUM($R92:U92)/SUM($I92:$L92)</f>
        <v>4.1500000000000002E-2</v>
      </c>
      <c r="Z92" s="340" t="s">
        <v>716</v>
      </c>
      <c r="AA92" s="302" t="s">
        <v>717</v>
      </c>
    </row>
    <row r="93" spans="1:27" ht="258.75" x14ac:dyDescent="0.25">
      <c r="A93" s="330">
        <v>83</v>
      </c>
      <c r="B93" s="331" t="s">
        <v>519</v>
      </c>
      <c r="C93" s="365" t="s">
        <v>520</v>
      </c>
      <c r="D93" s="365" t="s">
        <v>490</v>
      </c>
      <c r="E93" s="387">
        <v>44958</v>
      </c>
      <c r="F93" s="387">
        <v>45275</v>
      </c>
      <c r="G93" s="349" t="s">
        <v>521</v>
      </c>
      <c r="H93" s="349" t="s">
        <v>479</v>
      </c>
      <c r="I93" s="351">
        <v>0</v>
      </c>
      <c r="J93" s="425">
        <v>1</v>
      </c>
      <c r="K93" s="351">
        <v>0</v>
      </c>
      <c r="L93" s="351">
        <v>1</v>
      </c>
      <c r="M93" s="400">
        <v>8.3000000000000004E-2</v>
      </c>
      <c r="N93" s="338">
        <f>$M93*(SUM($I93:I93)/SUM($I93:$L93))</f>
        <v>0</v>
      </c>
      <c r="O93" s="338">
        <f>$M93*(SUM($I93:J93)/SUM($I93:$L93))</f>
        <v>4.1500000000000002E-2</v>
      </c>
      <c r="P93" s="338">
        <f>$M93*(SUM($I93:K93)/SUM($I93:$L93))</f>
        <v>4.1500000000000002E-2</v>
      </c>
      <c r="Q93" s="338">
        <f>$M93*(SUM($I93:L93)/SUM($I93:$L93))</f>
        <v>8.3000000000000004E-2</v>
      </c>
      <c r="R93" s="336"/>
      <c r="S93" s="339">
        <v>1</v>
      </c>
      <c r="T93" s="336"/>
      <c r="U93" s="336"/>
      <c r="V93" s="338">
        <f>$M93*SUM($R93:R93)/SUM($I93:$L93)</f>
        <v>0</v>
      </c>
      <c r="W93" s="338">
        <f>$M93*SUM($R93:S93)/SUM($I93:$L93)</f>
        <v>4.1500000000000002E-2</v>
      </c>
      <c r="X93" s="338">
        <f>$M93*SUM($R93:T93)/SUM($I93:$L93)</f>
        <v>4.1500000000000002E-2</v>
      </c>
      <c r="Y93" s="338">
        <f>$M93*SUM($R93:U93)/SUM($I93:$L93)</f>
        <v>4.1500000000000002E-2</v>
      </c>
      <c r="Z93" s="403" t="s">
        <v>718</v>
      </c>
      <c r="AA93" s="296" t="s">
        <v>719</v>
      </c>
    </row>
    <row r="94" spans="1:27" x14ac:dyDescent="0.25">
      <c r="A94" s="353"/>
      <c r="B94" s="354" t="s">
        <v>522</v>
      </c>
      <c r="C94" s="411"/>
      <c r="D94" s="411"/>
      <c r="E94" s="401"/>
      <c r="F94" s="401"/>
      <c r="G94" s="412"/>
      <c r="H94" s="412"/>
      <c r="I94" s="413"/>
      <c r="J94" s="413"/>
      <c r="K94" s="413"/>
      <c r="L94" s="413"/>
      <c r="M94" s="414">
        <f>SUM(M82:M93)</f>
        <v>0.99599999999999989</v>
      </c>
      <c r="N94" s="414">
        <f>SUM(N82:N93)</f>
        <v>0</v>
      </c>
      <c r="O94" s="414">
        <f t="shared" ref="O94:P94" si="4">SUM(O82:O93)</f>
        <v>0.48416666666666663</v>
      </c>
      <c r="P94" s="414">
        <f t="shared" si="4"/>
        <v>0.51183333333333336</v>
      </c>
      <c r="Q94" s="414">
        <f>SUM(Q82:Q93)</f>
        <v>0.99599999999999989</v>
      </c>
      <c r="R94" s="414"/>
      <c r="S94" s="414"/>
      <c r="T94" s="414"/>
      <c r="U94" s="414"/>
      <c r="V94" s="414">
        <f>SUM(V82:V93)</f>
        <v>0</v>
      </c>
      <c r="W94" s="414">
        <f>SUM(W82:W93)</f>
        <v>0.48416666666666663</v>
      </c>
      <c r="X94" s="414">
        <f t="shared" ref="X94:Y94" si="5">SUM(X82:X93)</f>
        <v>0.48416666666666663</v>
      </c>
      <c r="Y94" s="414">
        <f t="shared" si="5"/>
        <v>0.48416666666666663</v>
      </c>
      <c r="Z94" s="401"/>
      <c r="AA94" s="401"/>
    </row>
    <row r="95" spans="1:27" x14ac:dyDescent="0.25">
      <c r="Z95" s="329"/>
      <c r="AA95" s="269"/>
    </row>
  </sheetData>
  <sheetProtection algorithmName="SHA-512" hashValue="qo7CPEhMg4hS1+x0brZ1K1aDYT9GZNf0SZdhIWFvnCNVRmSdnk7m4fJ2afcUZxqj0cwF7CYG5XaWkvq2hEpC4w==" saltValue="CA28ozERWbnYu24ngthUPw==" spinCount="100000" sheet="1" objects="1" scenarios="1"/>
  <mergeCells count="9">
    <mergeCell ref="A1:B1"/>
    <mergeCell ref="C1:Y1"/>
    <mergeCell ref="Z1:AA1"/>
    <mergeCell ref="A2:A3"/>
    <mergeCell ref="B2:D2"/>
    <mergeCell ref="E2:F2"/>
    <mergeCell ref="G2:M2"/>
    <mergeCell ref="R2:AA2"/>
    <mergeCell ref="Z3:AA3"/>
  </mergeCells>
  <hyperlinks>
    <hyperlink ref="AA4" r:id="rId1" xr:uid="{84F26AC1-4A13-4CC9-BA8B-8E1C6E5B345C}"/>
    <hyperlink ref="AA6" r:id="rId2" xr:uid="{8E15AC03-4724-40BC-A0D3-138C170542B4}"/>
    <hyperlink ref="AA7" r:id="rId3" xr:uid="{004E2A60-F65B-4977-8C32-88B1E9887CAA}"/>
    <hyperlink ref="AA9" r:id="rId4" xr:uid="{0D0ADB3C-2501-4EFE-936C-B8EC769F1955}"/>
    <hyperlink ref="AA8" r:id="rId5" xr:uid="{D83467FA-C1D6-4F89-B9B1-5A4AB5D09951}"/>
    <hyperlink ref="AA40" r:id="rId6" display="https://cceficiente.sharepoint.com/:f:/s/ReportePlaneacinEMAE/EoTEDuniZ5lPliJwq42U3NYBTHO03XNMI-kX1c060_Ihzg?e=fpL85i" xr:uid="{9F5ABFCB-4569-4874-8D7B-B42614D42423}"/>
    <hyperlink ref="AA39" r:id="rId7" display="https://cceficiente.sharepoint.com/:f:/s/ReportePlaneacinEMAE/ElqU7w9ItRBCvdyBga7pUAUB7MXDqVNL2_z0mfZys--Dnw?e=mEZuFs" xr:uid="{D8C951D9-6F4A-459A-A898-061365DF9A18}"/>
    <hyperlink ref="AA41" r:id="rId8" display="https://cceficiente.sharepoint.com/:f:/s/ReportePlaneacinEMAE/EuBVNFt5gQBJvJ8glkKjPAgBSb-Zpq8FZs5iSyc0YFIGOA?e=3kLNQO" xr:uid="{E8A3DDEE-71A1-43D6-BDD7-519CB8357369}"/>
    <hyperlink ref="AA42" r:id="rId9" display="https://cceficiente.sharepoint.com/:f:/s/ReportePlaneacinEMAE/EtbvrE9p16VBnl0Joz1aasEBJxJg-nr56Ju5KcIsZthnYw?e=Vmsk6m" xr:uid="{0C9E1EAD-2EAF-44CF-85EE-81CCE8D113DC}"/>
    <hyperlink ref="AA44" r:id="rId10" display="https://cceficiente.sharepoint.com/:f:/s/ReportePlaneacinEMAE/EhA65Gda9JRGs9_h4AD9WCAB9v-__aFVf2nDlsnX1IuoVA?e=ZD92uQ" xr:uid="{9EB55CF7-B9F7-49AF-B46E-A786D38E3AF9}"/>
    <hyperlink ref="AA45" r:id="rId11" display="https://cceficiente.sharepoint.com/:f:/s/ReportePlaneacinEMAE/EnShKI2xYqRNhVe1EEaP70QB5YV0sPYTCS4zOKuHzUiiqw?e=AowkLR" xr:uid="{247F78A3-F010-463A-9B57-482ABA128038}"/>
    <hyperlink ref="AA47" r:id="rId12" display="https://cceficiente.sharepoint.com/:f:/s/ReportePlaneacinEMAE/EkG1foV3tXtAkivLMgGhVlEBhUWRd6L9bxTryO06SZI3lQ?e=3k8THI" xr:uid="{5C8E5AA2-11D2-4010-AE74-710BCE979D20}"/>
    <hyperlink ref="AA48" r:id="rId13" display="https://cceficiente.sharepoint.com/:f:/s/ReportePlaneacinEMAE/ErjSu0jPQgNBqZ3a3R27onABaHfoBJ0Kr89TejwU0mPyww?e=5Tia6O" xr:uid="{8B0D9A56-E59B-48E9-8B4D-38543F3AEF9B}"/>
    <hyperlink ref="AA49" r:id="rId14" display="https://cceficiente.sharepoint.com/:f:/s/ReportePlaneacinEMAE/EviPlUHYbM5EmmvXRO7JKGQBhMdD27bvzdyJKyEJkozIHg?e=NHrUpz" xr:uid="{C5575FF2-E5C1-40FC-84E8-B5FB5D7A9E7E}"/>
    <hyperlink ref="AA64" r:id="rId15" xr:uid="{37DDCE37-4CF3-4C99-AAFE-6F3FE90CBD90}"/>
    <hyperlink ref="AA52" r:id="rId16" xr:uid="{2755C0DD-3832-40FD-9B00-484300112286}"/>
    <hyperlink ref="AA53" r:id="rId17" xr:uid="{CC7B4EAF-F74A-47BD-B7EF-2DBB1E657A71}"/>
    <hyperlink ref="AA54" r:id="rId18" xr:uid="{0A3D9EFA-18B4-4223-8959-2E647FE2C289}"/>
    <hyperlink ref="AA55" r:id="rId19" xr:uid="{D84CCE46-AB7F-432D-BF0D-AE239942AAB7}"/>
    <hyperlink ref="AA58" r:id="rId20" display="https://cceficiente.sharepoint.com/:f:/s/RAESecretaraGeneral/Eslpwq0-HX5Mh2ndcNxZ4tsBi5Vkb5-1g1G1qmEiRPOhdg?e=gF1Rzi" xr:uid="{375E0F23-282D-48EB-B28A-8A439E4C9BEE}"/>
    <hyperlink ref="AA14" r:id="rId21" display="https://cceficiente.sharepoint.com/:f:/s/ReportePlaneacin/EmrYbK6OVBpArF5oSP0Fp2MBLBZ0Z9clakbf62A2i2YfLQ?e=yNh3oH" xr:uid="{E0B9C5C9-3DD4-4C9A-A232-F974BF8A61F5}"/>
    <hyperlink ref="AA16" r:id="rId22" display="https://cceficiente.sharepoint.com/:f:/s/ReportePlaneacin/EolDYkt1_7dEqTBwjWXW8boBCMETZtq6_MWaF7h3Nw9bpg?e=Egn7M7" xr:uid="{244DA5F9-6868-461A-8492-5BDE951C4000}"/>
    <hyperlink ref="AA17" r:id="rId23" display="https://cceficiente.sharepoint.com/:f:/s/ReportePlaneacin/En0bR9sDaaFHidOsGXCUwakBXi0y2V9wxk9BXQ5ul-RuxQ?e=r1A6Sc" xr:uid="{1AA3974F-1AEE-4406-83D6-71B02DFDC906}"/>
    <hyperlink ref="AA20" r:id="rId24" display="https://cceficiente.sharepoint.com/:f:/s/ReportePlaneacin/EnLnWxjZBdtNn6eOPe12XncB1ZGl3DM_01ABQdKzFYqUnA?e=MJPKSg" xr:uid="{FE8DBC6D-8AD9-4DA0-AD57-B6F00F7E27CF}"/>
    <hyperlink ref="AA21" r:id="rId25" xr:uid="{B99A7F3F-6199-4D5D-9C31-AC773329256B}"/>
    <hyperlink ref="AA22" r:id="rId26" display="https://cceficiente.sharepoint.com/:f:/s/ReportePlaneacin/EiytfegAosdLvl7yZjiq9rABXFB9V1767nTnszfQTRuEKw?e=24aBWI" xr:uid="{BDC10E4D-D8DF-46F6-A304-17655876A9C5}"/>
    <hyperlink ref="AA23" r:id="rId27" display="https://cceficiente.sharepoint.com/:f:/s/ReportePlaneacin/ErYXQ9SQqqREmm8_l4mFUsQB8FC0n7ToLwuBS4FXIMzB6g?e=Ob2WTY" xr:uid="{18A2942A-85DC-4223-907C-35A21EE2AF87}"/>
    <hyperlink ref="AA24" r:id="rId28" display="https://cceficiente.sharepoint.com/:f:/s/ReportePlaneacin/ElvD3Rl62CtBgw4muMI2d0MBAuWS61HCFIhKgqY1nk0xOA?e=xdJ3lj" xr:uid="{36877AF4-152E-443A-8DC5-9694E56A0C0E}"/>
    <hyperlink ref="AA27" r:id="rId29" xr:uid="{7BBBE3C6-6453-4220-A15C-2870DB48D6CD}"/>
    <hyperlink ref="AA26" r:id="rId30" display="https://cceficiente.sharepoint.com/:f:/s/ReportePlaneacin/EhpDQTL1G7tOk2pTwwMUv_kBFY4YB1ewlD6MeXUVei2Efw?e=HC7yKN" xr:uid="{5D67EBBB-7790-4C60-8A8C-CBF3F223FF83}"/>
    <hyperlink ref="AA72" r:id="rId31" xr:uid="{12A8D380-8863-40CC-AE0B-17B7DB8098C5}"/>
    <hyperlink ref="AA66" r:id="rId32" display="https://cceficiente.sharepoint.com/:x:/s/ReportePlaneacin-Controlinterno/EbfzS_ZYr4FErkir5XG2hYoB--GY_QKyrSU1UNivpOrxBw?e=7nzWaP" xr:uid="{D1D1A2CD-67A9-4F6C-8379-BC722114A3F8}"/>
    <hyperlink ref="AA69" r:id="rId33" display="https://cceficiente.sharepoint.com/:f:/s/PlaneacinDireccinGeneral/EpnEeCOTH1BOnv3mLbKQFD8B_-hKZUKk9DkN1TpLQpYDWg?e=vLkaRb" xr:uid="{F9D3F310-6ACC-415A-942A-AA6F7F37A209}"/>
    <hyperlink ref="AA73" r:id="rId34" display="https://cceficiente.sharepoint.com/:f:/s/PlaneacinDireccinGeneral/EhaJ_R44rk5Onj93JfxgqZABwLSR4wlgdpp0Y1WaQxGbjA?e=Sj2ASA" xr:uid="{3701B1D3-5AE7-45A7-BEC3-978158663444}"/>
    <hyperlink ref="AA60" r:id="rId35" display="https://cceficiente.sharepoint.com/:f:/s/RAESecretaraGeneral/Ep5BIY0hTmNGvh4hbU-dTKIBMsCXPjGKuF-TyG6dwg8rHg?e=vD27xc" xr:uid="{248E2E7B-8C60-46FB-AA67-6F31B305F353}"/>
    <hyperlink ref="AA10" r:id="rId36" xr:uid="{C3D7CEED-87D9-4799-B1C4-45DAD0FB9E18}"/>
    <hyperlink ref="AA74" r:id="rId37" display="https://cceficiente.sharepoint.com/:b:/s/PlaneacinDireccinGeneral/EVi__n9_V1NGvJsFOAOCJOYBqzW21Oi2WMgQr0KjNfWKRw?e=ladc0j" xr:uid="{8420F172-7AD1-4B79-B9D0-1115E444EB1B}"/>
    <hyperlink ref="AA29" r:id="rId38" xr:uid="{922567A9-AC7E-47F4-BC98-65FD5A43027B}"/>
    <hyperlink ref="AA30" r:id="rId39" xr:uid="{3051145C-EA4E-4180-AC85-71BF8A7318E8}"/>
    <hyperlink ref="AA31" r:id="rId40" xr:uid="{96592BDD-E12E-48AC-B3D7-6E0809BBC707}"/>
    <hyperlink ref="AA32" r:id="rId41" xr:uid="{A459F143-56EF-4879-8E24-2EB438A1B47D}"/>
    <hyperlink ref="AA37" r:id="rId42" xr:uid="{16477421-B7BD-41B3-9BD5-14FA689209B1}"/>
    <hyperlink ref="AA34" r:id="rId43" xr:uid="{8563565D-4B56-4875-BB90-9DED64381DB8}"/>
    <hyperlink ref="AA35" r:id="rId44" xr:uid="{F18781D2-A357-4919-9720-0CF4EAE6C138}"/>
    <hyperlink ref="AA36" r:id="rId45" xr:uid="{3C137B92-39AF-456D-805E-53B2C238AFC4}"/>
    <hyperlink ref="AA33" r:id="rId46" xr:uid="{E7D80F7E-4580-4E5A-AFBC-4CC06A3F1E1B}"/>
    <hyperlink ref="AA68" r:id="rId47" display="https://cceficiente.sharepoint.com/:x:/s/ReportePlaneacinComunicaciones/EekTXEQZuBdGqJR4jahNPvABwbHtMTnsw9_BBNE8DE2waQ?e=U669Q5" xr:uid="{69329FD0-503A-4BC5-A0A9-25D315FACD01}"/>
    <hyperlink ref="AA84" r:id="rId48" xr:uid="{82F3E8EC-DBAD-4B92-9BCC-471A148310F9}"/>
    <hyperlink ref="AA85" r:id="rId49" xr:uid="{E6766206-D480-41B4-B34A-BFAA5B0C03A2}"/>
    <hyperlink ref="AA86" r:id="rId50" xr:uid="{F56CFBA6-4A54-4168-BEE1-478F6796E26A}"/>
    <hyperlink ref="AA87" r:id="rId51" xr:uid="{D01170A6-7B35-4202-8026-34D05713727E}"/>
    <hyperlink ref="AA88" r:id="rId52" xr:uid="{C5B26052-4A5A-48AF-AF20-74F2A4E6BC7D}"/>
    <hyperlink ref="AA89" r:id="rId53" xr:uid="{27BCE852-0187-48F1-BC20-4DFFF15DE29C}"/>
    <hyperlink ref="AA91" r:id="rId54" xr:uid="{5429F1A7-7383-402D-8AD8-384EF5DE2BAF}"/>
    <hyperlink ref="AA92" r:id="rId55" xr:uid="{A9E55466-7F72-4B6C-AFBB-855277D1BD30}"/>
    <hyperlink ref="AA93" r:id="rId56" xr:uid="{69B27EE4-BE86-48C1-AB18-474BF2FC534E}"/>
    <hyperlink ref="AA90" r:id="rId57" xr:uid="{B9200CEE-B134-41AD-BC22-67C329433772}"/>
    <hyperlink ref="AA83" r:id="rId58" xr:uid="{DAA1127C-A6AC-4CB0-B5DC-8E250D062434}"/>
    <hyperlink ref="AA82" r:id="rId59" xr:uid="{E07A41D4-BBA8-49A0-B02D-28F6773499FF}"/>
    <hyperlink ref="AA61" r:id="rId60" display="https://cceficiente.sharepoint.com/:f:/s/RAESecretaraGeneral/Ei4_r8SisOVDrB4hFSfWaBUBqldZ95vvlfhyiTt0MXaFbw?e=6LIXC8" xr:uid="{14DC9BA5-55F1-4E73-8D49-187ADEEE36D9}"/>
    <hyperlink ref="AA63" r:id="rId61" xr:uid="{475FE7A2-F359-4C63-8A5F-3041B0038701}"/>
    <hyperlink ref="AA78" r:id="rId62" display="Evidencias DG12" xr:uid="{BC9C2DF3-3D30-455B-B8A3-0988909313B2}"/>
    <hyperlink ref="AA77" r:id="rId63" display="https://cceficiente.sharepoint.com/:f:/s/PlaneacinDireccinGeneral/EivDP7q8xqxMrR0OhZ82SMcBz7qtjCOdqcRfspdrY0g4nw?e=MyhbmU" xr:uid="{27B601E4-090E-43FB-B1C8-7733696CD701}"/>
  </hyperlinks>
  <pageMargins left="0.7" right="0.7" top="0.75" bottom="0.75" header="0.3" footer="0.3"/>
  <pageSetup paperSize="9" orientation="portrait" r:id="rId64"/>
  <drawing r:id="rId6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2E31-7B08-4D48-A44C-8DC15386FB9B}">
  <sheetPr codeName="Hoja5">
    <tabColor rgb="FF0070C0"/>
  </sheetPr>
  <dimension ref="A1:Q20"/>
  <sheetViews>
    <sheetView showGridLines="0" zoomScale="85" zoomScaleNormal="85" workbookViewId="0">
      <pane ySplit="2" topLeftCell="A3" activePane="bottomLeft" state="frozen"/>
      <selection activeCell="A15" sqref="A15"/>
      <selection pane="bottomLeft" activeCell="E1" sqref="E1"/>
    </sheetView>
  </sheetViews>
  <sheetFormatPr baseColWidth="10" defaultColWidth="11.42578125" defaultRowHeight="14.25" x14ac:dyDescent="0.2"/>
  <cols>
    <col min="1" max="1" width="11.42578125" style="2"/>
    <col min="2" max="2" width="21.5703125" style="2" customWidth="1"/>
    <col min="3" max="3" width="68.140625" style="2" customWidth="1"/>
    <col min="4" max="4" width="27" style="2" customWidth="1"/>
    <col min="5" max="5" width="139.140625" style="2" customWidth="1"/>
    <col min="6" max="16384" width="11.42578125" style="2"/>
  </cols>
  <sheetData>
    <row r="1" spans="1:17" ht="130.5" customHeight="1" thickBot="1" x14ac:dyDescent="0.3">
      <c r="A1" s="507" t="s">
        <v>720</v>
      </c>
      <c r="B1" s="508"/>
      <c r="C1" s="508"/>
      <c r="D1" s="508"/>
      <c r="E1" s="133"/>
      <c r="F1" s="129"/>
      <c r="G1" s="129"/>
      <c r="H1" s="129"/>
      <c r="I1" s="129"/>
      <c r="J1" s="129"/>
      <c r="K1" s="129"/>
      <c r="L1" s="129"/>
      <c r="M1" s="129"/>
      <c r="N1" s="134"/>
      <c r="O1" s="134"/>
      <c r="P1" s="134"/>
      <c r="Q1"/>
    </row>
    <row r="2" spans="1:17" ht="35.25" customHeight="1" x14ac:dyDescent="0.2">
      <c r="A2" s="64" t="s">
        <v>721</v>
      </c>
      <c r="B2" s="65" t="s">
        <v>722</v>
      </c>
      <c r="C2" s="65" t="s">
        <v>723</v>
      </c>
      <c r="D2" s="65" t="s">
        <v>724</v>
      </c>
      <c r="E2" s="66" t="s">
        <v>725</v>
      </c>
    </row>
    <row r="3" spans="1:17" ht="155.44999999999999" customHeight="1" x14ac:dyDescent="0.2">
      <c r="A3" s="67">
        <f>0+1</f>
        <v>1</v>
      </c>
      <c r="B3" s="7" t="s">
        <v>726</v>
      </c>
      <c r="C3" s="58" t="s">
        <v>727</v>
      </c>
      <c r="D3" s="59" t="s">
        <v>728</v>
      </c>
      <c r="E3" s="68" t="s">
        <v>729</v>
      </c>
    </row>
    <row r="4" spans="1:17" ht="114.75" customHeight="1" x14ac:dyDescent="0.2">
      <c r="A4" s="67">
        <f t="shared" ref="A4:A15" si="0">+A3+1</f>
        <v>2</v>
      </c>
      <c r="B4" s="7" t="s">
        <v>726</v>
      </c>
      <c r="C4" s="58" t="s">
        <v>730</v>
      </c>
      <c r="D4" s="59" t="s">
        <v>154</v>
      </c>
      <c r="E4" s="68" t="s">
        <v>731</v>
      </c>
    </row>
    <row r="5" spans="1:17" ht="138" customHeight="1" x14ac:dyDescent="0.2">
      <c r="A5" s="67">
        <f t="shared" si="0"/>
        <v>3</v>
      </c>
      <c r="B5" s="7" t="s">
        <v>726</v>
      </c>
      <c r="C5" s="58" t="s">
        <v>727</v>
      </c>
      <c r="D5" s="59" t="s">
        <v>165</v>
      </c>
      <c r="E5" s="68" t="s">
        <v>732</v>
      </c>
    </row>
    <row r="6" spans="1:17" ht="256.5" x14ac:dyDescent="0.2">
      <c r="A6" s="67">
        <f t="shared" si="0"/>
        <v>4</v>
      </c>
      <c r="B6" s="7" t="s">
        <v>726</v>
      </c>
      <c r="C6" s="58" t="s">
        <v>733</v>
      </c>
      <c r="D6" s="59" t="s">
        <v>102</v>
      </c>
      <c r="E6" s="68" t="s">
        <v>734</v>
      </c>
    </row>
    <row r="7" spans="1:17" ht="114" x14ac:dyDescent="0.2">
      <c r="A7" s="67">
        <f t="shared" si="0"/>
        <v>5</v>
      </c>
      <c r="B7" s="7" t="s">
        <v>726</v>
      </c>
      <c r="C7" s="58" t="s">
        <v>735</v>
      </c>
      <c r="D7" s="59" t="s">
        <v>134</v>
      </c>
      <c r="E7" s="69" t="s">
        <v>736</v>
      </c>
    </row>
    <row r="8" spans="1:17" ht="71.25" x14ac:dyDescent="0.2">
      <c r="A8" s="67">
        <f>+A7+1</f>
        <v>6</v>
      </c>
      <c r="B8" s="7" t="s">
        <v>737</v>
      </c>
      <c r="C8" s="58" t="s">
        <v>727</v>
      </c>
      <c r="D8" s="59" t="s">
        <v>171</v>
      </c>
      <c r="E8" s="68" t="s">
        <v>738</v>
      </c>
    </row>
    <row r="9" spans="1:17" ht="156.75" x14ac:dyDescent="0.2">
      <c r="A9" s="67">
        <f>+A8+1</f>
        <v>7</v>
      </c>
      <c r="B9" s="7" t="s">
        <v>739</v>
      </c>
      <c r="C9" s="58" t="s">
        <v>740</v>
      </c>
      <c r="D9" s="7" t="s">
        <v>741</v>
      </c>
      <c r="E9" s="68" t="s">
        <v>742</v>
      </c>
    </row>
    <row r="10" spans="1:17" ht="86.25" customHeight="1" x14ac:dyDescent="0.2">
      <c r="A10" s="67">
        <f t="shared" si="0"/>
        <v>8</v>
      </c>
      <c r="B10" s="7" t="s">
        <v>739</v>
      </c>
      <c r="C10" s="60" t="s">
        <v>740</v>
      </c>
      <c r="D10" s="7" t="s">
        <v>243</v>
      </c>
      <c r="E10" s="69" t="s">
        <v>743</v>
      </c>
    </row>
    <row r="11" spans="1:17" ht="57" x14ac:dyDescent="0.2">
      <c r="A11" s="67">
        <f t="shared" si="0"/>
        <v>9</v>
      </c>
      <c r="B11" s="7" t="s">
        <v>739</v>
      </c>
      <c r="C11" s="60" t="s">
        <v>733</v>
      </c>
      <c r="D11" s="7" t="s">
        <v>744</v>
      </c>
      <c r="E11" s="69" t="s">
        <v>745</v>
      </c>
    </row>
    <row r="12" spans="1:17" ht="71.25" x14ac:dyDescent="0.2">
      <c r="A12" s="67">
        <f t="shared" si="0"/>
        <v>10</v>
      </c>
      <c r="B12" s="7" t="s">
        <v>739</v>
      </c>
      <c r="C12" s="60" t="s">
        <v>746</v>
      </c>
      <c r="D12" s="7" t="s">
        <v>747</v>
      </c>
      <c r="E12" s="69" t="s">
        <v>748</v>
      </c>
    </row>
    <row r="13" spans="1:17" ht="225" customHeight="1" x14ac:dyDescent="0.2">
      <c r="A13" s="67">
        <f>+A12+1</f>
        <v>11</v>
      </c>
      <c r="B13" s="7" t="s">
        <v>739</v>
      </c>
      <c r="C13" s="60" t="s">
        <v>746</v>
      </c>
      <c r="D13" s="7" t="s">
        <v>142</v>
      </c>
      <c r="E13" s="69" t="s">
        <v>749</v>
      </c>
    </row>
    <row r="14" spans="1:17" ht="114" customHeight="1" x14ac:dyDescent="0.2">
      <c r="A14" s="67">
        <f>+A13+1</f>
        <v>12</v>
      </c>
      <c r="B14" s="7" t="s">
        <v>737</v>
      </c>
      <c r="C14" s="60" t="s">
        <v>746</v>
      </c>
      <c r="D14" s="7" t="s">
        <v>750</v>
      </c>
      <c r="E14" s="68" t="s">
        <v>751</v>
      </c>
    </row>
    <row r="15" spans="1:17" ht="93.6" customHeight="1" x14ac:dyDescent="0.2">
      <c r="A15" s="67">
        <f t="shared" si="0"/>
        <v>13</v>
      </c>
      <c r="B15" s="59" t="s">
        <v>752</v>
      </c>
      <c r="C15" s="58" t="s">
        <v>733</v>
      </c>
      <c r="D15" s="59" t="s">
        <v>753</v>
      </c>
      <c r="E15" s="68" t="s">
        <v>754</v>
      </c>
    </row>
    <row r="16" spans="1:17" ht="102.95" customHeight="1" x14ac:dyDescent="0.2">
      <c r="A16" s="67">
        <f>A15+1</f>
        <v>14</v>
      </c>
      <c r="B16" s="7" t="s">
        <v>737</v>
      </c>
      <c r="C16" s="60" t="s">
        <v>727</v>
      </c>
      <c r="D16" s="7" t="s">
        <v>305</v>
      </c>
      <c r="E16" s="69" t="s">
        <v>755</v>
      </c>
    </row>
    <row r="17" spans="1:5" ht="143.25" thickBot="1" x14ac:dyDescent="0.25">
      <c r="A17" s="70">
        <f>A16+1</f>
        <v>15</v>
      </c>
      <c r="B17" s="71" t="s">
        <v>752</v>
      </c>
      <c r="C17" s="72" t="s">
        <v>733</v>
      </c>
      <c r="D17" s="73" t="s">
        <v>756</v>
      </c>
      <c r="E17" s="74" t="s">
        <v>757</v>
      </c>
    </row>
    <row r="19" spans="1:5" ht="33" customHeight="1" x14ac:dyDescent="0.2">
      <c r="A19" s="509" t="s">
        <v>758</v>
      </c>
      <c r="B19" s="509"/>
      <c r="C19" s="509"/>
      <c r="D19" s="509"/>
      <c r="E19" s="509"/>
    </row>
    <row r="20" spans="1:5" ht="409.5" customHeight="1" x14ac:dyDescent="0.2">
      <c r="A20" s="510"/>
      <c r="B20" s="510"/>
      <c r="C20" s="510"/>
      <c r="D20" s="510"/>
      <c r="E20" s="510"/>
    </row>
  </sheetData>
  <sheetProtection algorithmName="SHA-512" hashValue="T/lElzp7d5ZAVhn1zUUU4Xi8ewkDXILgUx/TINM7INBTMTerm514XmZn/h+qLkl8D1LY9tjdOsRbtyT6TqvWiQ==" saltValue="6fEflHWZJ3yqAzZxZ2FCwQ==" spinCount="100000" sheet="1" objects="1" scenarios="1"/>
  <autoFilter ref="A2:E17" xr:uid="{4CA94736-76A7-48EE-B35D-4539F8D90DD1}"/>
  <mergeCells count="3">
    <mergeCell ref="A1:D1"/>
    <mergeCell ref="A19:E19"/>
    <mergeCell ref="A20:E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C092-D76F-4575-967A-0D460915FC13}">
  <sheetPr codeName="Hoja6">
    <tabColor rgb="FF0070C0"/>
  </sheetPr>
  <dimension ref="A1:D64"/>
  <sheetViews>
    <sheetView workbookViewId="0">
      <selection activeCell="D1" sqref="D1"/>
    </sheetView>
  </sheetViews>
  <sheetFormatPr baseColWidth="10" defaultColWidth="10.85546875" defaultRowHeight="14.25" x14ac:dyDescent="0.2"/>
  <cols>
    <col min="1" max="1" width="3.140625" style="2" bestFit="1" customWidth="1"/>
    <col min="2" max="2" width="85.85546875" style="2" customWidth="1"/>
    <col min="3" max="3" width="4.42578125" style="2" customWidth="1"/>
    <col min="4" max="4" width="87.28515625" style="2" customWidth="1"/>
    <col min="5" max="16384" width="10.85546875" style="2"/>
  </cols>
  <sheetData>
    <row r="1" spans="1:4" ht="61.5" customHeight="1" thickBot="1" x14ac:dyDescent="0.25">
      <c r="A1" s="511" t="s">
        <v>759</v>
      </c>
      <c r="B1" s="512"/>
      <c r="C1" s="512"/>
      <c r="D1" s="132"/>
    </row>
    <row r="2" spans="1:4" ht="14.45" customHeight="1" thickBot="1" x14ac:dyDescent="0.25">
      <c r="A2" s="513" t="s">
        <v>760</v>
      </c>
      <c r="B2" s="514"/>
      <c r="C2" s="513" t="s">
        <v>761</v>
      </c>
      <c r="D2" s="514"/>
    </row>
    <row r="3" spans="1:4" x14ac:dyDescent="0.2">
      <c r="A3" s="8">
        <v>1</v>
      </c>
      <c r="B3" s="75" t="s">
        <v>762</v>
      </c>
      <c r="C3" s="76"/>
      <c r="D3" s="77"/>
    </row>
    <row r="4" spans="1:4" x14ac:dyDescent="0.2">
      <c r="A4" s="8">
        <v>2</v>
      </c>
      <c r="B4" s="9" t="s">
        <v>763</v>
      </c>
      <c r="C4" s="21">
        <v>1</v>
      </c>
      <c r="D4" s="9" t="s">
        <v>764</v>
      </c>
    </row>
    <row r="5" spans="1:4" x14ac:dyDescent="0.2">
      <c r="A5" s="8">
        <v>3</v>
      </c>
      <c r="B5" s="9" t="s">
        <v>765</v>
      </c>
      <c r="C5" s="21">
        <v>2</v>
      </c>
      <c r="D5" s="9" t="s">
        <v>766</v>
      </c>
    </row>
    <row r="6" spans="1:4" x14ac:dyDescent="0.2">
      <c r="A6" s="8">
        <v>4</v>
      </c>
      <c r="B6" s="9" t="s">
        <v>767</v>
      </c>
      <c r="C6" s="21">
        <v>3</v>
      </c>
      <c r="D6" s="9" t="s">
        <v>768</v>
      </c>
    </row>
    <row r="7" spans="1:4" x14ac:dyDescent="0.2">
      <c r="A7" s="8">
        <v>5</v>
      </c>
      <c r="B7" s="9" t="s">
        <v>769</v>
      </c>
      <c r="C7" s="21">
        <v>4</v>
      </c>
      <c r="D7" s="22" t="s">
        <v>770</v>
      </c>
    </row>
    <row r="8" spans="1:4" x14ac:dyDescent="0.2">
      <c r="A8" s="8">
        <v>6</v>
      </c>
      <c r="B8" s="10" t="s">
        <v>771</v>
      </c>
      <c r="C8" s="21">
        <v>5</v>
      </c>
      <c r="D8" s="22" t="s">
        <v>772</v>
      </c>
    </row>
    <row r="9" spans="1:4" x14ac:dyDescent="0.2">
      <c r="A9" s="8">
        <v>7</v>
      </c>
      <c r="B9" s="10" t="s">
        <v>773</v>
      </c>
      <c r="C9" s="21">
        <v>6</v>
      </c>
      <c r="D9" s="14" t="s">
        <v>774</v>
      </c>
    </row>
    <row r="10" spans="1:4" ht="25.5" x14ac:dyDescent="0.2">
      <c r="A10" s="8">
        <v>8</v>
      </c>
      <c r="B10" s="9" t="s">
        <v>775</v>
      </c>
      <c r="C10" s="21">
        <v>7</v>
      </c>
      <c r="D10" s="13" t="s">
        <v>776</v>
      </c>
    </row>
    <row r="11" spans="1:4" ht="25.5" x14ac:dyDescent="0.2">
      <c r="A11" s="8">
        <v>9</v>
      </c>
      <c r="B11" s="9" t="s">
        <v>777</v>
      </c>
      <c r="C11" s="21">
        <v>8</v>
      </c>
      <c r="D11" s="16" t="s">
        <v>778</v>
      </c>
    </row>
    <row r="12" spans="1:4" ht="25.5" x14ac:dyDescent="0.2">
      <c r="A12" s="8">
        <v>10</v>
      </c>
      <c r="B12" s="9" t="s">
        <v>779</v>
      </c>
      <c r="C12" s="21">
        <v>9</v>
      </c>
      <c r="D12" s="16" t="s">
        <v>780</v>
      </c>
    </row>
    <row r="13" spans="1:4" x14ac:dyDescent="0.2">
      <c r="A13" s="8">
        <v>11</v>
      </c>
      <c r="B13" s="10" t="s">
        <v>781</v>
      </c>
      <c r="C13" s="21">
        <v>10</v>
      </c>
      <c r="D13" s="13" t="s">
        <v>782</v>
      </c>
    </row>
    <row r="14" spans="1:4" ht="25.5" x14ac:dyDescent="0.2">
      <c r="A14" s="8">
        <v>12</v>
      </c>
      <c r="B14" s="10" t="s">
        <v>783</v>
      </c>
      <c r="C14" s="21">
        <v>11</v>
      </c>
      <c r="D14" s="13" t="s">
        <v>784</v>
      </c>
    </row>
    <row r="15" spans="1:4" x14ac:dyDescent="0.2">
      <c r="A15" s="8">
        <v>13</v>
      </c>
      <c r="B15" s="9" t="s">
        <v>785</v>
      </c>
      <c r="C15" s="21">
        <v>12</v>
      </c>
      <c r="D15" s="13" t="s">
        <v>786</v>
      </c>
    </row>
    <row r="16" spans="1:4" x14ac:dyDescent="0.2">
      <c r="A16" s="8">
        <v>14</v>
      </c>
      <c r="B16" s="9" t="s">
        <v>787</v>
      </c>
      <c r="C16" s="21">
        <v>13</v>
      </c>
      <c r="D16" s="13" t="s">
        <v>788</v>
      </c>
    </row>
    <row r="17" spans="1:4" x14ac:dyDescent="0.2">
      <c r="A17" s="8">
        <v>15</v>
      </c>
      <c r="B17" s="10" t="s">
        <v>789</v>
      </c>
      <c r="C17" s="21">
        <v>14</v>
      </c>
      <c r="D17" s="13" t="s">
        <v>790</v>
      </c>
    </row>
    <row r="18" spans="1:4" x14ac:dyDescent="0.2">
      <c r="A18" s="8">
        <v>16</v>
      </c>
      <c r="B18" s="11" t="s">
        <v>791</v>
      </c>
      <c r="C18" s="21">
        <v>15</v>
      </c>
      <c r="D18" s="13" t="s">
        <v>792</v>
      </c>
    </row>
    <row r="19" spans="1:4" ht="25.5" x14ac:dyDescent="0.2">
      <c r="A19" s="8">
        <v>17</v>
      </c>
      <c r="B19" s="10" t="s">
        <v>793</v>
      </c>
      <c r="C19" s="21">
        <v>16</v>
      </c>
      <c r="D19" s="16" t="s">
        <v>794</v>
      </c>
    </row>
    <row r="20" spans="1:4" x14ac:dyDescent="0.2">
      <c r="A20" s="8">
        <v>18</v>
      </c>
      <c r="B20" s="11" t="s">
        <v>795</v>
      </c>
      <c r="C20" s="21">
        <v>17</v>
      </c>
      <c r="D20" s="13" t="s">
        <v>796</v>
      </c>
    </row>
    <row r="21" spans="1:4" x14ac:dyDescent="0.2">
      <c r="A21" s="8">
        <v>19</v>
      </c>
      <c r="B21" s="12" t="s">
        <v>797</v>
      </c>
      <c r="C21" s="21">
        <v>18</v>
      </c>
      <c r="D21" s="16" t="s">
        <v>798</v>
      </c>
    </row>
    <row r="22" spans="1:4" x14ac:dyDescent="0.2">
      <c r="A22" s="8">
        <v>20</v>
      </c>
      <c r="B22" s="11" t="s">
        <v>799</v>
      </c>
      <c r="C22" s="21">
        <v>19</v>
      </c>
      <c r="D22" s="16" t="s">
        <v>800</v>
      </c>
    </row>
    <row r="23" spans="1:4" x14ac:dyDescent="0.2">
      <c r="A23" s="8">
        <v>21</v>
      </c>
      <c r="B23" s="9" t="s">
        <v>801</v>
      </c>
      <c r="C23" s="21">
        <v>20</v>
      </c>
      <c r="D23" s="16" t="s">
        <v>802</v>
      </c>
    </row>
    <row r="24" spans="1:4" x14ac:dyDescent="0.2">
      <c r="A24" s="8">
        <v>22</v>
      </c>
      <c r="B24" s="9" t="s">
        <v>803</v>
      </c>
      <c r="C24" s="21">
        <v>21</v>
      </c>
      <c r="D24" s="16" t="s">
        <v>804</v>
      </c>
    </row>
    <row r="25" spans="1:4" x14ac:dyDescent="0.2">
      <c r="A25" s="8">
        <v>23</v>
      </c>
      <c r="B25" s="9" t="s">
        <v>805</v>
      </c>
      <c r="C25" s="21">
        <v>22</v>
      </c>
      <c r="D25" s="16" t="s">
        <v>806</v>
      </c>
    </row>
    <row r="26" spans="1:4" x14ac:dyDescent="0.2">
      <c r="A26" s="8">
        <v>24</v>
      </c>
      <c r="B26" s="13" t="s">
        <v>807</v>
      </c>
      <c r="C26" s="21">
        <v>23</v>
      </c>
      <c r="D26" s="16" t="s">
        <v>808</v>
      </c>
    </row>
    <row r="27" spans="1:4" x14ac:dyDescent="0.2">
      <c r="A27" s="8">
        <v>25</v>
      </c>
      <c r="B27" s="9" t="s">
        <v>809</v>
      </c>
      <c r="C27" s="21">
        <v>24</v>
      </c>
      <c r="D27" s="16" t="s">
        <v>810</v>
      </c>
    </row>
    <row r="28" spans="1:4" x14ac:dyDescent="0.2">
      <c r="A28" s="8">
        <v>26</v>
      </c>
      <c r="B28" s="9" t="s">
        <v>811</v>
      </c>
      <c r="C28" s="21">
        <v>25</v>
      </c>
      <c r="D28" s="16" t="s">
        <v>812</v>
      </c>
    </row>
    <row r="29" spans="1:4" x14ac:dyDescent="0.2">
      <c r="A29" s="8">
        <v>27</v>
      </c>
      <c r="B29" s="9" t="s">
        <v>813</v>
      </c>
      <c r="C29" s="21">
        <v>26</v>
      </c>
      <c r="D29" s="13" t="s">
        <v>814</v>
      </c>
    </row>
    <row r="30" spans="1:4" x14ac:dyDescent="0.2">
      <c r="A30" s="8">
        <v>28</v>
      </c>
      <c r="B30" s="13" t="s">
        <v>815</v>
      </c>
      <c r="C30" s="21">
        <v>27</v>
      </c>
      <c r="D30" s="13" t="s">
        <v>816</v>
      </c>
    </row>
    <row r="31" spans="1:4" x14ac:dyDescent="0.2">
      <c r="A31" s="8">
        <v>29</v>
      </c>
      <c r="B31" s="9" t="s">
        <v>817</v>
      </c>
      <c r="C31" s="21">
        <v>28</v>
      </c>
      <c r="D31" s="16" t="s">
        <v>818</v>
      </c>
    </row>
    <row r="32" spans="1:4" x14ac:dyDescent="0.2">
      <c r="A32" s="8">
        <v>30</v>
      </c>
      <c r="B32" s="9" t="s">
        <v>819</v>
      </c>
      <c r="C32" s="19"/>
      <c r="D32" s="20"/>
    </row>
    <row r="33" spans="1:4" x14ac:dyDescent="0.2">
      <c r="A33" s="8">
        <v>31</v>
      </c>
      <c r="B33" s="9" t="s">
        <v>820</v>
      </c>
      <c r="C33" s="19"/>
      <c r="D33" s="20"/>
    </row>
    <row r="34" spans="1:4" x14ac:dyDescent="0.2">
      <c r="A34" s="8">
        <v>32</v>
      </c>
      <c r="B34" s="12" t="s">
        <v>821</v>
      </c>
      <c r="C34" s="23"/>
      <c r="D34" s="20"/>
    </row>
    <row r="35" spans="1:4" x14ac:dyDescent="0.2">
      <c r="A35" s="8">
        <v>33</v>
      </c>
      <c r="B35" s="14" t="s">
        <v>822</v>
      </c>
      <c r="C35" s="24"/>
      <c r="D35" s="20"/>
    </row>
    <row r="36" spans="1:4" x14ac:dyDescent="0.2">
      <c r="A36" s="8">
        <v>34</v>
      </c>
      <c r="B36" s="15" t="s">
        <v>823</v>
      </c>
      <c r="C36" s="25"/>
      <c r="D36" s="20"/>
    </row>
    <row r="37" spans="1:4" x14ac:dyDescent="0.2">
      <c r="A37" s="8">
        <v>35</v>
      </c>
      <c r="B37" s="16" t="s">
        <v>824</v>
      </c>
      <c r="C37" s="26"/>
      <c r="D37" s="20"/>
    </row>
    <row r="38" spans="1:4" ht="15" thickBot="1" x14ac:dyDescent="0.25">
      <c r="A38" s="17">
        <v>36</v>
      </c>
      <c r="B38" s="18" t="s">
        <v>825</v>
      </c>
      <c r="C38" s="27"/>
      <c r="D38" s="28"/>
    </row>
    <row r="39" spans="1:4" ht="14.45" customHeight="1" thickBot="1" x14ac:dyDescent="0.25">
      <c r="A39" s="513" t="s">
        <v>826</v>
      </c>
      <c r="B39" s="514"/>
      <c r="C39" s="513" t="s">
        <v>827</v>
      </c>
      <c r="D39" s="514"/>
    </row>
    <row r="40" spans="1:4" x14ac:dyDescent="0.2">
      <c r="A40" s="29">
        <v>1</v>
      </c>
      <c r="B40" s="30" t="s">
        <v>828</v>
      </c>
      <c r="C40" s="40">
        <v>1</v>
      </c>
      <c r="D40" s="30" t="s">
        <v>829</v>
      </c>
    </row>
    <row r="41" spans="1:4" x14ac:dyDescent="0.2">
      <c r="A41" s="29">
        <v>2</v>
      </c>
      <c r="B41" s="30" t="s">
        <v>830</v>
      </c>
      <c r="C41" s="40">
        <v>2</v>
      </c>
      <c r="D41" s="30" t="s">
        <v>831</v>
      </c>
    </row>
    <row r="42" spans="1:4" x14ac:dyDescent="0.2">
      <c r="A42" s="29">
        <v>3</v>
      </c>
      <c r="B42" s="31" t="s">
        <v>832</v>
      </c>
      <c r="C42" s="40">
        <v>3</v>
      </c>
      <c r="D42" s="30" t="s">
        <v>833</v>
      </c>
    </row>
    <row r="43" spans="1:4" x14ac:dyDescent="0.2">
      <c r="A43" s="29">
        <v>4</v>
      </c>
      <c r="B43" s="30" t="s">
        <v>834</v>
      </c>
      <c r="C43" s="40">
        <v>4</v>
      </c>
      <c r="D43" s="30" t="s">
        <v>835</v>
      </c>
    </row>
    <row r="44" spans="1:4" x14ac:dyDescent="0.2">
      <c r="A44" s="29">
        <v>5</v>
      </c>
      <c r="B44" s="32" t="s">
        <v>836</v>
      </c>
      <c r="C44" s="40">
        <v>5</v>
      </c>
      <c r="D44" s="30" t="s">
        <v>837</v>
      </c>
    </row>
    <row r="45" spans="1:4" x14ac:dyDescent="0.2">
      <c r="A45" s="29">
        <v>6</v>
      </c>
      <c r="B45" s="30" t="s">
        <v>838</v>
      </c>
      <c r="C45" s="40">
        <v>6</v>
      </c>
      <c r="D45" s="30" t="s">
        <v>839</v>
      </c>
    </row>
    <row r="46" spans="1:4" ht="25.5" x14ac:dyDescent="0.2">
      <c r="A46" s="29">
        <v>7</v>
      </c>
      <c r="B46" s="32" t="s">
        <v>840</v>
      </c>
      <c r="C46" s="40">
        <v>7</v>
      </c>
      <c r="D46" s="30" t="s">
        <v>841</v>
      </c>
    </row>
    <row r="47" spans="1:4" x14ac:dyDescent="0.2">
      <c r="A47" s="29">
        <v>8</v>
      </c>
      <c r="B47" s="30" t="s">
        <v>842</v>
      </c>
      <c r="C47" s="40">
        <v>8</v>
      </c>
      <c r="D47" s="30" t="s">
        <v>843</v>
      </c>
    </row>
    <row r="48" spans="1:4" x14ac:dyDescent="0.2">
      <c r="A48" s="29">
        <v>9</v>
      </c>
      <c r="B48" s="32" t="s">
        <v>844</v>
      </c>
      <c r="C48" s="40">
        <v>9</v>
      </c>
      <c r="D48" s="30" t="s">
        <v>845</v>
      </c>
    </row>
    <row r="49" spans="1:4" x14ac:dyDescent="0.2">
      <c r="A49" s="29">
        <v>10</v>
      </c>
      <c r="B49" s="30" t="s">
        <v>846</v>
      </c>
      <c r="C49" s="40">
        <v>10</v>
      </c>
      <c r="D49" s="30" t="s">
        <v>847</v>
      </c>
    </row>
    <row r="50" spans="1:4" x14ac:dyDescent="0.2">
      <c r="A50" s="29">
        <v>11</v>
      </c>
      <c r="B50" s="32" t="s">
        <v>848</v>
      </c>
      <c r="C50" s="40">
        <v>11</v>
      </c>
      <c r="D50" s="34" t="s">
        <v>849</v>
      </c>
    </row>
    <row r="51" spans="1:4" ht="25.5" x14ac:dyDescent="0.2">
      <c r="A51" s="29">
        <v>12</v>
      </c>
      <c r="B51" s="30" t="s">
        <v>850</v>
      </c>
      <c r="C51" s="40">
        <v>12</v>
      </c>
      <c r="D51" s="34" t="s">
        <v>851</v>
      </c>
    </row>
    <row r="52" spans="1:4" x14ac:dyDescent="0.2">
      <c r="A52" s="29">
        <v>13</v>
      </c>
      <c r="B52" s="30" t="s">
        <v>852</v>
      </c>
      <c r="C52" s="40">
        <v>13</v>
      </c>
      <c r="D52" s="34" t="s">
        <v>853</v>
      </c>
    </row>
    <row r="53" spans="1:4" x14ac:dyDescent="0.2">
      <c r="A53" s="29">
        <v>14</v>
      </c>
      <c r="B53" s="30" t="s">
        <v>854</v>
      </c>
      <c r="C53" s="128"/>
      <c r="D53" s="32"/>
    </row>
    <row r="54" spans="1:4" x14ac:dyDescent="0.2">
      <c r="A54" s="29">
        <v>15</v>
      </c>
      <c r="B54" s="30" t="s">
        <v>855</v>
      </c>
      <c r="C54" s="128"/>
      <c r="D54" s="32"/>
    </row>
    <row r="55" spans="1:4" x14ac:dyDescent="0.2">
      <c r="A55" s="29">
        <v>16</v>
      </c>
      <c r="B55" s="30" t="s">
        <v>856</v>
      </c>
      <c r="C55" s="128"/>
      <c r="D55" s="41"/>
    </row>
    <row r="56" spans="1:4" x14ac:dyDescent="0.2">
      <c r="A56" s="29">
        <v>17</v>
      </c>
      <c r="B56" s="30" t="s">
        <v>857</v>
      </c>
      <c r="C56" s="128"/>
      <c r="D56" s="41"/>
    </row>
    <row r="57" spans="1:4" x14ac:dyDescent="0.2">
      <c r="A57" s="29">
        <v>18</v>
      </c>
      <c r="B57" s="30" t="s">
        <v>858</v>
      </c>
      <c r="C57" s="128"/>
      <c r="D57" s="41"/>
    </row>
    <row r="58" spans="1:4" x14ac:dyDescent="0.2">
      <c r="A58" s="29">
        <v>19</v>
      </c>
      <c r="B58" s="30" t="s">
        <v>859</v>
      </c>
      <c r="C58" s="128"/>
      <c r="D58" s="41"/>
    </row>
    <row r="59" spans="1:4" x14ac:dyDescent="0.2">
      <c r="A59" s="29">
        <v>20</v>
      </c>
      <c r="B59" s="30" t="s">
        <v>860</v>
      </c>
      <c r="C59" s="128"/>
      <c r="D59" s="41"/>
    </row>
    <row r="60" spans="1:4" x14ac:dyDescent="0.2">
      <c r="A60" s="29">
        <v>21</v>
      </c>
      <c r="B60" s="33" t="s">
        <v>861</v>
      </c>
      <c r="C60" s="42"/>
      <c r="D60" s="41"/>
    </row>
    <row r="61" spans="1:4" x14ac:dyDescent="0.2">
      <c r="A61" s="29">
        <v>22</v>
      </c>
      <c r="B61" s="34" t="s">
        <v>862</v>
      </c>
      <c r="C61" s="43"/>
      <c r="D61" s="41"/>
    </row>
    <row r="62" spans="1:4" x14ac:dyDescent="0.2">
      <c r="A62" s="29">
        <v>23</v>
      </c>
      <c r="B62" s="35" t="s">
        <v>863</v>
      </c>
      <c r="C62" s="44"/>
      <c r="D62" s="45"/>
    </row>
    <row r="63" spans="1:4" x14ac:dyDescent="0.2">
      <c r="A63" s="36"/>
      <c r="B63" s="37"/>
      <c r="C63" s="36"/>
      <c r="D63" s="37"/>
    </row>
    <row r="64" spans="1:4" ht="15" thickBot="1" x14ac:dyDescent="0.25">
      <c r="A64" s="38"/>
      <c r="B64" s="39"/>
      <c r="C64" s="38"/>
      <c r="D64" s="39"/>
    </row>
  </sheetData>
  <sheetProtection algorithmName="SHA-512" hashValue="428iIDCTWiHH/Mwkofs3NkDeUbl8OR61K3ULV4y3uq1r2oe04ANYyaMxAOpGwLhFSghZsvKQjLbCJgxj199lVA==" saltValue="W3N1sm1lbuehVjIXqvB66Q==" spinCount="100000" sheet="1" objects="1" scenarios="1"/>
  <mergeCells count="5">
    <mergeCell ref="A1:C1"/>
    <mergeCell ref="A2:B2"/>
    <mergeCell ref="C2:D2"/>
    <mergeCell ref="A39:B39"/>
    <mergeCell ref="C39:D3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DEDC-57E1-4D81-8D32-D7B51608784C}">
  <sheetPr codeName="Hoja7">
    <tabColor rgb="FF7030A0"/>
  </sheetPr>
  <dimension ref="A1:N62"/>
  <sheetViews>
    <sheetView zoomScale="90" zoomScaleNormal="90" workbookViewId="0">
      <pane ySplit="4" topLeftCell="A25" activePane="bottomLeft" state="frozen"/>
      <selection activeCell="A15" sqref="A15"/>
      <selection pane="bottomLeft" activeCell="L30" sqref="L30"/>
    </sheetView>
  </sheetViews>
  <sheetFormatPr baseColWidth="10" defaultColWidth="10.85546875" defaultRowHeight="12.75" x14ac:dyDescent="0.2"/>
  <cols>
    <col min="1" max="1" width="20.28515625" style="47" customWidth="1"/>
    <col min="2" max="2" width="31.85546875" style="47" bestFit="1" customWidth="1"/>
    <col min="3" max="3" width="12.28515625" style="47" customWidth="1"/>
    <col min="4" max="4" width="10.28515625" style="47" customWidth="1"/>
    <col min="5" max="5" width="8.28515625" style="47" customWidth="1"/>
    <col min="6" max="6" width="34.85546875" style="47" customWidth="1"/>
    <col min="7" max="7" width="12.42578125" style="47" customWidth="1"/>
    <col min="8" max="8" width="14.140625" style="47" customWidth="1"/>
    <col min="9" max="9" width="36" style="47" customWidth="1"/>
    <col min="10" max="10" width="10.85546875" style="47"/>
    <col min="11" max="11" width="9.28515625" style="47" customWidth="1"/>
    <col min="12" max="12" width="23" style="47" customWidth="1"/>
    <col min="13" max="13" width="9.42578125" style="104" customWidth="1"/>
    <col min="14" max="14" width="11.42578125" style="104" customWidth="1"/>
    <col min="15" max="22" width="10.85546875" style="47" customWidth="1"/>
    <col min="23" max="16384" width="10.85546875" style="47"/>
  </cols>
  <sheetData>
    <row r="1" spans="1:14" ht="87.6" customHeight="1" thickBot="1" x14ac:dyDescent="0.25">
      <c r="A1" s="148">
        <v>4</v>
      </c>
      <c r="B1" s="515" t="s">
        <v>864</v>
      </c>
      <c r="C1" s="515"/>
      <c r="D1" s="515"/>
      <c r="E1" s="515"/>
      <c r="F1" s="515"/>
      <c r="G1" s="515"/>
      <c r="H1" s="515"/>
      <c r="I1" s="516"/>
      <c r="J1" s="517"/>
      <c r="K1" s="518"/>
      <c r="L1" s="518"/>
      <c r="M1" s="518"/>
      <c r="N1" s="519"/>
    </row>
    <row r="2" spans="1:14" ht="30" customHeight="1" x14ac:dyDescent="0.2">
      <c r="A2" s="526" t="s">
        <v>865</v>
      </c>
      <c r="B2" s="520" t="s">
        <v>866</v>
      </c>
      <c r="C2" s="520" t="s">
        <v>867</v>
      </c>
      <c r="D2" s="520" t="s">
        <v>868</v>
      </c>
      <c r="E2" s="520"/>
      <c r="F2" s="520" t="s">
        <v>869</v>
      </c>
      <c r="G2" s="520" t="s">
        <v>870</v>
      </c>
      <c r="H2" s="520" t="s">
        <v>871</v>
      </c>
      <c r="I2" s="520" t="s">
        <v>872</v>
      </c>
      <c r="J2" s="520" t="s">
        <v>873</v>
      </c>
      <c r="K2" s="520"/>
      <c r="L2" s="520" t="s">
        <v>874</v>
      </c>
      <c r="M2" s="522" t="s">
        <v>875</v>
      </c>
      <c r="N2" s="524" t="s">
        <v>876</v>
      </c>
    </row>
    <row r="3" spans="1:14" ht="21.75" customHeight="1" x14ac:dyDescent="0.2">
      <c r="A3" s="527"/>
      <c r="B3" s="521"/>
      <c r="C3" s="521"/>
      <c r="D3" s="92" t="s">
        <v>877</v>
      </c>
      <c r="E3" s="92" t="s">
        <v>878</v>
      </c>
      <c r="F3" s="521"/>
      <c r="G3" s="521"/>
      <c r="H3" s="521"/>
      <c r="I3" s="521"/>
      <c r="J3" s="92" t="s">
        <v>879</v>
      </c>
      <c r="K3" s="92" t="s">
        <v>878</v>
      </c>
      <c r="L3" s="521"/>
      <c r="M3" s="523"/>
      <c r="N3" s="525"/>
    </row>
    <row r="4" spans="1:14" ht="48" customHeight="1" thickBot="1" x14ac:dyDescent="0.3">
      <c r="A4" s="245" t="s">
        <v>880</v>
      </c>
      <c r="B4" s="246" t="s">
        <v>881</v>
      </c>
      <c r="C4" s="247"/>
      <c r="D4" s="246"/>
      <c r="E4" s="246"/>
      <c r="F4" s="97"/>
      <c r="G4" s="248">
        <v>44957</v>
      </c>
      <c r="H4" s="248">
        <v>45291</v>
      </c>
      <c r="I4" s="249" t="s">
        <v>882</v>
      </c>
      <c r="J4" s="96"/>
      <c r="K4" s="97"/>
      <c r="L4" s="258" t="s">
        <v>883</v>
      </c>
      <c r="M4" s="250">
        <v>1</v>
      </c>
      <c r="N4" s="98" t="s">
        <v>884</v>
      </c>
    </row>
    <row r="5" spans="1:14" ht="26.25" x14ac:dyDescent="0.25">
      <c r="A5" s="94" t="s">
        <v>885</v>
      </c>
      <c r="B5" s="95" t="s">
        <v>886</v>
      </c>
      <c r="C5" s="99">
        <v>44985</v>
      </c>
      <c r="D5" s="95" t="s">
        <v>887</v>
      </c>
      <c r="E5" s="95">
        <v>4</v>
      </c>
      <c r="F5" s="251" t="s">
        <v>888</v>
      </c>
      <c r="G5" s="99">
        <v>44942</v>
      </c>
      <c r="H5" s="99">
        <v>45291</v>
      </c>
      <c r="I5" s="105" t="s">
        <v>889</v>
      </c>
      <c r="J5" s="99">
        <v>44985</v>
      </c>
      <c r="K5" s="95" t="s">
        <v>890</v>
      </c>
      <c r="L5" s="252" t="s">
        <v>891</v>
      </c>
      <c r="M5" s="101">
        <v>2</v>
      </c>
      <c r="N5" s="102">
        <v>44991</v>
      </c>
    </row>
    <row r="6" spans="1:14" ht="26.25" x14ac:dyDescent="0.25">
      <c r="A6" s="93" t="s">
        <v>885</v>
      </c>
      <c r="B6" s="95" t="s">
        <v>886</v>
      </c>
      <c r="C6" s="100">
        <v>44985</v>
      </c>
      <c r="D6" s="95" t="s">
        <v>887</v>
      </c>
      <c r="E6" s="5">
        <v>6</v>
      </c>
      <c r="F6" s="251" t="s">
        <v>892</v>
      </c>
      <c r="G6" s="99">
        <v>44942</v>
      </c>
      <c r="H6" s="99">
        <v>45291</v>
      </c>
      <c r="I6" s="105" t="s">
        <v>893</v>
      </c>
      <c r="J6" s="99">
        <v>44985</v>
      </c>
      <c r="K6" s="95" t="s">
        <v>890</v>
      </c>
      <c r="L6" s="252" t="s">
        <v>891</v>
      </c>
      <c r="M6" s="103">
        <v>2</v>
      </c>
      <c r="N6" s="102">
        <v>44991</v>
      </c>
    </row>
    <row r="7" spans="1:14" ht="26.25" x14ac:dyDescent="0.25">
      <c r="A7" s="93" t="s">
        <v>885</v>
      </c>
      <c r="B7" s="95" t="s">
        <v>886</v>
      </c>
      <c r="C7" s="100">
        <v>44985</v>
      </c>
      <c r="D7" s="95" t="s">
        <v>887</v>
      </c>
      <c r="E7" s="5">
        <v>9</v>
      </c>
      <c r="F7" s="251" t="s">
        <v>888</v>
      </c>
      <c r="G7" s="99">
        <v>44942</v>
      </c>
      <c r="H7" s="99">
        <v>45291</v>
      </c>
      <c r="I7" s="105" t="s">
        <v>889</v>
      </c>
      <c r="J7" s="99">
        <v>44985</v>
      </c>
      <c r="K7" s="95" t="s">
        <v>890</v>
      </c>
      <c r="L7" s="252" t="s">
        <v>891</v>
      </c>
      <c r="M7" s="103">
        <v>2</v>
      </c>
      <c r="N7" s="102">
        <v>44991</v>
      </c>
    </row>
    <row r="8" spans="1:14" ht="26.25" x14ac:dyDescent="0.25">
      <c r="A8" s="93" t="s">
        <v>885</v>
      </c>
      <c r="B8" s="95" t="s">
        <v>894</v>
      </c>
      <c r="C8" s="297">
        <v>44987</v>
      </c>
      <c r="D8" s="95" t="s">
        <v>895</v>
      </c>
      <c r="E8" s="47">
        <v>6</v>
      </c>
      <c r="F8" s="251" t="s">
        <v>888</v>
      </c>
      <c r="G8" s="271">
        <v>44949</v>
      </c>
      <c r="H8" s="99">
        <v>45291</v>
      </c>
      <c r="I8" s="3" t="s">
        <v>896</v>
      </c>
      <c r="J8" s="131">
        <v>44987</v>
      </c>
      <c r="K8" s="47" t="s">
        <v>224</v>
      </c>
      <c r="L8" s="252" t="s">
        <v>897</v>
      </c>
      <c r="M8" s="103">
        <v>3</v>
      </c>
      <c r="N8" s="106">
        <v>45016</v>
      </c>
    </row>
    <row r="9" spans="1:14" ht="26.25" x14ac:dyDescent="0.25">
      <c r="A9" s="93" t="s">
        <v>885</v>
      </c>
      <c r="B9" s="95" t="s">
        <v>894</v>
      </c>
      <c r="C9" s="297">
        <v>44987</v>
      </c>
      <c r="D9" s="95" t="s">
        <v>895</v>
      </c>
      <c r="E9" s="47">
        <v>7</v>
      </c>
      <c r="F9" s="251" t="s">
        <v>892</v>
      </c>
      <c r="G9" s="271">
        <v>44949</v>
      </c>
      <c r="H9" s="271">
        <v>45291</v>
      </c>
      <c r="I9" s="3" t="s">
        <v>898</v>
      </c>
      <c r="J9" s="131">
        <v>44987</v>
      </c>
      <c r="K9" s="47" t="s">
        <v>224</v>
      </c>
      <c r="L9" s="252" t="s">
        <v>897</v>
      </c>
      <c r="M9" s="103">
        <v>3</v>
      </c>
      <c r="N9" s="106">
        <v>45016</v>
      </c>
    </row>
    <row r="10" spans="1:14" ht="26.25" x14ac:dyDescent="0.25">
      <c r="A10" s="93" t="s">
        <v>885</v>
      </c>
      <c r="B10" s="95" t="s">
        <v>894</v>
      </c>
      <c r="C10" s="297">
        <v>44987</v>
      </c>
      <c r="D10" s="95" t="s">
        <v>895</v>
      </c>
      <c r="E10" s="5">
        <v>7</v>
      </c>
      <c r="F10" s="251" t="s">
        <v>899</v>
      </c>
      <c r="G10" s="271">
        <v>44949</v>
      </c>
      <c r="H10" s="271">
        <v>45291</v>
      </c>
      <c r="I10" s="3" t="s">
        <v>898</v>
      </c>
      <c r="J10" s="131">
        <v>44987</v>
      </c>
      <c r="K10" s="47" t="s">
        <v>224</v>
      </c>
      <c r="L10" s="252" t="s">
        <v>897</v>
      </c>
      <c r="M10" s="103">
        <v>3</v>
      </c>
      <c r="N10" s="106">
        <v>45016</v>
      </c>
    </row>
    <row r="11" spans="1:14" ht="39" x14ac:dyDescent="0.25">
      <c r="A11" s="93" t="s">
        <v>885</v>
      </c>
      <c r="B11" s="95" t="s">
        <v>894</v>
      </c>
      <c r="C11" s="297">
        <v>44987</v>
      </c>
      <c r="D11" s="95" t="s">
        <v>895</v>
      </c>
      <c r="E11" s="5">
        <v>8</v>
      </c>
      <c r="F11" s="251"/>
      <c r="G11" s="271">
        <v>44949</v>
      </c>
      <c r="H11" s="271">
        <v>45291</v>
      </c>
      <c r="I11" s="3" t="s">
        <v>900</v>
      </c>
      <c r="J11" s="131">
        <v>44987</v>
      </c>
      <c r="K11" s="47" t="s">
        <v>224</v>
      </c>
      <c r="L11" s="252" t="s">
        <v>897</v>
      </c>
      <c r="M11" s="103">
        <v>3</v>
      </c>
      <c r="N11" s="106">
        <v>45016</v>
      </c>
    </row>
    <row r="12" spans="1:14" ht="39" x14ac:dyDescent="0.25">
      <c r="A12" s="93" t="s">
        <v>885</v>
      </c>
      <c r="B12" s="95" t="s">
        <v>901</v>
      </c>
      <c r="C12" s="298">
        <v>45015</v>
      </c>
      <c r="D12" s="95" t="s">
        <v>902</v>
      </c>
      <c r="E12" s="5">
        <v>2</v>
      </c>
      <c r="F12" s="251" t="s">
        <v>892</v>
      </c>
      <c r="G12" s="99">
        <v>44958</v>
      </c>
      <c r="H12" s="99">
        <v>45291</v>
      </c>
      <c r="I12" s="105" t="s">
        <v>903</v>
      </c>
      <c r="J12" s="100">
        <v>45015</v>
      </c>
      <c r="K12" s="5" t="s">
        <v>904</v>
      </c>
      <c r="L12" s="270" t="s">
        <v>905</v>
      </c>
      <c r="M12" s="103">
        <v>3</v>
      </c>
      <c r="N12" s="106">
        <v>45016</v>
      </c>
    </row>
    <row r="13" spans="1:14" ht="38.25" x14ac:dyDescent="0.2">
      <c r="A13" s="93" t="s">
        <v>906</v>
      </c>
      <c r="B13" s="95" t="s">
        <v>907</v>
      </c>
      <c r="C13" s="298">
        <v>45027</v>
      </c>
      <c r="D13" s="95" t="s">
        <v>908</v>
      </c>
      <c r="E13" s="5">
        <v>9</v>
      </c>
      <c r="F13" s="251" t="s">
        <v>888</v>
      </c>
      <c r="G13" s="100"/>
      <c r="H13" s="100"/>
      <c r="I13" s="105" t="s">
        <v>909</v>
      </c>
      <c r="J13" s="100"/>
      <c r="K13" s="5"/>
      <c r="L13" s="299" t="s">
        <v>910</v>
      </c>
      <c r="M13" s="103"/>
      <c r="N13" s="106"/>
    </row>
    <row r="14" spans="1:14" ht="39" x14ac:dyDescent="0.25">
      <c r="A14" s="93" t="s">
        <v>885</v>
      </c>
      <c r="B14" s="95" t="s">
        <v>907</v>
      </c>
      <c r="C14" s="298">
        <v>44993</v>
      </c>
      <c r="D14" s="95" t="s">
        <v>908</v>
      </c>
      <c r="E14" s="5">
        <v>11</v>
      </c>
      <c r="F14" s="251" t="s">
        <v>911</v>
      </c>
      <c r="G14" s="99">
        <v>44927</v>
      </c>
      <c r="H14" s="99">
        <v>45291</v>
      </c>
      <c r="I14" s="105" t="s">
        <v>912</v>
      </c>
      <c r="J14" s="298">
        <v>44993</v>
      </c>
      <c r="K14" s="5" t="s">
        <v>149</v>
      </c>
      <c r="L14" s="252" t="s">
        <v>913</v>
      </c>
      <c r="M14" s="103">
        <v>4</v>
      </c>
      <c r="N14" s="106">
        <v>45048</v>
      </c>
    </row>
    <row r="15" spans="1:14" ht="39" x14ac:dyDescent="0.25">
      <c r="A15" s="93" t="s">
        <v>885</v>
      </c>
      <c r="B15" s="95" t="s">
        <v>907</v>
      </c>
      <c r="C15" s="298">
        <v>44993</v>
      </c>
      <c r="D15" s="95" t="s">
        <v>908</v>
      </c>
      <c r="E15" s="5">
        <v>11</v>
      </c>
      <c r="F15" s="251" t="s">
        <v>899</v>
      </c>
      <c r="G15" s="99">
        <v>44927</v>
      </c>
      <c r="H15" s="99">
        <v>45291</v>
      </c>
      <c r="I15" s="105" t="s">
        <v>914</v>
      </c>
      <c r="J15" s="298">
        <v>44993</v>
      </c>
      <c r="K15" s="5" t="s">
        <v>149</v>
      </c>
      <c r="L15" s="252" t="s">
        <v>913</v>
      </c>
      <c r="M15" s="103">
        <v>4</v>
      </c>
      <c r="N15" s="106">
        <v>45048</v>
      </c>
    </row>
    <row r="16" spans="1:14" ht="51.75" x14ac:dyDescent="0.25">
      <c r="A16" s="93" t="s">
        <v>885</v>
      </c>
      <c r="B16" s="95" t="s">
        <v>886</v>
      </c>
      <c r="C16" s="298">
        <v>45035</v>
      </c>
      <c r="D16" s="95" t="s">
        <v>887</v>
      </c>
      <c r="E16" s="5">
        <v>2</v>
      </c>
      <c r="F16" s="251" t="s">
        <v>915</v>
      </c>
      <c r="G16" s="99">
        <v>44942</v>
      </c>
      <c r="H16" s="99">
        <v>45291</v>
      </c>
      <c r="I16" s="105" t="s">
        <v>916</v>
      </c>
      <c r="J16" s="298">
        <v>45035</v>
      </c>
      <c r="K16" s="5" t="s">
        <v>917</v>
      </c>
      <c r="L16" s="252" t="s">
        <v>918</v>
      </c>
      <c r="M16" s="103">
        <v>4</v>
      </c>
      <c r="N16" s="106">
        <v>45048</v>
      </c>
    </row>
    <row r="17" spans="1:14" ht="51.75" x14ac:dyDescent="0.25">
      <c r="A17" s="93" t="s">
        <v>885</v>
      </c>
      <c r="B17" s="95" t="s">
        <v>886</v>
      </c>
      <c r="C17" s="298">
        <v>45035</v>
      </c>
      <c r="D17" s="95" t="s">
        <v>887</v>
      </c>
      <c r="E17" s="5">
        <v>2</v>
      </c>
      <c r="F17" s="251" t="s">
        <v>899</v>
      </c>
      <c r="G17" s="99">
        <v>44942</v>
      </c>
      <c r="H17" s="99">
        <v>45291</v>
      </c>
      <c r="I17" s="105" t="s">
        <v>916</v>
      </c>
      <c r="J17" s="298">
        <v>45035</v>
      </c>
      <c r="K17" s="5" t="s">
        <v>917</v>
      </c>
      <c r="L17" s="252" t="s">
        <v>918</v>
      </c>
      <c r="M17" s="103">
        <v>4</v>
      </c>
      <c r="N17" s="106">
        <v>45048</v>
      </c>
    </row>
    <row r="18" spans="1:14" ht="39" x14ac:dyDescent="0.25">
      <c r="A18" s="5" t="s">
        <v>906</v>
      </c>
      <c r="B18" s="95" t="s">
        <v>919</v>
      </c>
      <c r="C18" s="100">
        <v>45008</v>
      </c>
      <c r="D18" s="95" t="s">
        <v>920</v>
      </c>
      <c r="E18" s="5">
        <v>7</v>
      </c>
      <c r="F18" s="251" t="s">
        <v>899</v>
      </c>
      <c r="G18" s="99">
        <v>45048</v>
      </c>
      <c r="H18" s="99">
        <v>45291</v>
      </c>
      <c r="I18" s="105" t="s">
        <v>695</v>
      </c>
      <c r="J18" s="100">
        <v>45008</v>
      </c>
      <c r="K18" s="5" t="s">
        <v>921</v>
      </c>
      <c r="L18" s="270" t="s">
        <v>696</v>
      </c>
      <c r="M18" s="103">
        <v>5</v>
      </c>
      <c r="N18" s="106">
        <v>45086</v>
      </c>
    </row>
    <row r="19" spans="1:14" ht="15" x14ac:dyDescent="0.25">
      <c r="A19" s="93" t="s">
        <v>885</v>
      </c>
      <c r="B19" s="95" t="s">
        <v>894</v>
      </c>
      <c r="C19" s="100">
        <v>45062</v>
      </c>
      <c r="D19" s="95" t="s">
        <v>895</v>
      </c>
      <c r="E19" s="5">
        <v>1</v>
      </c>
      <c r="F19" s="251" t="s">
        <v>922</v>
      </c>
      <c r="G19" s="99">
        <v>44949</v>
      </c>
      <c r="H19" s="99">
        <v>45275</v>
      </c>
      <c r="I19" s="47" t="s">
        <v>923</v>
      </c>
      <c r="J19" s="100">
        <v>45062</v>
      </c>
      <c r="K19" s="5" t="s">
        <v>232</v>
      </c>
      <c r="L19" s="252" t="s">
        <v>924</v>
      </c>
      <c r="M19" s="103">
        <v>5</v>
      </c>
      <c r="N19" s="106">
        <v>45086</v>
      </c>
    </row>
    <row r="20" spans="1:14" ht="26.25" x14ac:dyDescent="0.25">
      <c r="A20" s="93" t="s">
        <v>885</v>
      </c>
      <c r="B20" s="95" t="s">
        <v>894</v>
      </c>
      <c r="C20" s="100">
        <v>45062</v>
      </c>
      <c r="D20" s="95" t="s">
        <v>895</v>
      </c>
      <c r="E20" s="5">
        <v>2</v>
      </c>
      <c r="F20" s="251" t="s">
        <v>922</v>
      </c>
      <c r="G20" s="99">
        <v>44949</v>
      </c>
      <c r="H20" s="99">
        <v>45275</v>
      </c>
      <c r="I20" s="105" t="s">
        <v>925</v>
      </c>
      <c r="J20" s="100">
        <v>45062</v>
      </c>
      <c r="K20" s="5" t="s">
        <v>232</v>
      </c>
      <c r="L20" s="252" t="s">
        <v>924</v>
      </c>
      <c r="M20" s="103">
        <v>5</v>
      </c>
      <c r="N20" s="106">
        <v>45086</v>
      </c>
    </row>
    <row r="21" spans="1:14" ht="26.25" x14ac:dyDescent="0.25">
      <c r="A21" s="93" t="s">
        <v>885</v>
      </c>
      <c r="B21" s="95" t="s">
        <v>894</v>
      </c>
      <c r="C21" s="100">
        <v>45062</v>
      </c>
      <c r="D21" s="95" t="s">
        <v>895</v>
      </c>
      <c r="E21" s="5">
        <v>4</v>
      </c>
      <c r="F21" s="251" t="s">
        <v>926</v>
      </c>
      <c r="G21" s="99">
        <v>44949</v>
      </c>
      <c r="H21" s="99">
        <v>45291</v>
      </c>
      <c r="I21" s="105" t="s">
        <v>927</v>
      </c>
      <c r="J21" s="100">
        <v>45062</v>
      </c>
      <c r="K21" s="5" t="s">
        <v>232</v>
      </c>
      <c r="L21" s="252" t="s">
        <v>924</v>
      </c>
      <c r="M21" s="103">
        <v>5</v>
      </c>
      <c r="N21" s="106">
        <v>45086</v>
      </c>
    </row>
    <row r="22" spans="1:14" ht="51.75" x14ac:dyDescent="0.25">
      <c r="A22" s="93" t="s">
        <v>885</v>
      </c>
      <c r="B22" s="95" t="s">
        <v>886</v>
      </c>
      <c r="C22" s="100">
        <v>45077</v>
      </c>
      <c r="D22" s="95" t="s">
        <v>887</v>
      </c>
      <c r="E22" s="5">
        <v>1</v>
      </c>
      <c r="F22" s="251" t="s">
        <v>911</v>
      </c>
      <c r="G22" s="99">
        <v>44942</v>
      </c>
      <c r="H22" s="99">
        <v>45291</v>
      </c>
      <c r="I22" s="105" t="s">
        <v>928</v>
      </c>
      <c r="J22" s="100">
        <v>45077</v>
      </c>
      <c r="K22" s="5" t="s">
        <v>929</v>
      </c>
      <c r="L22" s="252" t="s">
        <v>930</v>
      </c>
      <c r="M22" s="103">
        <v>5</v>
      </c>
      <c r="N22" s="106">
        <v>45086</v>
      </c>
    </row>
    <row r="23" spans="1:14" ht="51.75" x14ac:dyDescent="0.25">
      <c r="A23" s="93" t="s">
        <v>885</v>
      </c>
      <c r="B23" s="95" t="s">
        <v>886</v>
      </c>
      <c r="C23" s="100">
        <v>45077</v>
      </c>
      <c r="D23" s="95" t="s">
        <v>887</v>
      </c>
      <c r="E23" s="5">
        <v>7</v>
      </c>
      <c r="F23" s="251" t="s">
        <v>911</v>
      </c>
      <c r="G23" s="99">
        <v>44942</v>
      </c>
      <c r="H23" s="99">
        <v>45291</v>
      </c>
      <c r="I23" s="105" t="s">
        <v>931</v>
      </c>
      <c r="J23" s="100">
        <v>45077</v>
      </c>
      <c r="K23" s="5" t="s">
        <v>929</v>
      </c>
      <c r="L23" s="252" t="s">
        <v>930</v>
      </c>
      <c r="M23" s="103">
        <v>5</v>
      </c>
      <c r="N23" s="106">
        <v>45086</v>
      </c>
    </row>
    <row r="24" spans="1:14" ht="45" x14ac:dyDescent="0.25">
      <c r="A24" s="93" t="s">
        <v>885</v>
      </c>
      <c r="B24" s="95" t="s">
        <v>886</v>
      </c>
      <c r="C24" s="100">
        <v>45077</v>
      </c>
      <c r="D24" s="95" t="s">
        <v>887</v>
      </c>
      <c r="E24" s="5">
        <v>9</v>
      </c>
      <c r="F24" s="251" t="s">
        <v>911</v>
      </c>
      <c r="G24" s="99">
        <v>44942</v>
      </c>
      <c r="H24" s="99">
        <v>45291</v>
      </c>
      <c r="I24" s="4" t="s">
        <v>932</v>
      </c>
      <c r="J24" s="100">
        <v>45077</v>
      </c>
      <c r="K24" s="5" t="s">
        <v>929</v>
      </c>
      <c r="L24" s="252" t="s">
        <v>930</v>
      </c>
      <c r="M24" s="103">
        <v>5</v>
      </c>
      <c r="N24" s="106">
        <v>45086</v>
      </c>
    </row>
    <row r="25" spans="1:14" ht="77.25" x14ac:dyDescent="0.25">
      <c r="A25" s="93" t="s">
        <v>885</v>
      </c>
      <c r="B25" s="95" t="s">
        <v>907</v>
      </c>
      <c r="C25" s="100">
        <v>45071</v>
      </c>
      <c r="D25" s="5" t="s">
        <v>908</v>
      </c>
      <c r="E25" s="5">
        <v>1</v>
      </c>
      <c r="F25" s="251" t="s">
        <v>933</v>
      </c>
      <c r="G25" s="99">
        <v>44927</v>
      </c>
      <c r="H25" s="99">
        <v>45138</v>
      </c>
      <c r="I25" s="105" t="s">
        <v>934</v>
      </c>
      <c r="J25" s="100">
        <v>45071</v>
      </c>
      <c r="K25" s="5" t="s">
        <v>149</v>
      </c>
      <c r="L25" s="270" t="s">
        <v>935</v>
      </c>
      <c r="M25" s="103">
        <v>5</v>
      </c>
      <c r="N25" s="106">
        <v>45086</v>
      </c>
    </row>
    <row r="26" spans="1:14" ht="51" x14ac:dyDescent="0.2">
      <c r="A26" s="93" t="s">
        <v>906</v>
      </c>
      <c r="B26" s="95" t="s">
        <v>919</v>
      </c>
      <c r="C26" s="100"/>
      <c r="D26" s="95" t="s">
        <v>920</v>
      </c>
      <c r="E26" s="5">
        <v>11</v>
      </c>
      <c r="F26" s="251"/>
      <c r="G26" s="100"/>
      <c r="H26" s="100"/>
      <c r="I26" s="3" t="s">
        <v>936</v>
      </c>
      <c r="J26" s="100"/>
      <c r="K26" s="5"/>
      <c r="L26" s="95"/>
      <c r="M26" s="103">
        <v>5</v>
      </c>
      <c r="N26" s="106">
        <v>45086</v>
      </c>
    </row>
    <row r="27" spans="1:14" ht="51" x14ac:dyDescent="0.2">
      <c r="A27" s="93" t="s">
        <v>906</v>
      </c>
      <c r="B27" s="95" t="s">
        <v>919</v>
      </c>
      <c r="C27" s="100"/>
      <c r="D27" s="95" t="s">
        <v>920</v>
      </c>
      <c r="E27" s="5">
        <v>8</v>
      </c>
      <c r="F27" s="251"/>
      <c r="G27" s="100"/>
      <c r="H27" s="100"/>
      <c r="I27" s="105" t="s">
        <v>937</v>
      </c>
      <c r="J27" s="100"/>
      <c r="K27" s="5"/>
      <c r="L27" s="95"/>
      <c r="M27" s="103">
        <v>5</v>
      </c>
      <c r="N27" s="106">
        <v>45086</v>
      </c>
    </row>
    <row r="28" spans="1:14" ht="63.75" x14ac:dyDescent="0.2">
      <c r="A28" s="93" t="s">
        <v>885</v>
      </c>
      <c r="B28" s="95" t="s">
        <v>901</v>
      </c>
      <c r="C28" s="100">
        <v>45106</v>
      </c>
      <c r="D28" s="95" t="s">
        <v>920</v>
      </c>
      <c r="E28" s="5">
        <v>2</v>
      </c>
      <c r="F28" s="251" t="s">
        <v>938</v>
      </c>
      <c r="G28" s="100">
        <v>44958</v>
      </c>
      <c r="H28" s="100">
        <v>45291</v>
      </c>
      <c r="I28" s="105" t="s">
        <v>939</v>
      </c>
      <c r="J28" s="100">
        <v>45106</v>
      </c>
      <c r="K28" s="5" t="s">
        <v>940</v>
      </c>
      <c r="L28" s="328" t="s">
        <v>941</v>
      </c>
      <c r="M28" s="103">
        <v>6</v>
      </c>
      <c r="N28" s="106">
        <v>45106</v>
      </c>
    </row>
    <row r="29" spans="1:14" ht="51" x14ac:dyDescent="0.2">
      <c r="A29" s="93" t="s">
        <v>906</v>
      </c>
      <c r="B29" s="95" t="s">
        <v>894</v>
      </c>
      <c r="C29" s="100">
        <v>45117</v>
      </c>
      <c r="D29" s="95" t="s">
        <v>895</v>
      </c>
      <c r="E29" s="5">
        <v>5</v>
      </c>
      <c r="F29" s="95"/>
      <c r="G29" s="100"/>
      <c r="H29" s="100"/>
      <c r="I29" s="105" t="s">
        <v>942</v>
      </c>
      <c r="J29" s="100"/>
      <c r="K29" s="5"/>
      <c r="L29" s="95"/>
      <c r="M29" s="103">
        <v>6</v>
      </c>
      <c r="N29" s="106">
        <v>45106</v>
      </c>
    </row>
    <row r="30" spans="1:14" ht="61.5" customHeight="1" x14ac:dyDescent="0.2">
      <c r="A30" s="93" t="s">
        <v>906</v>
      </c>
      <c r="B30" s="95"/>
      <c r="C30" s="100"/>
      <c r="D30" s="95"/>
      <c r="E30" s="5"/>
      <c r="F30" s="95"/>
      <c r="G30" s="100"/>
      <c r="H30" s="100"/>
      <c r="I30" s="105" t="s">
        <v>986</v>
      </c>
      <c r="J30" s="100"/>
      <c r="K30" s="5"/>
      <c r="L30" s="405" t="s">
        <v>987</v>
      </c>
      <c r="M30" s="103">
        <v>6</v>
      </c>
      <c r="N30" s="106">
        <v>45106</v>
      </c>
    </row>
    <row r="31" spans="1:14" x14ac:dyDescent="0.2">
      <c r="A31" s="93"/>
      <c r="B31" s="95"/>
      <c r="C31" s="100"/>
      <c r="D31" s="95"/>
      <c r="E31" s="5"/>
      <c r="F31" s="95"/>
      <c r="G31" s="100"/>
      <c r="H31" s="100"/>
      <c r="I31" s="5"/>
      <c r="J31" s="100"/>
      <c r="K31" s="5"/>
      <c r="L31" s="95"/>
      <c r="M31" s="103"/>
      <c r="N31" s="106"/>
    </row>
    <row r="32" spans="1:14" x14ac:dyDescent="0.2">
      <c r="A32" s="93"/>
      <c r="B32" s="95"/>
      <c r="C32" s="100"/>
      <c r="D32" s="95"/>
      <c r="E32" s="5"/>
      <c r="F32" s="95"/>
      <c r="G32" s="100"/>
      <c r="H32" s="100"/>
      <c r="I32" s="5"/>
      <c r="J32" s="100"/>
      <c r="K32" s="5"/>
      <c r="L32" s="95"/>
      <c r="M32" s="103"/>
      <c r="N32" s="106"/>
    </row>
    <row r="33" spans="1:14" x14ac:dyDescent="0.2">
      <c r="A33" s="93"/>
      <c r="B33" s="95"/>
      <c r="C33" s="100"/>
      <c r="D33" s="95"/>
      <c r="E33" s="5"/>
      <c r="F33" s="95"/>
      <c r="G33" s="100"/>
      <c r="H33" s="100"/>
      <c r="I33" s="5"/>
      <c r="J33" s="100"/>
      <c r="K33" s="5"/>
      <c r="L33" s="95"/>
      <c r="M33" s="103"/>
      <c r="N33" s="106"/>
    </row>
    <row r="34" spans="1:14" x14ac:dyDescent="0.2">
      <c r="A34" s="93"/>
      <c r="B34" s="95"/>
      <c r="C34" s="100"/>
      <c r="D34" s="95"/>
      <c r="E34" s="5"/>
      <c r="F34" s="95"/>
      <c r="G34" s="100"/>
      <c r="H34" s="100"/>
      <c r="I34" s="5"/>
      <c r="J34" s="100"/>
      <c r="K34" s="5"/>
      <c r="L34" s="95"/>
      <c r="M34" s="103"/>
      <c r="N34" s="106"/>
    </row>
    <row r="35" spans="1:14" x14ac:dyDescent="0.2">
      <c r="A35" s="93"/>
      <c r="B35" s="95"/>
      <c r="C35" s="100"/>
      <c r="D35" s="95"/>
      <c r="E35" s="5"/>
      <c r="F35" s="95"/>
      <c r="G35" s="100"/>
      <c r="H35" s="100"/>
      <c r="I35" s="5"/>
      <c r="J35" s="100"/>
      <c r="K35" s="5"/>
      <c r="L35" s="95"/>
      <c r="M35" s="103"/>
      <c r="N35" s="106"/>
    </row>
    <row r="36" spans="1:14" x14ac:dyDescent="0.2">
      <c r="A36" s="93"/>
      <c r="B36" s="95"/>
      <c r="C36" s="100"/>
      <c r="D36" s="95"/>
      <c r="E36" s="5"/>
      <c r="F36" s="95"/>
      <c r="G36" s="100"/>
      <c r="H36" s="100"/>
      <c r="I36" s="5"/>
      <c r="J36" s="100"/>
      <c r="K36" s="5"/>
      <c r="L36" s="95"/>
      <c r="M36" s="103"/>
      <c r="N36" s="106"/>
    </row>
    <row r="37" spans="1:14" x14ac:dyDescent="0.2">
      <c r="A37" s="93"/>
      <c r="B37" s="95"/>
      <c r="C37" s="100"/>
      <c r="D37" s="95"/>
      <c r="E37" s="5"/>
      <c r="F37" s="95"/>
      <c r="G37" s="100"/>
      <c r="H37" s="100"/>
      <c r="I37" s="5"/>
      <c r="J37" s="100"/>
      <c r="K37" s="5"/>
      <c r="L37" s="95"/>
      <c r="M37" s="103"/>
      <c r="N37" s="106"/>
    </row>
    <row r="38" spans="1:14" x14ac:dyDescent="0.2">
      <c r="A38" s="93"/>
      <c r="B38" s="95"/>
      <c r="C38" s="100"/>
      <c r="D38" s="95"/>
      <c r="E38" s="5"/>
      <c r="F38" s="95"/>
      <c r="G38" s="100"/>
      <c r="H38" s="100"/>
      <c r="I38" s="5"/>
      <c r="J38" s="100"/>
      <c r="K38" s="5"/>
      <c r="L38" s="105"/>
      <c r="M38" s="103"/>
      <c r="N38" s="106"/>
    </row>
    <row r="39" spans="1:14" x14ac:dyDescent="0.2">
      <c r="A39" s="93"/>
      <c r="B39" s="95"/>
      <c r="C39" s="100"/>
      <c r="D39" s="95"/>
      <c r="E39" s="5"/>
      <c r="F39" s="95"/>
      <c r="G39" s="100"/>
      <c r="H39" s="100"/>
      <c r="I39" s="5"/>
      <c r="J39" s="100"/>
      <c r="K39" s="5"/>
      <c r="L39" s="105"/>
      <c r="M39" s="103"/>
      <c r="N39" s="106"/>
    </row>
    <row r="40" spans="1:14" x14ac:dyDescent="0.2">
      <c r="A40" s="93"/>
      <c r="B40" s="95"/>
      <c r="C40" s="100"/>
      <c r="D40" s="95"/>
      <c r="E40" s="5"/>
      <c r="F40" s="95"/>
      <c r="G40" s="100"/>
      <c r="H40" s="100"/>
      <c r="I40" s="5"/>
      <c r="J40" s="100"/>
      <c r="K40" s="5"/>
      <c r="L40" s="95"/>
      <c r="M40" s="103"/>
      <c r="N40" s="106"/>
    </row>
    <row r="41" spans="1:14" x14ac:dyDescent="0.2">
      <c r="A41" s="93"/>
      <c r="B41" s="95"/>
      <c r="C41" s="100"/>
      <c r="D41" s="95"/>
      <c r="E41" s="5"/>
      <c r="F41" s="95"/>
      <c r="G41" s="100"/>
      <c r="H41" s="100"/>
      <c r="I41" s="5"/>
      <c r="J41" s="100"/>
      <c r="K41" s="5"/>
      <c r="L41" s="95"/>
      <c r="M41" s="103"/>
      <c r="N41" s="106"/>
    </row>
    <row r="42" spans="1:14" x14ac:dyDescent="0.2">
      <c r="A42" s="93"/>
      <c r="B42" s="95"/>
      <c r="C42" s="100"/>
      <c r="D42" s="95"/>
      <c r="E42" s="5"/>
      <c r="F42" s="95"/>
      <c r="G42" s="100"/>
      <c r="H42" s="100"/>
      <c r="I42" s="5"/>
      <c r="J42" s="100"/>
      <c r="K42" s="5"/>
      <c r="L42" s="95"/>
      <c r="M42" s="103"/>
      <c r="N42" s="106"/>
    </row>
    <row r="43" spans="1:14" x14ac:dyDescent="0.2">
      <c r="A43" s="93"/>
      <c r="B43" s="95"/>
      <c r="C43" s="100"/>
      <c r="D43" s="95"/>
      <c r="E43" s="5"/>
      <c r="F43" s="95"/>
      <c r="G43" s="100"/>
      <c r="H43" s="100"/>
      <c r="I43" s="5"/>
      <c r="J43" s="100"/>
      <c r="K43" s="5"/>
      <c r="L43" s="95"/>
      <c r="M43" s="103"/>
      <c r="N43" s="106"/>
    </row>
    <row r="44" spans="1:14" x14ac:dyDescent="0.2">
      <c r="A44" s="93"/>
      <c r="B44" s="95"/>
      <c r="C44" s="100"/>
      <c r="D44" s="95"/>
      <c r="E44" s="5"/>
      <c r="F44" s="95"/>
      <c r="G44" s="100"/>
      <c r="H44" s="100"/>
      <c r="I44" s="5"/>
      <c r="J44" s="100"/>
      <c r="K44" s="5"/>
      <c r="L44" s="95"/>
      <c r="M44" s="103"/>
      <c r="N44" s="106"/>
    </row>
    <row r="45" spans="1:14" x14ac:dyDescent="0.2">
      <c r="A45" s="93"/>
      <c r="B45" s="95"/>
      <c r="C45" s="100"/>
      <c r="D45" s="95"/>
      <c r="E45" s="5"/>
      <c r="F45" s="95"/>
      <c r="G45" s="100"/>
      <c r="H45" s="100"/>
      <c r="I45" s="5"/>
      <c r="J45" s="100"/>
      <c r="K45" s="5"/>
      <c r="L45" s="5"/>
      <c r="M45" s="103"/>
      <c r="N45" s="106"/>
    </row>
    <row r="46" spans="1:14" x14ac:dyDescent="0.2">
      <c r="A46" s="93"/>
      <c r="B46" s="95"/>
      <c r="C46" s="100"/>
      <c r="D46" s="95"/>
      <c r="E46" s="5"/>
      <c r="F46" s="95"/>
      <c r="G46" s="100"/>
      <c r="H46" s="100"/>
      <c r="I46" s="5"/>
      <c r="J46" s="100"/>
      <c r="K46" s="5"/>
      <c r="L46" s="5"/>
      <c r="M46" s="103"/>
      <c r="N46" s="106"/>
    </row>
    <row r="47" spans="1:14" x14ac:dyDescent="0.2">
      <c r="A47" s="93"/>
      <c r="B47" s="95"/>
      <c r="C47" s="100"/>
      <c r="D47" s="95"/>
      <c r="E47" s="5"/>
      <c r="F47" s="95"/>
      <c r="G47" s="100"/>
      <c r="H47" s="100"/>
      <c r="I47" s="5"/>
      <c r="J47" s="100"/>
      <c r="K47" s="5"/>
      <c r="L47" s="5"/>
      <c r="M47" s="103"/>
      <c r="N47" s="106"/>
    </row>
    <row r="48" spans="1:14" x14ac:dyDescent="0.2">
      <c r="A48" s="93"/>
      <c r="B48" s="95"/>
      <c r="C48" s="100"/>
      <c r="D48" s="95"/>
      <c r="E48" s="5"/>
      <c r="F48" s="95"/>
      <c r="G48" s="100"/>
      <c r="H48" s="100"/>
      <c r="I48" s="5"/>
      <c r="J48" s="100"/>
      <c r="K48" s="5"/>
      <c r="L48" s="5"/>
      <c r="M48" s="103"/>
      <c r="N48" s="106"/>
    </row>
    <row r="49" spans="1:14" x14ac:dyDescent="0.2">
      <c r="A49" s="93"/>
      <c r="B49" s="95"/>
      <c r="C49" s="100"/>
      <c r="D49" s="95"/>
      <c r="E49" s="5"/>
      <c r="F49" s="95"/>
      <c r="G49" s="100"/>
      <c r="H49" s="100"/>
      <c r="I49" s="5"/>
      <c r="J49" s="100"/>
      <c r="K49" s="5"/>
      <c r="L49" s="5"/>
      <c r="M49" s="103"/>
      <c r="N49" s="106"/>
    </row>
    <row r="50" spans="1:14" x14ac:dyDescent="0.2">
      <c r="A50" s="93"/>
      <c r="B50" s="95"/>
      <c r="C50" s="100"/>
      <c r="D50" s="95"/>
      <c r="E50" s="5"/>
      <c r="F50" s="95"/>
      <c r="G50" s="100"/>
      <c r="H50" s="100"/>
      <c r="I50" s="5"/>
      <c r="J50" s="100"/>
      <c r="K50" s="5"/>
      <c r="L50" s="5"/>
      <c r="M50" s="103"/>
      <c r="N50" s="106"/>
    </row>
    <row r="51" spans="1:14" x14ac:dyDescent="0.2">
      <c r="A51" s="93"/>
      <c r="B51" s="95"/>
      <c r="C51" s="100"/>
      <c r="D51" s="95"/>
      <c r="E51" s="5"/>
      <c r="F51" s="95"/>
      <c r="G51" s="100"/>
      <c r="H51" s="100"/>
      <c r="I51" s="5"/>
      <c r="J51" s="100"/>
      <c r="K51" s="5"/>
      <c r="L51" s="5"/>
      <c r="M51" s="103"/>
      <c r="N51" s="106"/>
    </row>
    <row r="52" spans="1:14" x14ac:dyDescent="0.2">
      <c r="A52" s="93"/>
      <c r="B52" s="95"/>
      <c r="C52" s="100"/>
      <c r="D52" s="95"/>
      <c r="E52" s="5"/>
      <c r="F52" s="95"/>
      <c r="G52" s="100"/>
      <c r="H52" s="100"/>
      <c r="I52" s="5"/>
      <c r="J52" s="100"/>
      <c r="K52" s="5"/>
      <c r="L52" s="5"/>
      <c r="M52" s="103"/>
      <c r="N52" s="106"/>
    </row>
    <row r="53" spans="1:14" x14ac:dyDescent="0.2">
      <c r="A53" s="93"/>
      <c r="B53" s="95"/>
      <c r="C53" s="100"/>
      <c r="D53" s="95"/>
      <c r="E53" s="5"/>
      <c r="F53" s="95"/>
      <c r="G53" s="100"/>
      <c r="H53" s="100"/>
      <c r="I53" s="5"/>
      <c r="J53" s="100"/>
      <c r="K53" s="5"/>
      <c r="L53" s="5"/>
      <c r="M53" s="103"/>
      <c r="N53" s="106"/>
    </row>
    <row r="54" spans="1:14" x14ac:dyDescent="0.2">
      <c r="A54" s="93"/>
      <c r="B54" s="95"/>
      <c r="C54" s="100"/>
      <c r="D54" s="95"/>
      <c r="E54" s="5"/>
      <c r="F54" s="95"/>
      <c r="G54" s="100"/>
      <c r="H54" s="100"/>
      <c r="I54" s="5"/>
      <c r="J54" s="100"/>
      <c r="K54" s="5"/>
      <c r="L54" s="5"/>
      <c r="M54" s="103"/>
      <c r="N54" s="106"/>
    </row>
    <row r="55" spans="1:14" x14ac:dyDescent="0.2">
      <c r="A55" s="107"/>
      <c r="B55" s="108"/>
      <c r="C55" s="109"/>
      <c r="E55" s="110"/>
      <c r="F55" s="95"/>
      <c r="G55" s="109"/>
      <c r="H55" s="109"/>
      <c r="I55" s="110"/>
      <c r="J55" s="109"/>
      <c r="K55" s="110"/>
      <c r="L55" s="5"/>
      <c r="M55" s="103"/>
      <c r="N55" s="106"/>
    </row>
    <row r="56" spans="1:14" x14ac:dyDescent="0.2">
      <c r="A56" s="5"/>
      <c r="B56" s="5"/>
      <c r="C56" s="113"/>
      <c r="D56" s="112"/>
      <c r="E56" s="5"/>
      <c r="F56" s="95"/>
      <c r="G56" s="100"/>
      <c r="H56" s="100"/>
      <c r="I56" s="5"/>
      <c r="J56" s="113"/>
      <c r="K56" s="5"/>
      <c r="L56" s="110"/>
      <c r="M56" s="103"/>
      <c r="N56" s="106"/>
    </row>
    <row r="57" spans="1:14" x14ac:dyDescent="0.2">
      <c r="A57" s="5"/>
      <c r="B57" s="5"/>
      <c r="C57" s="111"/>
      <c r="D57" s="112"/>
      <c r="E57" s="5"/>
      <c r="F57" s="95"/>
      <c r="G57" s="100"/>
      <c r="H57" s="100"/>
      <c r="I57" s="5"/>
      <c r="J57" s="100"/>
      <c r="K57" s="5"/>
      <c r="L57" s="112"/>
      <c r="M57" s="103"/>
      <c r="N57" s="106"/>
    </row>
    <row r="58" spans="1:14" x14ac:dyDescent="0.2">
      <c r="A58" s="5"/>
      <c r="B58" s="5"/>
      <c r="C58" s="113"/>
      <c r="D58" s="5"/>
      <c r="E58" s="5"/>
      <c r="F58" s="95"/>
      <c r="G58" s="100"/>
      <c r="H58" s="100"/>
      <c r="I58" s="5"/>
      <c r="J58" s="100"/>
      <c r="K58" s="5"/>
      <c r="L58" s="112"/>
      <c r="M58" s="116"/>
      <c r="N58" s="114"/>
    </row>
    <row r="59" spans="1:14" x14ac:dyDescent="0.2">
      <c r="A59" s="5"/>
      <c r="B59" s="95"/>
      <c r="C59" s="100"/>
      <c r="D59" s="112"/>
      <c r="E59" s="5"/>
      <c r="F59" s="95"/>
      <c r="G59" s="100"/>
      <c r="H59" s="100"/>
      <c r="I59" s="130"/>
      <c r="J59" s="100"/>
      <c r="K59" s="5"/>
      <c r="L59" s="5"/>
      <c r="M59" s="116"/>
      <c r="N59" s="114"/>
    </row>
    <row r="60" spans="1:14" x14ac:dyDescent="0.2">
      <c r="A60" s="5"/>
      <c r="B60" s="95"/>
      <c r="C60" s="100"/>
      <c r="D60" s="112"/>
      <c r="E60" s="115"/>
      <c r="F60" s="95"/>
      <c r="G60" s="99"/>
      <c r="H60" s="99"/>
      <c r="I60" s="130"/>
      <c r="J60" s="100"/>
      <c r="K60" s="5"/>
      <c r="L60" s="5"/>
      <c r="M60" s="116"/>
      <c r="N60" s="114"/>
    </row>
    <row r="61" spans="1:14" x14ac:dyDescent="0.2">
      <c r="A61" s="5"/>
      <c r="B61" s="95"/>
      <c r="C61" s="131"/>
      <c r="E61" s="117"/>
      <c r="F61" s="95"/>
      <c r="G61" s="131"/>
      <c r="H61" s="131"/>
      <c r="J61" s="131"/>
      <c r="L61" s="5"/>
      <c r="M61" s="116"/>
      <c r="N61" s="114"/>
    </row>
    <row r="62" spans="1:14" x14ac:dyDescent="0.2">
      <c r="L62" s="5"/>
    </row>
  </sheetData>
  <mergeCells count="14">
    <mergeCell ref="A2:A3"/>
    <mergeCell ref="B2:B3"/>
    <mergeCell ref="C2:C3"/>
    <mergeCell ref="D2:E2"/>
    <mergeCell ref="F2:F3"/>
    <mergeCell ref="B1:I1"/>
    <mergeCell ref="J1:N1"/>
    <mergeCell ref="J2:K2"/>
    <mergeCell ref="L2:L3"/>
    <mergeCell ref="M2:M3"/>
    <mergeCell ref="N2:N3"/>
    <mergeCell ref="G2:G3"/>
    <mergeCell ref="H2:H3"/>
    <mergeCell ref="I2:I3"/>
  </mergeCells>
  <hyperlinks>
    <hyperlink ref="L5" r:id="rId1" display="https://cceficiente.sharepoint.com/:f:/s/ProcesosMIPG/EhvXQz-H4MpLljhkZfdNf50BwEC6gDBJlG-kqWIAt5TkZQ?e=FeykfU" xr:uid="{5FD81B10-A57C-42E9-B22F-526CFD7A9F26}"/>
    <hyperlink ref="L6:L7" r:id="rId2" display="https://cceficiente.sharepoint.com/:f:/s/ProcesosMIPG/EhvXQz-H4MpLljhkZfdNf50BwEC6gDBJlG-kqWIAt5TkZQ?e=FeykfU" xr:uid="{6E5A1F3A-B600-4F74-93DC-2AFB4FA0FFF8}"/>
    <hyperlink ref="L4" r:id="rId3" display="https://cceficiente.sharepoint.com/:b:/s/ProcesosMIPG/EXoFURVMiPJAuocFejJZabYBXjQ38KuQQxZaT0i3mJpSVw?e=UnbzMF" xr:uid="{68DE0B6C-1480-4E79-9DE0-71153ADCF0AF}"/>
    <hyperlink ref="L12" r:id="rId4" display="https://cceficiente.sharepoint.com/:f:/s/ProcesosMIPG/Eoc2ySaIOgBErxuvkf_6xCIBm9fexO3_E0xGXvzmSobH0Q?e=7OSRHT" xr:uid="{C15C6AEF-E25D-4DC4-8C70-F7B032E8024F}"/>
    <hyperlink ref="L8" r:id="rId5" display="https://cceficiente.sharepoint.com/:f:/s/ProcesosMIPG/EuHj8iYz20VHildnNkGSEJkBaIx3c6JF9HQMQce8fpKCTw?e=Xpq3qc" xr:uid="{9AADF319-A647-402B-AD26-758DCF426911}"/>
    <hyperlink ref="L9" r:id="rId6" display="https://cceficiente.sharepoint.com/:f:/s/ProcesosMIPG/EuHj8iYz20VHildnNkGSEJkBaIx3c6JF9HQMQce8fpKCTw?e=Xpq3qc" xr:uid="{C1B41472-69BE-469D-9E0F-B0D6C6452A01}"/>
    <hyperlink ref="L10" r:id="rId7" display="https://cceficiente.sharepoint.com/:f:/s/ProcesosMIPG/EuHj8iYz20VHildnNkGSEJkBaIx3c6JF9HQMQce8fpKCTw?e=Xpq3qc" xr:uid="{331020F7-D9CE-488A-9577-47583E991F3C}"/>
    <hyperlink ref="L11" r:id="rId8" display="https://cceficiente.sharepoint.com/:f:/s/ProcesosMIPG/EuHj8iYz20VHildnNkGSEJkBaIx3c6JF9HQMQce8fpKCTw?e=Xpq3qc" xr:uid="{C61F17A6-141B-4EE4-BA54-C85008CDCDB0}"/>
    <hyperlink ref="L13" r:id="rId9" xr:uid="{517A6200-CDAA-4EFA-81C7-00E691C33DC4}"/>
    <hyperlink ref="L14" r:id="rId10" display="https://cceficiente.sharepoint.com/:f:/s/ProcesosMIPG/EhfRjIsDdTZJrHOtFPqVXRYBCXwXOt9OQIw42mgprv0p1w?e=U7QqI2" xr:uid="{C03E68C2-DBA4-4955-A262-B19B55DB6130}"/>
    <hyperlink ref="L15" r:id="rId11" display="https://cceficiente.sharepoint.com/:f:/s/ProcesosMIPG/EhfRjIsDdTZJrHOtFPqVXRYBCXwXOt9OQIw42mgprv0p1w?e=U7QqI2" xr:uid="{3D5C3033-D113-4DE9-AF5A-A18A40EA0699}"/>
    <hyperlink ref="L16" r:id="rId12" display="https://cceficiente.sharepoint.com/:f:/s/ProcesosMIPG/Eu7fwmMpHrtHt_x8-1yR_MEBZVI-VYMfyPZHOUG8x5d_KQ?e=ryeMry" xr:uid="{984C6A90-55C4-43DA-9F20-8ADBBD88F517}"/>
    <hyperlink ref="L17" r:id="rId13" display="https://cceficiente.sharepoint.com/:f:/s/ProcesosMIPG/Eu7fwmMpHrtHt_x8-1yR_MEBZVI-VYMfyPZHOUG8x5d_KQ?e=ryeMry" xr:uid="{3D84C856-9741-4C35-A7BE-B43F0D917F57}"/>
    <hyperlink ref="L18" r:id="rId14" xr:uid="{C6AB154A-92AF-4696-9B1C-945CA8A3CD67}"/>
    <hyperlink ref="L19" r:id="rId15" display="https://cceficiente.sharepoint.com/:f:/s/ProcesosMIPG/EmF_atc9CZ9GnP-ptP1WhnoBbH4jzkV2kzDXzTpY1wNPvA?e=37jyWX" xr:uid="{FD25FFD5-791C-4181-9F0D-CA97D0B16299}"/>
    <hyperlink ref="L20:L21" r:id="rId16" display="https://cceficiente.sharepoint.com/:f:/s/ProcesosMIPG/EmF_atc9CZ9GnP-ptP1WhnoBbH4jzkV2kzDXzTpY1wNPvA?e=37jyWX" xr:uid="{710D1AC0-BADD-4D7B-9F34-2103A823FD9E}"/>
    <hyperlink ref="L22" r:id="rId17" display="https://cceficiente.sharepoint.com/:f:/s/ProcesosMIPG/EkEAagC0_GxKswKFf3bungIBs_Ys72hdiyO1lB35mfVW_Q?e=SDK9As" xr:uid="{DA8C73B3-CF8B-4BD7-85D0-1BD3F7C759F5}"/>
    <hyperlink ref="L23:L24" r:id="rId18" display="https://cceficiente.sharepoint.com/:f:/s/ProcesosMIPG/EkEAagC0_GxKswKFf3bungIBs_Ys72hdiyO1lB35mfVW_Q?e=SDK9As" xr:uid="{F17318F5-F350-4577-9372-AC034BBFA7E3}"/>
    <hyperlink ref="L25" r:id="rId19" display="https://cceficiente.sharepoint.com/:f:/s/ProcesosMIPG/EgZ3fjAYtnJMqLP9o4_ICRYBfXM230QguOlqCeijbsDpNw?e=Vl9nfu" xr:uid="{76BC543A-4324-41AE-98D9-CCBF43CB5995}"/>
    <hyperlink ref="L28" r:id="rId20" xr:uid="{0E7F8CD5-267C-4508-8857-389DCA518380}"/>
  </hyperlinks>
  <pageMargins left="0.7" right="0.7" top="1.1458333333333333" bottom="0.75" header="0.3" footer="0.3"/>
  <pageSetup orientation="landscape" r:id="rId21"/>
  <headerFooter>
    <oddHeader>&amp;C&amp;"Arial Nova,Negrita"
CONTROL DE SOLICITUD DE CAMBIOS 
Y AJUSTES A PLAN DE ACCIÓN&amp;R&amp;G</oddHeader>
  </headerFooter>
  <drawing r:id="rId22"/>
  <legacyDrawingHF r:id="rId23"/>
  <extLst>
    <ext xmlns:x14="http://schemas.microsoft.com/office/spreadsheetml/2009/9/main" uri="{CCE6A557-97BC-4b89-ADB6-D9C93CAAB3DF}">
      <x14:dataValidations xmlns:xm="http://schemas.microsoft.com/office/excel/2006/main" count="3">
        <x14:dataValidation type="list" allowBlank="1" showInputMessage="1" showErrorMessage="1" xr:uid="{80CD7AA4-6AED-4C91-AEF4-97BD822BFA05}">
          <x14:formula1>
            <xm:f>'Listas '!$B$12:$B$19</xm:f>
          </x14:formula1>
          <xm:sqref>B59:B61 B5:B56</xm:sqref>
        </x14:dataValidation>
        <x14:dataValidation type="list" allowBlank="1" showInputMessage="1" showErrorMessage="1" xr:uid="{0EE97BCD-E5F5-4B74-B8E0-83796506CC1B}">
          <x14:formula1>
            <xm:f>'Listas '!$D$12:$D$13</xm:f>
          </x14:formula1>
          <xm:sqref>A5:A54</xm:sqref>
        </x14:dataValidation>
        <x14:dataValidation type="list" allowBlank="1" showInputMessage="1" showErrorMessage="1" xr:uid="{800E6B0B-AD9D-400A-8089-0662810C9C33}">
          <x14:formula1>
            <xm:f>'Listas '!$C$12:$C$19</xm:f>
          </x14:formula1>
          <xm:sqref>D5:D54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E5ED2-467F-460A-AD6D-A13FC2C780EE}">
  <sheetPr codeName="Hoja8"/>
  <dimension ref="B3:I20"/>
  <sheetViews>
    <sheetView workbookViewId="0">
      <selection activeCell="E19" sqref="E19"/>
    </sheetView>
  </sheetViews>
  <sheetFormatPr baseColWidth="10" defaultColWidth="8.7109375" defaultRowHeight="15" x14ac:dyDescent="0.25"/>
  <cols>
    <col min="5" max="5" width="15.85546875" customWidth="1"/>
    <col min="7" max="7" width="21.42578125" customWidth="1"/>
  </cols>
  <sheetData>
    <row r="3" spans="2:9" x14ac:dyDescent="0.25">
      <c r="B3" s="1" t="s">
        <v>943</v>
      </c>
      <c r="E3" s="1" t="s">
        <v>944</v>
      </c>
      <c r="G3" s="1" t="s">
        <v>945</v>
      </c>
      <c r="I3" s="1" t="s">
        <v>93</v>
      </c>
    </row>
    <row r="4" spans="2:9" x14ac:dyDescent="0.25">
      <c r="B4" t="s">
        <v>946</v>
      </c>
      <c r="E4" t="s">
        <v>947</v>
      </c>
      <c r="G4" t="s">
        <v>105</v>
      </c>
      <c r="I4" t="s">
        <v>948</v>
      </c>
    </row>
    <row r="5" spans="2:9" x14ac:dyDescent="0.25">
      <c r="B5" t="s">
        <v>108</v>
      </c>
      <c r="E5" t="s">
        <v>949</v>
      </c>
      <c r="G5" t="s">
        <v>950</v>
      </c>
      <c r="I5" t="s">
        <v>111</v>
      </c>
    </row>
    <row r="6" spans="2:9" x14ac:dyDescent="0.25">
      <c r="B6" t="s">
        <v>951</v>
      </c>
      <c r="E6" t="s">
        <v>107</v>
      </c>
      <c r="G6" t="s">
        <v>952</v>
      </c>
      <c r="I6" t="s">
        <v>953</v>
      </c>
    </row>
    <row r="7" spans="2:9" x14ac:dyDescent="0.25">
      <c r="B7" t="s">
        <v>954</v>
      </c>
      <c r="G7" t="s">
        <v>206</v>
      </c>
    </row>
    <row r="8" spans="2:9" x14ac:dyDescent="0.25">
      <c r="G8" t="s">
        <v>955</v>
      </c>
    </row>
    <row r="12" spans="2:9" x14ac:dyDescent="0.25">
      <c r="B12" s="47" t="s">
        <v>894</v>
      </c>
      <c r="C12" s="47" t="s">
        <v>895</v>
      </c>
      <c r="D12" s="47" t="s">
        <v>906</v>
      </c>
      <c r="E12" s="47"/>
      <c r="F12" s="47" t="s">
        <v>892</v>
      </c>
    </row>
    <row r="13" spans="2:9" x14ac:dyDescent="0.25">
      <c r="B13" s="47" t="s">
        <v>886</v>
      </c>
      <c r="C13" s="47" t="s">
        <v>887</v>
      </c>
      <c r="D13" s="47" t="s">
        <v>885</v>
      </c>
      <c r="E13" s="47"/>
      <c r="F13" s="47" t="s">
        <v>911</v>
      </c>
    </row>
    <row r="14" spans="2:9" x14ac:dyDescent="0.25">
      <c r="B14" s="47" t="s">
        <v>956</v>
      </c>
      <c r="C14" s="47" t="s">
        <v>957</v>
      </c>
      <c r="D14" s="47" t="s">
        <v>958</v>
      </c>
      <c r="E14" s="47"/>
      <c r="F14" s="47" t="s">
        <v>915</v>
      </c>
    </row>
    <row r="15" spans="2:9" x14ac:dyDescent="0.25">
      <c r="B15" s="47" t="s">
        <v>901</v>
      </c>
      <c r="C15" s="47" t="s">
        <v>902</v>
      </c>
      <c r="D15" s="47"/>
      <c r="E15" s="47"/>
      <c r="F15" s="47" t="s">
        <v>899</v>
      </c>
    </row>
    <row r="16" spans="2:9" x14ac:dyDescent="0.25">
      <c r="B16" s="47" t="s">
        <v>919</v>
      </c>
      <c r="C16" s="47" t="s">
        <v>920</v>
      </c>
      <c r="D16" s="47"/>
      <c r="E16" s="47"/>
      <c r="F16" s="47" t="s">
        <v>888</v>
      </c>
    </row>
    <row r="17" spans="2:6" x14ac:dyDescent="0.25">
      <c r="B17" s="47" t="s">
        <v>907</v>
      </c>
      <c r="C17" s="47" t="s">
        <v>908</v>
      </c>
      <c r="D17" s="47"/>
      <c r="E17" s="47"/>
      <c r="F17" s="47"/>
    </row>
    <row r="18" spans="2:6" x14ac:dyDescent="0.25">
      <c r="B18" s="47"/>
      <c r="C18" s="47"/>
      <c r="D18" s="47"/>
      <c r="E18" s="47"/>
      <c r="F18" s="47"/>
    </row>
    <row r="19" spans="2:6" x14ac:dyDescent="0.25">
      <c r="B19" s="47" t="s">
        <v>959</v>
      </c>
      <c r="C19" s="47" t="s">
        <v>960</v>
      </c>
      <c r="D19" s="47"/>
      <c r="E19" s="47"/>
      <c r="F19" s="47"/>
    </row>
    <row r="20" spans="2:6" x14ac:dyDescent="0.25">
      <c r="B20" s="47"/>
      <c r="C20" s="47"/>
      <c r="D20" s="47"/>
      <c r="E20" s="47"/>
      <c r="F20" s="4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BBDA-9A17-44C6-A4CC-D85FFF363F53}">
  <sheetPr codeName="Hoja9">
    <tabColor theme="7" tint="0.79998168889431442"/>
  </sheetPr>
  <dimension ref="A1:F8"/>
  <sheetViews>
    <sheetView view="pageLayout" zoomScale="89" zoomScaleNormal="100" zoomScalePageLayoutView="89" workbookViewId="0">
      <selection activeCell="E17" sqref="E17"/>
    </sheetView>
  </sheetViews>
  <sheetFormatPr baseColWidth="10" defaultColWidth="11.42578125" defaultRowHeight="14.25" x14ac:dyDescent="0.2"/>
  <cols>
    <col min="1" max="1" width="18.85546875" style="2" customWidth="1"/>
    <col min="2" max="2" width="11.5703125" style="2" customWidth="1"/>
    <col min="3" max="3" width="18.5703125" style="2" customWidth="1"/>
    <col min="4" max="4" width="23" style="2" customWidth="1"/>
    <col min="5" max="5" width="21.140625" style="2" customWidth="1"/>
    <col min="6" max="6" width="33" style="2" customWidth="1"/>
    <col min="7" max="16384" width="11.42578125" style="2"/>
  </cols>
  <sheetData>
    <row r="1" spans="1:6" ht="15" x14ac:dyDescent="0.2">
      <c r="A1" s="78" t="s">
        <v>961</v>
      </c>
      <c r="B1" s="79" t="s">
        <v>962</v>
      </c>
      <c r="C1" s="79" t="s">
        <v>963</v>
      </c>
      <c r="D1" s="79" t="s">
        <v>964</v>
      </c>
      <c r="E1" s="79" t="s">
        <v>965</v>
      </c>
      <c r="F1" s="80" t="s">
        <v>966</v>
      </c>
    </row>
    <row r="2" spans="1:6" x14ac:dyDescent="0.2">
      <c r="A2" s="86" t="s">
        <v>967</v>
      </c>
      <c r="B2" s="89" t="s">
        <v>968</v>
      </c>
      <c r="C2" s="87">
        <v>43816</v>
      </c>
      <c r="D2" s="62" t="s">
        <v>969</v>
      </c>
      <c r="E2" s="62" t="s">
        <v>970</v>
      </c>
      <c r="F2" s="88" t="s">
        <v>971</v>
      </c>
    </row>
    <row r="3" spans="1:6" x14ac:dyDescent="0.2">
      <c r="A3" s="86" t="s">
        <v>967</v>
      </c>
      <c r="B3" s="89" t="s">
        <v>972</v>
      </c>
      <c r="C3" s="87">
        <v>44235</v>
      </c>
      <c r="D3" s="62" t="s">
        <v>970</v>
      </c>
      <c r="E3" s="62" t="s">
        <v>970</v>
      </c>
      <c r="F3" s="88" t="s">
        <v>973</v>
      </c>
    </row>
    <row r="4" spans="1:6" x14ac:dyDescent="0.2">
      <c r="A4" s="86" t="s">
        <v>967</v>
      </c>
      <c r="B4" s="89" t="s">
        <v>974</v>
      </c>
      <c r="C4" s="87">
        <v>44545</v>
      </c>
      <c r="D4" s="62" t="s">
        <v>975</v>
      </c>
      <c r="E4" s="62" t="s">
        <v>970</v>
      </c>
      <c r="F4" s="88" t="s">
        <v>976</v>
      </c>
    </row>
    <row r="5" spans="1:6" x14ac:dyDescent="0.2">
      <c r="A5" s="86"/>
      <c r="B5" s="273"/>
      <c r="C5" s="274"/>
      <c r="D5" s="62"/>
      <c r="E5" s="61"/>
      <c r="F5" s="82"/>
    </row>
    <row r="6" spans="1:6" x14ac:dyDescent="0.2">
      <c r="A6" s="81"/>
      <c r="B6" s="90"/>
      <c r="C6" s="61"/>
      <c r="D6" s="61"/>
      <c r="E6" s="61"/>
      <c r="F6" s="82"/>
    </row>
    <row r="7" spans="1:6" x14ac:dyDescent="0.2">
      <c r="A7" s="81"/>
      <c r="B7" s="90"/>
      <c r="C7" s="61"/>
      <c r="D7" s="61"/>
      <c r="E7" s="61"/>
      <c r="F7" s="82"/>
    </row>
    <row r="8" spans="1:6" ht="15" thickBot="1" x14ac:dyDescent="0.25">
      <c r="A8" s="83"/>
      <c r="B8" s="91"/>
      <c r="C8" s="84"/>
      <c r="D8" s="84"/>
      <c r="E8" s="84"/>
      <c r="F8" s="85"/>
    </row>
  </sheetData>
  <sheetProtection algorithmName="SHA-512" hashValue="BECxyxAnX/3SaYH1faBmiKF0LLGU1mOm+EL6y8lZydRMls3m7YdZAuYGBMtbSXF3pxuQmPHshKxvQoY8Vzsh7g==" saltValue="8TocinN7yD4ruT1aguk0og==" spinCount="100000" sheet="1" objects="1" scenarios="1"/>
  <pageMargins left="0.57350187265917607" right="0.25" top="1.2083333333333333" bottom="1.1938202247191012" header="0.3" footer="0.3"/>
  <pageSetup orientation="landscape" r:id="rId1"/>
  <headerFooter>
    <oddHeader>&amp;L&amp;"Geomanist Bold,Normal"&amp;12CONTROL DE CAMBIOS DEL FORMATO&amp;11
&amp;"Geomanist Light,Normal"&amp;12CCE-DES-FM-15
&amp;G</oddHeader>
    <oddFooter>&amp;C&amp;"Arial Narrow,Normal"&amp;K02-022&amp;G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5" ma:contentTypeDescription="Crear nuevo documento." ma:contentTypeScope="" ma:versionID="6916a9d69db778bf08bf56527464e203">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7c61fd4ee19be16d090769dd3ef36011"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BF8592-59DA-466D-8C53-95EDC669B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0EBFC0-22EF-496D-9176-014BA9E4AAB1}">
  <ds:schemaRefs>
    <ds:schemaRef ds:uri="http://schemas.microsoft.com/sharepoint/v3/contenttype/forms"/>
  </ds:schemaRefs>
</ds:datastoreItem>
</file>

<file path=customXml/itemProps3.xml><?xml version="1.0" encoding="utf-8"?>
<ds:datastoreItem xmlns:ds="http://schemas.openxmlformats.org/officeDocument/2006/customXml" ds:itemID="{299A2404-1F9D-4745-A060-BDE2D8A0E77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PAI</vt:lpstr>
      <vt:lpstr>PAI 2023</vt:lpstr>
      <vt:lpstr>PAI-Q1 </vt:lpstr>
      <vt:lpstr>PAI-Q2</vt:lpstr>
      <vt:lpstr>Objetivos Estratégicos</vt:lpstr>
      <vt:lpstr>DOFA 2023</vt:lpstr>
      <vt:lpstr>Control de Ajustes PAI</vt:lpstr>
      <vt:lpstr>Listas </vt:lpstr>
      <vt:lpstr>Control de Formato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Olivera Jimenez</dc:creator>
  <cp:keywords/>
  <dc:description/>
  <cp:lastModifiedBy>Liz Mariette Vasquez Hoyos</cp:lastModifiedBy>
  <cp:revision/>
  <dcterms:created xsi:type="dcterms:W3CDTF">2020-11-18T11:41:05Z</dcterms:created>
  <dcterms:modified xsi:type="dcterms:W3CDTF">2023-07-31T13:41:22Z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