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liz.vasquez\Downloads\A. PAI y PAAC VF\Seguimiento PAI Q4 2022\"/>
    </mc:Choice>
  </mc:AlternateContent>
  <xr:revisionPtr revIDLastSave="0" documentId="13_ncr:1_{D59C0E09-E5F7-4732-B64A-6A1107418890}" xr6:coauthVersionLast="47" xr6:coauthVersionMax="47" xr10:uidLastSave="{00000000-0000-0000-0000-000000000000}"/>
  <bookViews>
    <workbookView xWindow="-120" yWindow="-120" windowWidth="21840" windowHeight="13140" firstSheet="2" activeTab="2" xr2:uid="{B7355538-350F-4A5C-A3C3-7FD85126A0F6}"/>
  </bookViews>
  <sheets>
    <sheet name="PAI" sheetId="3" r:id="rId1"/>
    <sheet name="PAI 2022" sheetId="9" r:id="rId2"/>
    <sheet name="Seguimiento PAI" sheetId="10" r:id="rId3"/>
    <sheet name="Control de Ajustes PAI" sheetId="15" r:id="rId4"/>
    <sheet name="Objetivos Estratégicos" sheetId="17" r:id="rId5"/>
    <sheet name="DOFA 2022" sheetId="16" r:id="rId6"/>
    <sheet name="Control de Formato" sheetId="14" r:id="rId7"/>
    <sheet name="Listas " sheetId="2" state="hidden" r:id="rId8"/>
  </sheets>
  <externalReferences>
    <externalReference r:id="rId9"/>
    <externalReference r:id="rId10"/>
    <externalReference r:id="rId11"/>
  </externalReferences>
  <definedNames>
    <definedName name="_xlnm._FilterDatabase" localSheetId="3" hidden="1">'Control de Ajustes PAI'!$A$1:$N$21</definedName>
    <definedName name="_xlnm._FilterDatabase" localSheetId="4"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5" i="3" l="1"/>
  <c r="O22" i="10" l="1"/>
  <c r="O21" i="10"/>
  <c r="O20" i="10"/>
  <c r="Y101" i="10" l="1"/>
  <c r="B15" i="3" l="1"/>
  <c r="C15" i="3"/>
  <c r="M110" i="10" l="1"/>
  <c r="Y108" i="10"/>
  <c r="W107" i="10"/>
  <c r="V107" i="10"/>
  <c r="W99" i="10"/>
  <c r="X99" i="10"/>
  <c r="Y99" i="10"/>
  <c r="W100" i="10"/>
  <c r="X100" i="10"/>
  <c r="Y100" i="10"/>
  <c r="W101" i="10"/>
  <c r="X101" i="10"/>
  <c r="W102" i="10"/>
  <c r="X102" i="10"/>
  <c r="Y102" i="10"/>
  <c r="W103" i="10"/>
  <c r="X103" i="10"/>
  <c r="Y103" i="10"/>
  <c r="W104" i="10"/>
  <c r="X104" i="10"/>
  <c r="Y104" i="10"/>
  <c r="W105" i="10"/>
  <c r="X105" i="10"/>
  <c r="Y105" i="10"/>
  <c r="W106" i="10"/>
  <c r="X106" i="10"/>
  <c r="Y106" i="10"/>
  <c r="X107" i="10"/>
  <c r="Y107" i="10"/>
  <c r="W108" i="10"/>
  <c r="X108" i="10"/>
  <c r="W109" i="10"/>
  <c r="X109" i="10"/>
  <c r="Y109" i="10"/>
  <c r="V100" i="10"/>
  <c r="V101" i="10"/>
  <c r="V102" i="10"/>
  <c r="V103" i="10"/>
  <c r="V104" i="10"/>
  <c r="V105" i="10"/>
  <c r="V106" i="10"/>
  <c r="V108" i="10"/>
  <c r="V109" i="10"/>
  <c r="V99" i="10"/>
  <c r="W98" i="10"/>
  <c r="X98" i="10"/>
  <c r="Y98" i="10"/>
  <c r="V98" i="10"/>
  <c r="O109" i="10"/>
  <c r="P109" i="10"/>
  <c r="Q109" i="10"/>
  <c r="N109" i="10"/>
  <c r="O108" i="10"/>
  <c r="P108" i="10"/>
  <c r="Q108" i="10"/>
  <c r="N108" i="10"/>
  <c r="O107" i="10"/>
  <c r="P107" i="10"/>
  <c r="Q107" i="10"/>
  <c r="N107" i="10"/>
  <c r="O106" i="10"/>
  <c r="P106" i="10"/>
  <c r="Q106" i="10"/>
  <c r="N106" i="10"/>
  <c r="O105" i="10"/>
  <c r="P105" i="10"/>
  <c r="Q105" i="10"/>
  <c r="N105" i="10"/>
  <c r="O104" i="10"/>
  <c r="P104" i="10"/>
  <c r="Q104" i="10"/>
  <c r="N104" i="10"/>
  <c r="O103" i="10"/>
  <c r="P103" i="10"/>
  <c r="Q103" i="10"/>
  <c r="N103" i="10"/>
  <c r="O102" i="10"/>
  <c r="P102" i="10"/>
  <c r="Q102" i="10"/>
  <c r="N102" i="10"/>
  <c r="O101" i="10"/>
  <c r="P101" i="10"/>
  <c r="Q101" i="10"/>
  <c r="N101" i="10"/>
  <c r="O100" i="10"/>
  <c r="P100" i="10"/>
  <c r="Q100" i="10"/>
  <c r="N100" i="10"/>
  <c r="O99" i="10"/>
  <c r="P99" i="10"/>
  <c r="Q99" i="10"/>
  <c r="N99" i="10"/>
  <c r="O98" i="10"/>
  <c r="P98" i="10"/>
  <c r="Q98" i="10"/>
  <c r="N98" i="10"/>
  <c r="N110" i="10" s="1"/>
  <c r="D14" i="3" s="1"/>
  <c r="P14" i="3" s="1"/>
  <c r="N95" i="10"/>
  <c r="Q95" i="10"/>
  <c r="O95" i="10"/>
  <c r="V48" i="10"/>
  <c r="Y48" i="10"/>
  <c r="O48" i="10"/>
  <c r="Q48" i="10"/>
  <c r="N48" i="10"/>
  <c r="Y15" i="10"/>
  <c r="W15" i="10"/>
  <c r="Y17" i="10"/>
  <c r="W18" i="10"/>
  <c r="V18" i="10"/>
  <c r="V17" i="10"/>
  <c r="X18" i="10"/>
  <c r="Y18" i="10"/>
  <c r="W17" i="10"/>
  <c r="X17" i="10"/>
  <c r="N18" i="10"/>
  <c r="N17" i="10"/>
  <c r="O18" i="10"/>
  <c r="P18" i="10"/>
  <c r="Q18" i="10"/>
  <c r="V110" i="10" l="1"/>
  <c r="Q14" i="3" s="1"/>
  <c r="H14" i="3" s="1"/>
  <c r="Y110" i="10"/>
  <c r="Z14" i="3" s="1"/>
  <c r="X110" i="10"/>
  <c r="W14" i="3" s="1"/>
  <c r="J14" i="3" s="1"/>
  <c r="Q110" i="10"/>
  <c r="G14" i="3" s="1"/>
  <c r="Y14" i="3" s="1"/>
  <c r="P110" i="10"/>
  <c r="F14" i="3" s="1"/>
  <c r="V14" i="3" s="1"/>
  <c r="O110" i="10"/>
  <c r="E14" i="3" s="1"/>
  <c r="S14" i="3" s="1"/>
  <c r="W110" i="10"/>
  <c r="T14" i="3" s="1"/>
  <c r="U14" i="3" s="1"/>
  <c r="M19" i="10"/>
  <c r="O17" i="10"/>
  <c r="P17" i="10"/>
  <c r="Q17" i="10"/>
  <c r="M20" i="9"/>
  <c r="N16" i="10"/>
  <c r="O16" i="10"/>
  <c r="P16" i="10"/>
  <c r="N20" i="10"/>
  <c r="P20" i="10"/>
  <c r="N94" i="10"/>
  <c r="P95" i="10"/>
  <c r="W48" i="10"/>
  <c r="X48" i="10"/>
  <c r="P48" i="10"/>
  <c r="M49" i="10"/>
  <c r="M50" i="9"/>
  <c r="AA14" i="3" l="1"/>
  <c r="K14" i="3"/>
  <c r="X14" i="3"/>
  <c r="I14" i="3"/>
  <c r="V95" i="10"/>
  <c r="W95" i="10"/>
  <c r="X95" i="10"/>
  <c r="Y95" i="10"/>
  <c r="M96" i="10" l="1"/>
  <c r="M97" i="9"/>
  <c r="M111" i="9"/>
  <c r="W41" i="10" l="1"/>
  <c r="Y44" i="10"/>
  <c r="W94" i="10"/>
  <c r="X94" i="10"/>
  <c r="Y94" i="10"/>
  <c r="V94" i="10"/>
  <c r="W93" i="10"/>
  <c r="X93" i="10"/>
  <c r="Y93" i="10"/>
  <c r="V93" i="10"/>
  <c r="O94" i="10"/>
  <c r="P94" i="10"/>
  <c r="Q94" i="10"/>
  <c r="O93" i="10"/>
  <c r="P93" i="10"/>
  <c r="Q93" i="10"/>
  <c r="N93" i="10"/>
  <c r="W80" i="10"/>
  <c r="X80" i="10"/>
  <c r="Y80" i="10"/>
  <c r="V80" i="10"/>
  <c r="O80" i="10"/>
  <c r="P80" i="10"/>
  <c r="Q80" i="10"/>
  <c r="N80" i="10"/>
  <c r="W67" i="10"/>
  <c r="X67" i="10"/>
  <c r="Y67" i="10"/>
  <c r="V67" i="10"/>
  <c r="O67" i="10"/>
  <c r="P67" i="10"/>
  <c r="Q67" i="10"/>
  <c r="N67" i="10"/>
  <c r="W47" i="10"/>
  <c r="X47" i="10"/>
  <c r="Y47" i="10"/>
  <c r="V47" i="10"/>
  <c r="O47" i="10"/>
  <c r="P47" i="10"/>
  <c r="Q47" i="10"/>
  <c r="N47" i="10"/>
  <c r="W35" i="10"/>
  <c r="X35" i="10"/>
  <c r="Y35" i="10"/>
  <c r="V35" i="10"/>
  <c r="O35" i="10"/>
  <c r="P35" i="10"/>
  <c r="Q35" i="10"/>
  <c r="N35" i="10"/>
  <c r="W16" i="10"/>
  <c r="X16" i="10"/>
  <c r="Y16" i="10"/>
  <c r="V16" i="10"/>
  <c r="Q16" i="10"/>
  <c r="M81" i="10" l="1"/>
  <c r="M68" i="10"/>
  <c r="M36" i="10"/>
  <c r="N69" i="10" l="1"/>
  <c r="O69" i="10"/>
  <c r="P69" i="10"/>
  <c r="N70" i="10"/>
  <c r="O70" i="10"/>
  <c r="P70" i="10"/>
  <c r="N71" i="10"/>
  <c r="O71" i="10"/>
  <c r="P71" i="10"/>
  <c r="N72" i="10"/>
  <c r="O72" i="10"/>
  <c r="P72" i="10"/>
  <c r="N73" i="10"/>
  <c r="O73" i="10"/>
  <c r="P73" i="10"/>
  <c r="N74" i="10"/>
  <c r="O74" i="10"/>
  <c r="P74" i="10"/>
  <c r="N75" i="10"/>
  <c r="O75" i="10"/>
  <c r="P75" i="10"/>
  <c r="N76" i="10"/>
  <c r="O76" i="10"/>
  <c r="P76" i="10"/>
  <c r="N77" i="10"/>
  <c r="O77" i="10"/>
  <c r="P77" i="10"/>
  <c r="N78" i="10"/>
  <c r="O78" i="10"/>
  <c r="P78" i="10"/>
  <c r="N79" i="10"/>
  <c r="O79" i="10"/>
  <c r="P79" i="10"/>
  <c r="M82" i="9"/>
  <c r="M69" i="9"/>
  <c r="M37" i="9"/>
  <c r="V83" i="10"/>
  <c r="W83" i="10"/>
  <c r="X83" i="10"/>
  <c r="Y83" i="10"/>
  <c r="V84" i="10"/>
  <c r="W84" i="10"/>
  <c r="X84" i="10"/>
  <c r="Y84" i="10"/>
  <c r="V85" i="10"/>
  <c r="W85" i="10"/>
  <c r="X85" i="10"/>
  <c r="Y85" i="10"/>
  <c r="V86" i="10"/>
  <c r="W86" i="10"/>
  <c r="X86" i="10"/>
  <c r="Y86" i="10"/>
  <c r="V87" i="10"/>
  <c r="W87" i="10"/>
  <c r="X87" i="10"/>
  <c r="Y87" i="10"/>
  <c r="V88" i="10"/>
  <c r="W88" i="10"/>
  <c r="X88" i="10"/>
  <c r="Y88" i="10"/>
  <c r="V89" i="10"/>
  <c r="W89" i="10"/>
  <c r="X89" i="10"/>
  <c r="Y89" i="10"/>
  <c r="V90" i="10"/>
  <c r="W90" i="10"/>
  <c r="X90" i="10"/>
  <c r="Y90" i="10"/>
  <c r="V91" i="10"/>
  <c r="W91" i="10"/>
  <c r="X91" i="10"/>
  <c r="Y91" i="10"/>
  <c r="V92" i="10"/>
  <c r="W92" i="10"/>
  <c r="X92" i="10"/>
  <c r="Y92" i="10"/>
  <c r="Y82" i="10"/>
  <c r="X82" i="10"/>
  <c r="W82" i="10"/>
  <c r="V82" i="10"/>
  <c r="V70" i="10"/>
  <c r="W70" i="10"/>
  <c r="X70" i="10"/>
  <c r="Y70" i="10"/>
  <c r="V71" i="10"/>
  <c r="W71" i="10"/>
  <c r="X71" i="10"/>
  <c r="Y71" i="10"/>
  <c r="V72" i="10"/>
  <c r="W72" i="10"/>
  <c r="X72" i="10"/>
  <c r="Y72" i="10"/>
  <c r="V73" i="10"/>
  <c r="W73" i="10"/>
  <c r="X73" i="10"/>
  <c r="Y73" i="10"/>
  <c r="V74" i="10"/>
  <c r="W74" i="10"/>
  <c r="X74" i="10"/>
  <c r="Y74" i="10"/>
  <c r="V75" i="10"/>
  <c r="W75" i="10"/>
  <c r="X75" i="10"/>
  <c r="Y75" i="10"/>
  <c r="V76" i="10"/>
  <c r="W76" i="10"/>
  <c r="X76" i="10"/>
  <c r="Y76" i="10"/>
  <c r="V77" i="10"/>
  <c r="W77" i="10"/>
  <c r="X77" i="10"/>
  <c r="Y77" i="10"/>
  <c r="V78" i="10"/>
  <c r="W78" i="10"/>
  <c r="X78" i="10"/>
  <c r="Y78" i="10"/>
  <c r="V79" i="10"/>
  <c r="W79" i="10"/>
  <c r="X79" i="10"/>
  <c r="Y79" i="10"/>
  <c r="Y69" i="10"/>
  <c r="X69" i="10"/>
  <c r="W69" i="10"/>
  <c r="V69" i="10"/>
  <c r="V51" i="10"/>
  <c r="W51" i="10"/>
  <c r="X51" i="10"/>
  <c r="Y51" i="10"/>
  <c r="V52" i="10"/>
  <c r="W52" i="10"/>
  <c r="X52" i="10"/>
  <c r="Y52" i="10"/>
  <c r="V53" i="10"/>
  <c r="W53" i="10"/>
  <c r="X53" i="10"/>
  <c r="Y53" i="10"/>
  <c r="V54" i="10"/>
  <c r="W54" i="10"/>
  <c r="X54" i="10"/>
  <c r="Y54" i="10"/>
  <c r="V55" i="10"/>
  <c r="W55" i="10"/>
  <c r="X55" i="10"/>
  <c r="Y55" i="10"/>
  <c r="V56" i="10"/>
  <c r="W56" i="10"/>
  <c r="X56" i="10"/>
  <c r="Y56" i="10"/>
  <c r="V57" i="10"/>
  <c r="W57" i="10"/>
  <c r="X57" i="10"/>
  <c r="Y57" i="10"/>
  <c r="V58" i="10"/>
  <c r="W58" i="10"/>
  <c r="X58" i="10"/>
  <c r="Y58" i="10"/>
  <c r="V59" i="10"/>
  <c r="W59" i="10"/>
  <c r="X59" i="10"/>
  <c r="Y59" i="10"/>
  <c r="V60" i="10"/>
  <c r="W60" i="10"/>
  <c r="X60" i="10"/>
  <c r="Y60" i="10"/>
  <c r="V61" i="10"/>
  <c r="W61" i="10"/>
  <c r="X61" i="10"/>
  <c r="Y61" i="10"/>
  <c r="V62" i="10"/>
  <c r="W62" i="10"/>
  <c r="X62" i="10"/>
  <c r="Y62" i="10"/>
  <c r="V63" i="10"/>
  <c r="W63" i="10"/>
  <c r="X63" i="10"/>
  <c r="Y63" i="10"/>
  <c r="V64" i="10"/>
  <c r="W64" i="10"/>
  <c r="X64" i="10"/>
  <c r="Y64" i="10"/>
  <c r="V65" i="10"/>
  <c r="W65" i="10"/>
  <c r="X65" i="10"/>
  <c r="Y65" i="10"/>
  <c r="V66" i="10"/>
  <c r="W66" i="10"/>
  <c r="X66" i="10"/>
  <c r="Y66" i="10"/>
  <c r="Y50" i="10"/>
  <c r="X50" i="10"/>
  <c r="W50" i="10"/>
  <c r="V50" i="10"/>
  <c r="V38" i="10"/>
  <c r="W38" i="10"/>
  <c r="X38" i="10"/>
  <c r="Y38" i="10"/>
  <c r="V39" i="10"/>
  <c r="W39" i="10"/>
  <c r="X39" i="10"/>
  <c r="Y39" i="10"/>
  <c r="V40" i="10"/>
  <c r="W40" i="10"/>
  <c r="X40" i="10"/>
  <c r="Y40" i="10"/>
  <c r="V41" i="10"/>
  <c r="X41" i="10"/>
  <c r="Y41" i="10"/>
  <c r="V42" i="10"/>
  <c r="W42" i="10"/>
  <c r="X42" i="10"/>
  <c r="Y42" i="10"/>
  <c r="V43" i="10"/>
  <c r="W43" i="10"/>
  <c r="X43" i="10"/>
  <c r="Y43" i="10"/>
  <c r="V44" i="10"/>
  <c r="W44" i="10"/>
  <c r="X44" i="10"/>
  <c r="V45" i="10"/>
  <c r="W45" i="10"/>
  <c r="X45" i="10"/>
  <c r="Y45" i="10"/>
  <c r="V46" i="10"/>
  <c r="W46" i="10"/>
  <c r="X46" i="10"/>
  <c r="Y46" i="10"/>
  <c r="Y37" i="10"/>
  <c r="X37" i="10"/>
  <c r="W37" i="10"/>
  <c r="V37" i="10"/>
  <c r="N83" i="10"/>
  <c r="O83" i="10"/>
  <c r="P83" i="10"/>
  <c r="Q83" i="10"/>
  <c r="N84" i="10"/>
  <c r="O84" i="10"/>
  <c r="P84" i="10"/>
  <c r="Q84" i="10"/>
  <c r="N85" i="10"/>
  <c r="O85" i="10"/>
  <c r="P85" i="10"/>
  <c r="Q85" i="10"/>
  <c r="N86" i="10"/>
  <c r="O86" i="10"/>
  <c r="P86" i="10"/>
  <c r="Q86" i="10"/>
  <c r="N87" i="10"/>
  <c r="O87" i="10"/>
  <c r="P87" i="10"/>
  <c r="Q87" i="10"/>
  <c r="N88" i="10"/>
  <c r="O88" i="10"/>
  <c r="P88" i="10"/>
  <c r="Q88" i="10"/>
  <c r="N89" i="10"/>
  <c r="O89" i="10"/>
  <c r="P89" i="10"/>
  <c r="Q89" i="10"/>
  <c r="N90" i="10"/>
  <c r="O90" i="10"/>
  <c r="P90" i="10"/>
  <c r="Q90" i="10"/>
  <c r="N91" i="10"/>
  <c r="O91" i="10"/>
  <c r="P91" i="10"/>
  <c r="Q91" i="10"/>
  <c r="N92" i="10"/>
  <c r="O92" i="10"/>
  <c r="P92" i="10"/>
  <c r="Q92" i="10"/>
  <c r="Q82" i="10"/>
  <c r="P82" i="10"/>
  <c r="O82" i="10"/>
  <c r="N82" i="10"/>
  <c r="Q70" i="10"/>
  <c r="Q71" i="10"/>
  <c r="Q72" i="10"/>
  <c r="Q73" i="10"/>
  <c r="Q74" i="10"/>
  <c r="Q75" i="10"/>
  <c r="Q76" i="10"/>
  <c r="Q77" i="10"/>
  <c r="Q78" i="10"/>
  <c r="Q79" i="10"/>
  <c r="Q69" i="10"/>
  <c r="N51" i="10"/>
  <c r="O51" i="10"/>
  <c r="P51" i="10"/>
  <c r="Q51" i="10"/>
  <c r="N52" i="10"/>
  <c r="O52" i="10"/>
  <c r="P52" i="10"/>
  <c r="Q52" i="10"/>
  <c r="N53" i="10"/>
  <c r="O53" i="10"/>
  <c r="P53" i="10"/>
  <c r="Q53" i="10"/>
  <c r="N54" i="10"/>
  <c r="O54" i="10"/>
  <c r="P54" i="10"/>
  <c r="Q54" i="10"/>
  <c r="N55" i="10"/>
  <c r="O55" i="10"/>
  <c r="P55" i="10"/>
  <c r="Q55" i="10"/>
  <c r="N56" i="10"/>
  <c r="O56" i="10"/>
  <c r="P56" i="10"/>
  <c r="Q56" i="10"/>
  <c r="N57" i="10"/>
  <c r="O57" i="10"/>
  <c r="P57" i="10"/>
  <c r="Q57" i="10"/>
  <c r="N58" i="10"/>
  <c r="O58" i="10"/>
  <c r="P58" i="10"/>
  <c r="Q58" i="10"/>
  <c r="N59" i="10"/>
  <c r="O59" i="10"/>
  <c r="P59" i="10"/>
  <c r="Q59" i="10"/>
  <c r="N60" i="10"/>
  <c r="O60" i="10"/>
  <c r="P60" i="10"/>
  <c r="Q60" i="10"/>
  <c r="N61" i="10"/>
  <c r="O61" i="10"/>
  <c r="P61" i="10"/>
  <c r="Q61" i="10"/>
  <c r="N62" i="10"/>
  <c r="O62" i="10"/>
  <c r="P62" i="10"/>
  <c r="Q62" i="10"/>
  <c r="N63" i="10"/>
  <c r="O63" i="10"/>
  <c r="P63" i="10"/>
  <c r="Q63" i="10"/>
  <c r="N64" i="10"/>
  <c r="O64" i="10"/>
  <c r="P64" i="10"/>
  <c r="Q64" i="10"/>
  <c r="N65" i="10"/>
  <c r="O65" i="10"/>
  <c r="P65" i="10"/>
  <c r="Q65" i="10"/>
  <c r="N66" i="10"/>
  <c r="O66" i="10"/>
  <c r="P66" i="10"/>
  <c r="Q66" i="10"/>
  <c r="Q50" i="10"/>
  <c r="P50" i="10"/>
  <c r="O50" i="10"/>
  <c r="N50" i="10"/>
  <c r="N38" i="10"/>
  <c r="O38" i="10"/>
  <c r="P38" i="10"/>
  <c r="Q38" i="10"/>
  <c r="N39" i="10"/>
  <c r="O39" i="10"/>
  <c r="P39" i="10"/>
  <c r="Q39" i="10"/>
  <c r="N40" i="10"/>
  <c r="O40" i="10"/>
  <c r="P40" i="10"/>
  <c r="Q40" i="10"/>
  <c r="N41" i="10"/>
  <c r="O41" i="10"/>
  <c r="P41" i="10"/>
  <c r="Q41" i="10"/>
  <c r="N42" i="10"/>
  <c r="O42" i="10"/>
  <c r="P42" i="10"/>
  <c r="Q42" i="10"/>
  <c r="N43" i="10"/>
  <c r="O43" i="10"/>
  <c r="P43" i="10"/>
  <c r="Q43" i="10"/>
  <c r="N44" i="10"/>
  <c r="O44" i="10"/>
  <c r="P44" i="10"/>
  <c r="Q44" i="10"/>
  <c r="N45" i="10"/>
  <c r="O45" i="10"/>
  <c r="P45" i="10"/>
  <c r="Q45" i="10"/>
  <c r="N46" i="10"/>
  <c r="O46" i="10"/>
  <c r="P46" i="10"/>
  <c r="Q46" i="10"/>
  <c r="Q37" i="10"/>
  <c r="P37" i="10"/>
  <c r="O37" i="10"/>
  <c r="N37" i="10"/>
  <c r="V21" i="10"/>
  <c r="W21" i="10"/>
  <c r="X21" i="10"/>
  <c r="Y21" i="10"/>
  <c r="V22" i="10"/>
  <c r="W22" i="10"/>
  <c r="X22" i="10"/>
  <c r="Y22" i="10"/>
  <c r="V23" i="10"/>
  <c r="W23" i="10"/>
  <c r="X23" i="10"/>
  <c r="Y23" i="10"/>
  <c r="V24" i="10"/>
  <c r="W24" i="10"/>
  <c r="X24" i="10"/>
  <c r="Y24" i="10"/>
  <c r="V25" i="10"/>
  <c r="W25" i="10"/>
  <c r="X25" i="10"/>
  <c r="Y25" i="10"/>
  <c r="V26" i="10"/>
  <c r="W26" i="10"/>
  <c r="X26" i="10"/>
  <c r="Y26" i="10"/>
  <c r="V27" i="10"/>
  <c r="W27" i="10"/>
  <c r="X27" i="10"/>
  <c r="Y27" i="10"/>
  <c r="V28" i="10"/>
  <c r="W28" i="10"/>
  <c r="X28" i="10"/>
  <c r="Y28" i="10"/>
  <c r="V29" i="10"/>
  <c r="W29" i="10"/>
  <c r="X29" i="10"/>
  <c r="Y29" i="10"/>
  <c r="V30" i="10"/>
  <c r="W30" i="10"/>
  <c r="X30" i="10"/>
  <c r="Y30" i="10"/>
  <c r="V31" i="10"/>
  <c r="W31" i="10"/>
  <c r="X31" i="10"/>
  <c r="Y31" i="10"/>
  <c r="V32" i="10"/>
  <c r="W32" i="10"/>
  <c r="X32" i="10"/>
  <c r="Y32" i="10"/>
  <c r="V33" i="10"/>
  <c r="W33" i="10"/>
  <c r="X33" i="10"/>
  <c r="Y33" i="10"/>
  <c r="V34" i="10"/>
  <c r="W34" i="10"/>
  <c r="X34" i="10"/>
  <c r="Y34" i="10"/>
  <c r="Y20" i="10"/>
  <c r="X20" i="10"/>
  <c r="W20" i="10"/>
  <c r="W36" i="10" s="1"/>
  <c r="V20" i="10"/>
  <c r="N21" i="10"/>
  <c r="P21" i="10"/>
  <c r="Q21" i="10"/>
  <c r="N22" i="10"/>
  <c r="P22" i="10"/>
  <c r="Q22" i="10"/>
  <c r="N23" i="10"/>
  <c r="O23" i="10"/>
  <c r="P23" i="10"/>
  <c r="Q23" i="10"/>
  <c r="N24" i="10"/>
  <c r="O24" i="10"/>
  <c r="P24" i="10"/>
  <c r="Q24" i="10"/>
  <c r="N25" i="10"/>
  <c r="O25" i="10"/>
  <c r="P25" i="10"/>
  <c r="Q25" i="10"/>
  <c r="N26" i="10"/>
  <c r="O26" i="10"/>
  <c r="P26" i="10"/>
  <c r="Q26" i="10"/>
  <c r="N27" i="10"/>
  <c r="O27" i="10"/>
  <c r="P27" i="10"/>
  <c r="Q27" i="10"/>
  <c r="N28" i="10"/>
  <c r="O28" i="10"/>
  <c r="P28" i="10"/>
  <c r="Q28" i="10"/>
  <c r="N29" i="10"/>
  <c r="O29" i="10"/>
  <c r="P29" i="10"/>
  <c r="Q29" i="10"/>
  <c r="N30" i="10"/>
  <c r="O30" i="10"/>
  <c r="P30" i="10"/>
  <c r="Q30" i="10"/>
  <c r="N31" i="10"/>
  <c r="O31" i="10"/>
  <c r="P31" i="10"/>
  <c r="Q31" i="10"/>
  <c r="N32" i="10"/>
  <c r="O32" i="10"/>
  <c r="P32" i="10"/>
  <c r="Q32" i="10"/>
  <c r="N33" i="10"/>
  <c r="O33" i="10"/>
  <c r="P33" i="10"/>
  <c r="Q33" i="10"/>
  <c r="N34" i="10"/>
  <c r="O34" i="10"/>
  <c r="P34" i="10"/>
  <c r="Q34" i="10"/>
  <c r="Q20" i="10"/>
  <c r="V5" i="10"/>
  <c r="W5" i="10"/>
  <c r="X5" i="10"/>
  <c r="V6" i="10"/>
  <c r="W6" i="10"/>
  <c r="X6" i="10"/>
  <c r="Y6" i="10"/>
  <c r="V7" i="10"/>
  <c r="W7" i="10"/>
  <c r="X7" i="10"/>
  <c r="Y7" i="10"/>
  <c r="V8" i="10"/>
  <c r="W8" i="10"/>
  <c r="X8" i="10"/>
  <c r="Y8" i="10"/>
  <c r="V9" i="10"/>
  <c r="W9" i="10"/>
  <c r="X9" i="10"/>
  <c r="Y9" i="10"/>
  <c r="V10" i="10"/>
  <c r="W10" i="10"/>
  <c r="X10" i="10"/>
  <c r="Y10" i="10"/>
  <c r="V11" i="10"/>
  <c r="W11" i="10"/>
  <c r="X11" i="10"/>
  <c r="Y11" i="10"/>
  <c r="V12" i="10"/>
  <c r="W12" i="10"/>
  <c r="X12" i="10"/>
  <c r="Y12" i="10"/>
  <c r="V13" i="10"/>
  <c r="W13" i="10"/>
  <c r="X13" i="10"/>
  <c r="Y13" i="10"/>
  <c r="V14" i="10"/>
  <c r="W14" i="10"/>
  <c r="X14" i="10"/>
  <c r="Y14" i="10"/>
  <c r="V15" i="10"/>
  <c r="X15" i="10"/>
  <c r="N5" i="10"/>
  <c r="O5" i="10"/>
  <c r="P5" i="10"/>
  <c r="Q5" i="10"/>
  <c r="N6" i="10"/>
  <c r="O6" i="10"/>
  <c r="P6" i="10"/>
  <c r="Q6" i="10"/>
  <c r="N7" i="10"/>
  <c r="O7" i="10"/>
  <c r="P7" i="10"/>
  <c r="Q7" i="10"/>
  <c r="N8" i="10"/>
  <c r="O8" i="10"/>
  <c r="P8" i="10"/>
  <c r="Q8" i="10"/>
  <c r="N9" i="10"/>
  <c r="O9" i="10"/>
  <c r="P9" i="10"/>
  <c r="Q9" i="10"/>
  <c r="N10" i="10"/>
  <c r="O10" i="10"/>
  <c r="P10" i="10"/>
  <c r="Q10" i="10"/>
  <c r="N11" i="10"/>
  <c r="O11" i="10"/>
  <c r="P11" i="10"/>
  <c r="Q11" i="10"/>
  <c r="N12" i="10"/>
  <c r="O12" i="10"/>
  <c r="P12" i="10"/>
  <c r="Q12" i="10"/>
  <c r="N13" i="10"/>
  <c r="O13" i="10"/>
  <c r="P13" i="10"/>
  <c r="Q13" i="10"/>
  <c r="N14" i="10"/>
  <c r="O14" i="10"/>
  <c r="P14" i="10"/>
  <c r="Q14" i="10"/>
  <c r="N15" i="10"/>
  <c r="O15" i="10"/>
  <c r="P15" i="10"/>
  <c r="Q15" i="10"/>
  <c r="O36" i="10" l="1"/>
  <c r="W49" i="10"/>
  <c r="T12" i="3" s="1"/>
  <c r="Y49" i="10"/>
  <c r="Z12" i="3" s="1"/>
  <c r="N49" i="10"/>
  <c r="D12" i="3" s="1"/>
  <c r="V49" i="10"/>
  <c r="Q12" i="3" s="1"/>
  <c r="O96" i="10"/>
  <c r="N96" i="10"/>
  <c r="D8" i="3" s="1"/>
  <c r="O49" i="10"/>
  <c r="E12" i="3" s="1"/>
  <c r="P96" i="10"/>
  <c r="F8" i="3" s="1"/>
  <c r="V96" i="10"/>
  <c r="Q8" i="3" s="1"/>
  <c r="P49" i="10"/>
  <c r="F12" i="3" s="1"/>
  <c r="Q96" i="10"/>
  <c r="G8" i="3" s="1"/>
  <c r="Q49" i="10"/>
  <c r="G12" i="3" s="1"/>
  <c r="X49" i="10"/>
  <c r="W12" i="3" s="1"/>
  <c r="X96" i="10"/>
  <c r="W8" i="3" s="1"/>
  <c r="W96" i="10"/>
  <c r="T8" i="3" s="1"/>
  <c r="P36" i="10"/>
  <c r="F9" i="3" s="1"/>
  <c r="Y96" i="10"/>
  <c r="Z8" i="3" s="1"/>
  <c r="N81" i="10"/>
  <c r="W81" i="10"/>
  <c r="T13" i="3" s="1"/>
  <c r="X36" i="10"/>
  <c r="W9" i="3" s="1"/>
  <c r="Y68" i="10"/>
  <c r="Z11" i="3" s="1"/>
  <c r="K11" i="3" s="1"/>
  <c r="Q36" i="10"/>
  <c r="G9" i="3" s="1"/>
  <c r="Y36" i="10"/>
  <c r="Z9" i="3" s="1"/>
  <c r="X81" i="10"/>
  <c r="W13" i="3" s="1"/>
  <c r="N68" i="10"/>
  <c r="D11" i="3" s="1"/>
  <c r="Y81" i="10"/>
  <c r="Z13" i="3" s="1"/>
  <c r="O68" i="10"/>
  <c r="E11" i="3" s="1"/>
  <c r="V68" i="10"/>
  <c r="Q11" i="3" s="1"/>
  <c r="P81" i="10"/>
  <c r="F13" i="3" s="1"/>
  <c r="N36" i="10"/>
  <c r="D9" i="3" s="1"/>
  <c r="P68" i="10"/>
  <c r="F11" i="3" s="1"/>
  <c r="Q81" i="10"/>
  <c r="G13" i="3" s="1"/>
  <c r="W68" i="10"/>
  <c r="T11" i="3" s="1"/>
  <c r="O81" i="10"/>
  <c r="E13" i="3" s="1"/>
  <c r="V36" i="10"/>
  <c r="Q9" i="3" s="1"/>
  <c r="E9" i="3"/>
  <c r="T9" i="3"/>
  <c r="Q68" i="10"/>
  <c r="G11" i="3" s="1"/>
  <c r="X68" i="10"/>
  <c r="W11" i="3" s="1"/>
  <c r="V81" i="10"/>
  <c r="A3" i="17"/>
  <c r="A4" i="17" s="1"/>
  <c r="A5" i="17" s="1"/>
  <c r="A6" i="17" s="1"/>
  <c r="A7" i="17" s="1"/>
  <c r="A8" i="17" s="1"/>
  <c r="A9" i="17" s="1"/>
  <c r="A10" i="17" s="1"/>
  <c r="A11" i="17" s="1"/>
  <c r="A12" i="17" s="1"/>
  <c r="A13" i="17" s="1"/>
  <c r="A14" i="17" s="1"/>
  <c r="A15" i="17" s="1"/>
  <c r="A16" i="17" s="1"/>
  <c r="A17" i="17" s="1"/>
  <c r="K8" i="3" l="1"/>
  <c r="K13" i="3"/>
  <c r="K12" i="3"/>
  <c r="K9" i="3"/>
  <c r="Y4" i="10"/>
  <c r="N4" i="10"/>
  <c r="N19" i="10" s="1"/>
  <c r="O4" i="10"/>
  <c r="O19" i="10" s="1"/>
  <c r="P4" i="10"/>
  <c r="P19" i="10" s="1"/>
  <c r="Q4" i="10"/>
  <c r="Q19" i="10" s="1"/>
  <c r="W4" i="10"/>
  <c r="W19" i="10" s="1"/>
  <c r="X4" i="10"/>
  <c r="X19" i="10" s="1"/>
  <c r="V4" i="10"/>
  <c r="V19" i="10" s="1"/>
  <c r="W10" i="3" l="1"/>
  <c r="G10" i="3"/>
  <c r="G15" i="3" s="1"/>
  <c r="T10" i="3"/>
  <c r="F10" i="3"/>
  <c r="F15" i="3" s="1"/>
  <c r="E10" i="3"/>
  <c r="D10" i="3"/>
  <c r="Q10" i="3"/>
  <c r="J11" i="3"/>
  <c r="I9" i="3"/>
  <c r="I11" i="3"/>
  <c r="J13" i="3"/>
  <c r="H11" i="3"/>
  <c r="I13" i="3"/>
  <c r="J9" i="3"/>
  <c r="H12" i="3"/>
  <c r="J8" i="3"/>
  <c r="H9" i="3"/>
  <c r="J12" i="3"/>
  <c r="I12" i="3"/>
  <c r="I8" i="3"/>
  <c r="H8" i="3"/>
  <c r="S12" i="3"/>
  <c r="V12" i="3"/>
  <c r="P8" i="3"/>
  <c r="V11" i="3"/>
  <c r="Y11" i="3"/>
  <c r="AA11" i="3" s="1"/>
  <c r="S11" i="3"/>
  <c r="V8" i="3"/>
  <c r="Y12" i="3"/>
  <c r="AA12" i="3" s="1"/>
  <c r="Y8" i="3"/>
  <c r="AA8" i="3" s="1"/>
  <c r="J10" i="3" l="1"/>
  <c r="W15" i="3"/>
  <c r="I10" i="3"/>
  <c r="T15" i="3"/>
  <c r="H10" i="3"/>
  <c r="X11" i="3"/>
  <c r="X12" i="3"/>
  <c r="U11" i="3"/>
  <c r="R8" i="3"/>
  <c r="X8" i="3"/>
  <c r="U12" i="3"/>
  <c r="P11" i="3"/>
  <c r="R11" i="3" s="1"/>
  <c r="P12" i="3"/>
  <c r="R12" i="3" s="1"/>
  <c r="AC54" i="9" l="1"/>
  <c r="AC50" i="9"/>
  <c r="AB33" i="9"/>
  <c r="AA33" i="9"/>
  <c r="AB32" i="9"/>
  <c r="AA32" i="9"/>
  <c r="AB31" i="9"/>
  <c r="AA31" i="9"/>
  <c r="AB30" i="9"/>
  <c r="AA30" i="9"/>
  <c r="AB26" i="9"/>
  <c r="AA26" i="9"/>
  <c r="AB25" i="9"/>
  <c r="AA25" i="9"/>
  <c r="AB21" i="9"/>
  <c r="AA21" i="9"/>
  <c r="AB15" i="9"/>
  <c r="AB14" i="9"/>
  <c r="AB13" i="9"/>
  <c r="AB12" i="9"/>
  <c r="AB11" i="9"/>
  <c r="AB10" i="9"/>
  <c r="AB9" i="9"/>
  <c r="AB8" i="9"/>
  <c r="AB7" i="9"/>
  <c r="AB6" i="9"/>
  <c r="AB5" i="9"/>
  <c r="S13" i="3" l="1"/>
  <c r="U13" i="3" s="1"/>
  <c r="S9" i="3"/>
  <c r="U9" i="3" s="1"/>
  <c r="V10" i="3"/>
  <c r="X10" i="3" s="1"/>
  <c r="Y9" i="3"/>
  <c r="AA9" i="3" s="1"/>
  <c r="S10" i="3"/>
  <c r="U10" i="3" s="1"/>
  <c r="Y10" i="3"/>
  <c r="V9" i="3"/>
  <c r="Y13" i="3"/>
  <c r="AA13" i="3" s="1"/>
  <c r="AC25" i="9"/>
  <c r="AC31" i="9"/>
  <c r="AC32" i="9"/>
  <c r="AC26" i="9"/>
  <c r="AC30" i="9"/>
  <c r="AC21" i="9"/>
  <c r="AC33" i="9"/>
  <c r="X9" i="3" l="1"/>
  <c r="V13" i="3"/>
  <c r="X13" i="3" s="1"/>
  <c r="P10" i="3"/>
  <c r="R10" i="3" s="1"/>
  <c r="P9" i="3"/>
  <c r="D13" i="3"/>
  <c r="Q13" i="3"/>
  <c r="X15" i="3" l="1"/>
  <c r="V15" i="3"/>
  <c r="H13" i="3"/>
  <c r="P13" i="3"/>
  <c r="D15" i="3"/>
  <c r="R9" i="3"/>
  <c r="Q15" i="3"/>
  <c r="R13" i="3" l="1"/>
  <c r="R15" i="3" s="1"/>
  <c r="P15" i="3"/>
  <c r="E8" i="3"/>
  <c r="S8" i="3" l="1"/>
  <c r="E15" i="3"/>
  <c r="U8" i="3"/>
  <c r="U15" i="3" s="1"/>
  <c r="S15" i="3"/>
  <c r="Z15" i="3" l="1"/>
  <c r="K10" i="3"/>
  <c r="Y5" i="10"/>
  <c r="Y19" i="10"/>
  <c r="Z10" i="3"/>
  <c r="AA10" i="3"/>
  <c r="AA15" i="3"/>
</calcChain>
</file>

<file path=xl/sharedStrings.xml><?xml version="1.0" encoding="utf-8"?>
<sst xmlns="http://schemas.openxmlformats.org/spreadsheetml/2006/main" count="2545" uniqueCount="933">
  <si>
    <r>
      <rPr>
        <sz val="22"/>
        <color theme="2"/>
        <rFont val="Geomanist Bold"/>
        <family val="3"/>
      </rPr>
      <t>HOJA</t>
    </r>
    <r>
      <rPr>
        <sz val="18"/>
        <color theme="2"/>
        <rFont val="Geomanist Bold"/>
        <family val="3"/>
      </rPr>
      <t xml:space="preserve">
</t>
    </r>
    <r>
      <rPr>
        <sz val="72"/>
        <color theme="2"/>
        <rFont val="Geomanist Bold"/>
        <family val="3"/>
      </rPr>
      <t>1</t>
    </r>
  </si>
  <si>
    <r>
      <rPr>
        <sz val="18"/>
        <color rgb="FF002060"/>
        <rFont val="Geomanist Bold"/>
        <family val="3"/>
      </rPr>
      <t>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</si>
  <si>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OBJETIVO:</t>
  </si>
  <si>
    <t>Presentar el plan de acción 2022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</si>
  <si>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</si>
  <si>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</si>
  <si>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</si>
  <si>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</si>
  <si>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</si>
  <si>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TRIMESTRE</t>
  </si>
  <si>
    <t>ÁREA</t>
  </si>
  <si>
    <t>NUMERO DE ACCIONES ESTRATEGICAS POR ÁREA</t>
  </si>
  <si>
    <t>PONDERACIÓN DE IMPACTO EN EL CUMPLIMIENTO DEL PAI</t>
  </si>
  <si>
    <t xml:space="preserve">AVANCE PROGRAMADO ACUMULADO Q1 </t>
  </si>
  <si>
    <t xml:space="preserve">AVANCE PROGRAMADO ACUMULADO Q2 </t>
  </si>
  <si>
    <t xml:space="preserve">AVANCE PROGRAMADO ACUMULADO Q3 </t>
  </si>
  <si>
    <t xml:space="preserve">AVANCE PROGRAMADO ACUMULADO Q4 </t>
  </si>
  <si>
    <t>MEDICIÓN DE IMPACTO  EN EL PAI Q1</t>
  </si>
  <si>
    <t>MEDICIÓN DE IMPACTO  EN EL PAI Q2</t>
  </si>
  <si>
    <t>MEDICIÓN DE IMPACTO  EN EL PAI Q3</t>
  </si>
  <si>
    <t>MEDICIÓN DE IMPACTO  EN EL PAI Q 4</t>
  </si>
  <si>
    <t>ESCALA DE ACEPTACIÓN DE AREA</t>
  </si>
  <si>
    <r>
      <t xml:space="preserve">AVANCE   </t>
    </r>
    <r>
      <rPr>
        <b/>
        <sz val="9"/>
        <color rgb="FF002060"/>
        <rFont val="Geomanist Light"/>
        <family val="3"/>
      </rPr>
      <t>PROGRAMADO</t>
    </r>
    <r>
      <rPr>
        <sz val="9"/>
        <color rgb="FF002060"/>
        <rFont val="Geomanist Light"/>
        <family val="3"/>
      </rPr>
      <t xml:space="preserve"> ACUMULADO Q1</t>
    </r>
  </si>
  <si>
    <r>
      <t xml:space="preserve">AVANCE  </t>
    </r>
    <r>
      <rPr>
        <b/>
        <sz val="9"/>
        <color rgb="FF002060"/>
        <rFont val="Geomanist Light"/>
        <family val="3"/>
      </rPr>
      <t>CUMPLIMIENTO</t>
    </r>
    <r>
      <rPr>
        <sz val="9"/>
        <color rgb="FF002060"/>
        <rFont val="Geomanist Light"/>
        <family val="3"/>
      </rPr>
      <t xml:space="preserve"> ACUMULADO Q1</t>
    </r>
  </si>
  <si>
    <t>PORCENTAJE DE CUMPLIMIENTO Q1</t>
  </si>
  <si>
    <t>AVANCE PROGRAMADO ACUMULADO Q2</t>
  </si>
  <si>
    <t>AVANCE  CUMPLIMIENTO ACUMULADO Q2</t>
  </si>
  <si>
    <t>PORCENTAJE DE CUMPLIMIENTO Q2</t>
  </si>
  <si>
    <t>AVANCE PROGRAMADO ACUMULADO Q3</t>
  </si>
  <si>
    <t>AVANCE CUMPLIMIENTO ACUMULADO Q3</t>
  </si>
  <si>
    <t>PORCENTAJE DE CUMPLIMIENTO Q3</t>
  </si>
  <si>
    <t>AVANCE CUMPLIMIENTO ACUMULADO Q4</t>
  </si>
  <si>
    <t>PORCENTAJE DE CUMPLIMIENTO Q4</t>
  </si>
  <si>
    <t>DIRECCIÓN GENERAL</t>
  </si>
  <si>
    <t>EN PROCESO DE GESTIÓN EN LA VIGENCIA</t>
  </si>
  <si>
    <t>SUB DIRECCIÓN GESTION CONTRACTUAL</t>
  </si>
  <si>
    <t>SUB DIRECCIÓN NEGOCIOS</t>
  </si>
  <si>
    <t>SUB DIRECCIÓN EMAE</t>
  </si>
  <si>
    <t>SUB DIRECCIÓN IDT</t>
  </si>
  <si>
    <t>SECRETARÍA GENERAL</t>
  </si>
  <si>
    <t xml:space="preserve">DEC612 de 2018 </t>
  </si>
  <si>
    <t>TOTAL</t>
  </si>
  <si>
    <t xml:space="preserve">TOTAL </t>
  </si>
  <si>
    <t>DISTRIBUCIÓN DE ACCIONES ESTRATEGICAS 2022</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</si>
  <si>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</si>
  <si>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</si>
  <si>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</si>
  <si>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</si>
  <si>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Geomanist Light"/>
        <family val="3"/>
      </rPr>
      <t>HOJA 1. PAI.</t>
    </r>
    <r>
      <rPr>
        <sz val="10"/>
        <color theme="1"/>
        <rFont val="Geomanist Light"/>
        <family val="3"/>
      </rPr>
      <t xml:space="preserve"> Presentación - introducción Plan de Acción Institucional 2022.
</t>
    </r>
    <r>
      <rPr>
        <b/>
        <sz val="10"/>
        <color theme="1"/>
        <rFont val="Geomanist Light"/>
        <family val="3"/>
      </rPr>
      <t>HOJA 2. PAI 2022.</t>
    </r>
    <r>
      <rPr>
        <sz val="10"/>
        <color theme="1"/>
        <rFont val="Geomanist Light"/>
        <family val="3"/>
      </rPr>
      <t xml:space="preserve"> Acciones programadas para la ejecución del plan de acción institucional de la vigencia 2022.
</t>
    </r>
    <r>
      <rPr>
        <b/>
        <sz val="10"/>
        <color theme="1"/>
        <rFont val="Geomanist Light"/>
        <family val="3"/>
      </rPr>
      <t xml:space="preserve">HOJA 3.Seguimiento PAI. </t>
    </r>
    <r>
      <rPr>
        <sz val="10"/>
        <color theme="1"/>
        <rFont val="Geomanist Light"/>
        <family val="3"/>
      </rPr>
      <t xml:space="preserve">Configura el formato para el registro de avance al PAI
</t>
    </r>
    <r>
      <rPr>
        <b/>
        <sz val="10"/>
        <color theme="1"/>
        <rFont val="Geomanist Light"/>
        <family val="3"/>
      </rPr>
      <t>HOJA 4. Objetivos Estratégicos.</t>
    </r>
    <r>
      <rPr>
        <sz val="10"/>
        <color theme="1"/>
        <rFont val="Geomanist Light"/>
        <family val="3"/>
      </rPr>
      <t xml:space="preserve"> Consolida los objetivos planteados en Plan Estratégico Institucional 2019 - 2022.
</t>
    </r>
    <r>
      <rPr>
        <b/>
        <sz val="10"/>
        <color theme="1"/>
        <rFont val="Geomanist Light"/>
        <family val="3"/>
      </rPr>
      <t xml:space="preserve">HOJA 5. DOFA. </t>
    </r>
    <r>
      <rPr>
        <sz val="10"/>
        <color theme="1"/>
        <rFont val="Geomanist Light"/>
        <family val="3"/>
      </rPr>
      <t xml:space="preserve">Consolida las debilidades, oportunidades, fortalezas y amenazas identificados para la vigencia.
</t>
    </r>
    <r>
      <rPr>
        <b/>
        <sz val="10"/>
        <color theme="1"/>
        <rFont val="Geomanist Light"/>
        <family val="3"/>
      </rPr>
      <t>HOJA 6. Control de Ajustes PAI.</t>
    </r>
    <r>
      <rPr>
        <sz val="10"/>
        <color theme="1"/>
        <rFont val="Geomanist Light"/>
        <family val="3"/>
      </rPr>
      <t xml:space="preserve"> Configura el formato para el registro y trazabilidad de la solicitud de ajustes al contenido de este documento.
</t>
    </r>
    <r>
      <rPr>
        <b/>
        <sz val="10"/>
        <color theme="1"/>
        <rFont val="Geomanist Light"/>
        <family val="3"/>
      </rPr>
      <t>HOJA 7. Control de Formato.</t>
    </r>
    <r>
      <rPr>
        <sz val="10"/>
        <color theme="1"/>
        <rFont val="Geomanist Light"/>
        <family val="3"/>
      </rPr>
      <t xml:space="preserve"> Configura la trazabilidad de ajustes del formato PAI CCE-DES-FM-15
</t>
    </r>
  </si>
  <si>
    <t>INDICADOR DE COLOR</t>
  </si>
  <si>
    <t>PARAMETRO</t>
  </si>
  <si>
    <t>90% - 100%</t>
  </si>
  <si>
    <t>80% - 89%</t>
  </si>
  <si>
    <t>70% - 79%</t>
  </si>
  <si>
    <t>50% - 69%</t>
  </si>
  <si>
    <t>0 - 49%</t>
  </si>
  <si>
    <r>
      <rPr>
        <sz val="22"/>
        <color theme="2"/>
        <rFont val="Geomanist Bold"/>
        <family val="3"/>
      </rPr>
      <t>HOJA</t>
    </r>
    <r>
      <rPr>
        <sz val="12"/>
        <color theme="2"/>
        <rFont val="Geomanist Bold"/>
        <family val="3"/>
      </rPr>
      <t xml:space="preserve">
</t>
    </r>
    <r>
      <rPr>
        <sz val="72"/>
        <color theme="2"/>
        <rFont val="Geomanist Bold"/>
        <family val="3"/>
      </rPr>
      <t>2</t>
    </r>
  </si>
  <si>
    <t>ACTIVIDAD / INICIATIVA</t>
  </si>
  <si>
    <t>No. ITEM</t>
  </si>
  <si>
    <t>PRODUCTOS</t>
  </si>
  <si>
    <t>FECHAS</t>
  </si>
  <si>
    <t>MÉTRICA</t>
  </si>
  <si>
    <t>PRESUPUESTO</t>
  </si>
  <si>
    <t>ID</t>
  </si>
  <si>
    <t xml:space="preserve">Actividad </t>
  </si>
  <si>
    <t>Entregable</t>
  </si>
  <si>
    <t>INICIO</t>
  </si>
  <si>
    <t>FIN</t>
  </si>
  <si>
    <t>Meta / Indicador</t>
  </si>
  <si>
    <t>Fórmula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</si>
  <si>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</si>
  <si>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</si>
  <si>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</si>
  <si>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</si>
  <si>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</si>
  <si>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</si>
  <si>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</si>
  <si>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</si>
  <si>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</si>
  <si>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</si>
  <si>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</si>
  <si>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</si>
  <si>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</si>
  <si>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</si>
  <si>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</si>
  <si>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</si>
  <si>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</si>
  <si>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</si>
  <si>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</si>
  <si>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</si>
  <si>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</si>
  <si>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</si>
  <si>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</si>
  <si>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gestionados</t>
  </si>
  <si>
    <t>10 IAD's  Gestionados para adjudicación.
Meta anual de diez (10)</t>
  </si>
  <si>
    <t>IAD = ∑IAD del periodo a evaluar</t>
  </si>
  <si>
    <t>Reglamentar el uso obligatorio de los AMP vigentes y la generación de nuevos para territorios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</si>
  <si>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</si>
  <si>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</si>
  <si>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</si>
  <si>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</si>
  <si>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</si>
  <si>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</si>
  <si>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</si>
  <si>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</si>
  <si>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que contengan herramientas basadas en transformación digital.</t>
  </si>
  <si>
    <t>Instrumentos de Agregación de Demanda gestionados que contengan herramientas en transformacion digital. Nota: IAD's incluidos en la meta SN1.</t>
  </si>
  <si>
    <t xml:space="preserve">(2) IAD´S que contengan elementos de transformacion digital diseñados y adjudicados.Meta anual de dos(2) </t>
  </si>
  <si>
    <t>SN3</t>
  </si>
  <si>
    <t>Incorporar al menos un criterio de sostenibilidad en los IAD´s Instrumentos de Agregación de Demanda para 2022 (nuevos y renovaciones)</t>
  </si>
  <si>
    <t>Instrumentos de Agregación de Demanda gestionados que  contenga criterio de sostenibilidad. Nota: IAD's incluidos en la meta SN1.</t>
  </si>
  <si>
    <t xml:space="preserve">3 IAD´s estructurados y adjudicados en 2022 con al menos un criterio de sostenibilidad. </t>
  </si>
  <si>
    <t xml:space="preserve">Sumatoria de IADs nuevos estructurados con criterios de sostenibilidad </t>
  </si>
  <si>
    <t>SN4</t>
  </si>
  <si>
    <t>Incorporar en los Instrumentos de Agregación de Demanda la segmentación o participación regional empresarial en el mercado de compras públicas de los IAD´s</t>
  </si>
  <si>
    <t>Instrumentos de Agregación de Demanda Regional Gestionados.
Nota: IAD´s incluidos en la meta SN1.</t>
  </si>
  <si>
    <t xml:space="preserve">4 IAD´s  estructurados y adjudicados en 2022 que contemplen la segmentación o participacion por región </t>
  </si>
  <si>
    <t>Sumatoria de IAD  estructurados y adjudicados en 2022 que contemplen la segmentación por región</t>
  </si>
  <si>
    <t>SN5</t>
  </si>
  <si>
    <t xml:space="preserve">Incentivar la participación de MiPymes en los Instrumentos de Agregación de Demanda adjudicados en el 2022. </t>
  </si>
  <si>
    <t xml:space="preserve">Porcentaje de proveedores adjudicados MiPymes </t>
  </si>
  <si>
    <t>22% MiPymes del total de proveedores adjudicados durante la vigencia 2022.</t>
  </si>
  <si>
    <t>(Número de proveedores adjudicados MiPymes / Número de proveedores adjudicados totales)*100</t>
  </si>
  <si>
    <t>Desarrollar un modelo de medición de la eficiencia operacional</t>
  </si>
  <si>
    <t>SN6</t>
  </si>
  <si>
    <t>Generar sinergia o Alianzas estrategicas en el marco de la estructuración de los acuerdos marco e instrumentos de agregación de demanda</t>
  </si>
  <si>
    <t xml:space="preserve">Informes de alianzas estratégicas en el marco de la estructuración </t>
  </si>
  <si>
    <t xml:space="preserve">2 informes de alianzas estrategicas en el marco de la estructuracion </t>
  </si>
  <si>
    <t>Sumatoria de Informes reportados.</t>
  </si>
  <si>
    <t>SN7</t>
  </si>
  <si>
    <t>Realizar seguimiento a la estructuración de los IAD para mejorar la difusión de los mismos.</t>
  </si>
  <si>
    <t>Informes del estado y evolución de los IAD's en estructuración  publicados en la página web</t>
  </si>
  <si>
    <t>3 informes anuales de la estructuracion y evolucion de los IAD's.</t>
  </si>
  <si>
    <t>Sumatoria de Informes publicados en la página web</t>
  </si>
  <si>
    <t>Poner a disposición de los participes del sistema de compra pública documentos de buenas prácticas de contratación.</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</si>
  <si>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</si>
  <si>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</si>
  <si>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</si>
  <si>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</si>
  <si>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</si>
  <si>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Sumatoria  de  Informes de ahorros y ventas</t>
  </si>
  <si>
    <t>SN9</t>
  </si>
  <si>
    <t>Implementación y difusión de información transversal de la subdirección.</t>
  </si>
  <si>
    <t>Lista de asistencia y evidencia de las formaciones para entidades estatales en el uso de los IAD / AMP en la TVEC, Simuladores, Decreto 310 de 2021.</t>
  </si>
  <si>
    <t>20 Capacitaciones dictadas a entidades estatales en el uso de los IAD / AMP, decreto 310 y simuladores.</t>
  </si>
  <si>
    <t>Sumatoria de capacitaciones dictadas.</t>
  </si>
  <si>
    <t>Promover las capacidades de la compra pública</t>
  </si>
  <si>
    <t>80101601
80101604</t>
  </si>
  <si>
    <t>SN10</t>
  </si>
  <si>
    <t xml:space="preserve">Actualizar el boletín de precios  del sistema de compra pública </t>
  </si>
  <si>
    <t>4 boletines de precio publicados.</t>
  </si>
  <si>
    <t>Sumatoria de Boletines publicados en la pagina web</t>
  </si>
  <si>
    <t>SN11</t>
  </si>
  <si>
    <t>Diseñar y actualizar guía de operación secundaria.</t>
  </si>
  <si>
    <t>Guía operación secundaria - V2 actualizada y aprobada por el Subdirector de Negocios</t>
  </si>
  <si>
    <t>1 Guía de la Operacion Secundaria- V2 actualizada y aprobada por el Subdirector de Negocios</t>
  </si>
  <si>
    <t>Número de Guías de Operación Secundaria actualizada y aprobada</t>
  </si>
  <si>
    <t>SN12</t>
  </si>
  <si>
    <t>Organizar y clasificar la información de 2021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</si>
  <si>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</si>
  <si>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2021
</t>
  </si>
  <si>
    <t>Número de Transferencia primaria documental 2021</t>
  </si>
  <si>
    <t>Fortalecer el MIPG para incrementar en 10 puntos la calificación del FURAG</t>
  </si>
  <si>
    <t>SN13</t>
  </si>
  <si>
    <t>Gestionar con oportunidad las PQRSD de la dependencia, tomando acciones de alertas tempranas para su gestión</t>
  </si>
  <si>
    <t xml:space="preserve">Informes trimestrales en matriz del seguimiento y cumplimiento en el trámite de las PQRSD.
</t>
  </si>
  <si>
    <t>3 informes trimestrales de la gestión de PQRSD en la dependencia</t>
  </si>
  <si>
    <t>Sumatoria de los informes trimestrales realizados</t>
  </si>
  <si>
    <t>SN14</t>
  </si>
  <si>
    <t>Diseñar y estructurar Instrumentos de Agregación de Demanda (nuevos y renovaciones)</t>
  </si>
  <si>
    <t>Instrumentos de Agregación estructurados.</t>
  </si>
  <si>
    <t>10 IAD´s estructurados.
Meta anual 10 IAD´s</t>
  </si>
  <si>
    <t>IAD= ∑IAD del periodo a evaluar</t>
  </si>
  <si>
    <t>SN15</t>
  </si>
  <si>
    <t>Organizar la información de los IAD´s para realizar la entrega a la Subdirección de Información y Desarrollo Tecnológico con los lineamientos y tiempos establecidos  con el fin de poner en funcionamiento los IAD en la Tienda Virtual del Estado Colombiano (TVEC).</t>
  </si>
  <si>
    <t>Instrumentos de Agregación de Demanda en funcionamiento.</t>
  </si>
  <si>
    <t>4 IAD en funcionamiento.</t>
  </si>
  <si>
    <t>IAD= ∑IAD</t>
  </si>
  <si>
    <t>Desarrollar un modelo de medición de la eficiencia operacional.</t>
  </si>
  <si>
    <t>15 Acciones</t>
  </si>
  <si>
    <t>GC1</t>
  </si>
  <si>
    <t>Modificación documentos tipo con ocasión a la reglamentación de la Ley 2069 de 2020.</t>
  </si>
  <si>
    <t xml:space="preserve">1 Documento Tipo </t>
  </si>
  <si>
    <t>Número de documento tipo publicado</t>
  </si>
  <si>
    <t>Disponer documentos tipo a los sectores priorizados por el gobierno nacional</t>
  </si>
  <si>
    <t>Documentos Normativos</t>
  </si>
  <si>
    <t>C-0304-1000-2-0-0304005-02</t>
  </si>
  <si>
    <t>GC2</t>
  </si>
  <si>
    <t>Estructurar, publicar y adoptar los documentos tipo de interventoría del Sector agua potable y saneamiento básico de acuerdo con las cifras reportadas en el SECOP I y II.</t>
  </si>
  <si>
    <t>Documentos tipo de interventoría de obra pública de agua potable y saneamiento básico</t>
  </si>
  <si>
    <t>GC3</t>
  </si>
  <si>
    <t>Actualizar, publicar y adoptar la segunda versión de los documentos tipo de interventoría del Sector transporte con ocasión a los comentarios presentados por las entidades y ciudadanos en su implementación.</t>
  </si>
  <si>
    <t xml:space="preserve">Documentos tipo de interventoría de infraestructura de transporte - Versión 2. </t>
  </si>
  <si>
    <t>GC4</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</si>
  <si>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</si>
  <si>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</si>
  <si>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</si>
  <si>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</si>
  <si>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Promover la simplificación / racionalización normativa en referencia a la compra y la contratación pública</t>
  </si>
  <si>
    <t>GC5</t>
  </si>
  <si>
    <t>Indizar sentencias del Consejo de Estado del año 2011 que contengan temas relacionados con el Sistema de Compra Pública</t>
  </si>
  <si>
    <t>• (1) una matriz con las sentencias indizadas del año 2011
• (1) un informe de gestión de sentencias indizadas del año 2011.</t>
  </si>
  <si>
    <t xml:space="preserve">100% de las sentencias indizadas de la vigencia </t>
  </si>
  <si>
    <t>(Número de sentencias indizadas del año  / Número de sentencias contractuales clasificadas del año ) x 100</t>
  </si>
  <si>
    <t>GC6</t>
  </si>
  <si>
    <t>Indizar sentencias del Consejo de Estado del último trimestre del año 2021 que contengan temas relacionados con el Sistema de Compra Pública</t>
  </si>
  <si>
    <t>• (1) una matriz con las sentencias indizadas del ultimo trimestre del año 2021.
• (1) un informe de gestión de sentencias indizadas del año del ultimo trimestre de 2021.</t>
  </si>
  <si>
    <t>GC7</t>
  </si>
  <si>
    <t>Indizar sentencias del Consejo de Estado del año 2010 que contengan temas relacionados con el Sistema de Compra Pública</t>
  </si>
  <si>
    <t>• (1) una matriz con las sentencias indizadas del año 2010.
• (1) un informe de gestión de sentencias indizadas del año 2010.</t>
  </si>
  <si>
    <t>GC8</t>
  </si>
  <si>
    <t>Indizar sentencias del Consejo de Estado del primer trimestre del año 2022 que contengan temas relacionados con el Sistema de Compra Pública</t>
  </si>
  <si>
    <t>• (1) una matriz con las sentencias indizadas primer trimestre del año 2022.
• (1) un informe de gestión de sentencias indizadas del año primer trimestre del año 2022.</t>
  </si>
  <si>
    <t>GC9</t>
  </si>
  <si>
    <t xml:space="preserve">Indizar laudos arbitrales relevantes a las compras públicas del estado </t>
  </si>
  <si>
    <t xml:space="preserve"> Laudos arbitrales indizados </t>
  </si>
  <si>
    <t xml:space="preserve">Doce (12) laudos arbitrales indizados </t>
  </si>
  <si>
    <t>(Número de laudos indizados/ número de laudos clasificados) x 100</t>
  </si>
  <si>
    <t>GC10</t>
  </si>
  <si>
    <t>Indizar sentencias del Consejo de Estado del segundo trimestre del año 2022 que contengan temas relacionados con el Sistema de Compra Pública.</t>
  </si>
  <si>
    <t xml:space="preserve">• (1) una matriz con las sentencias indizadas del segundo trimestre del año 2022. 
• (1) un informe de gestión de sentencias indizadas del año del segundo trimestre del año 2022.  </t>
  </si>
  <si>
    <t>GC11</t>
  </si>
  <si>
    <t xml:space="preserve">Actualizar los manuales y guías adoptados por la Agencia Nacional de Contratación Pública  de acuerdo con la normativa y la doctrina vigente </t>
  </si>
  <si>
    <t xml:space="preserve">Manuales y guías actualizados </t>
  </si>
  <si>
    <t>Tres (3) manuales y guías actualizados</t>
  </si>
  <si>
    <t>Número de guías y manuales actualizados y publicados en la página web</t>
  </si>
  <si>
    <t>GC12</t>
  </si>
  <si>
    <t>Indizar sentencias del Consejo de Estado del tercer trimestre del año 2022 que contengan temas relacionados con el Sistema de Compra Pública.</t>
  </si>
  <si>
    <t>• (1) una matriz con las sentencias indizadas del tercer trimestre del año 2022.
• (1) un informe de gestión de sentencias indizadas del tercer trimestre del año 2022.</t>
  </si>
  <si>
    <t>GC13</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</si>
  <si>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</si>
  <si>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</si>
  <si>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</si>
  <si>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2022 sin incluir los rezagados / Número de conceptos enviados en el trimestre sin incluir los rezagados)x100</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</si>
  <si>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</si>
  <si>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</si>
  <si>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</si>
  <si>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2 Convocatorias de participación en la contrucción de normativa</t>
  </si>
  <si>
    <t>Sumatoria de la participación en elaboración de decretos en conjunto con ministerios y departamentos administrativos</t>
  </si>
  <si>
    <t>Proponer el rediseño de la estructura organizacional</t>
  </si>
  <si>
    <t>GC15</t>
  </si>
  <si>
    <t>Servicio técnico</t>
  </si>
  <si>
    <t>Mantenimiento
81112200
Licencia 
81112500</t>
  </si>
  <si>
    <t>Incremento del valor por dinero que obtiene el Estado en la compra pública. Nacional</t>
  </si>
  <si>
    <t>C-0304-1000-2-0-0304009-02-0</t>
  </si>
  <si>
    <t>GC16</t>
  </si>
  <si>
    <t>16 Acciones</t>
  </si>
  <si>
    <t>IDT 1</t>
  </si>
  <si>
    <t xml:space="preserve">Elaborar el plan de actualización de la plataforma SECOP II, incluyendo actualizaciones naturales de la licencia y mantenimiento correctivo. </t>
  </si>
  <si>
    <t>Documento excel denominado como Plan de Trabajo Despliegue de Releases, el cual contiene el plan de implementación y ejecución de las mejoras funcionales y/o técnicas por cada uno de los mantenimientos correctivos</t>
  </si>
  <si>
    <t>100% de los release programados en SECOP II implementados</t>
  </si>
  <si>
    <t>(Releases  implementados/ Release  Programados) x 100</t>
  </si>
  <si>
    <t>Fortalecer la disponibilidad del Sistema de Compra Pública</t>
  </si>
  <si>
    <t>Rigoberto Rodríguez</t>
  </si>
  <si>
    <t xml:space="preserve">Subdirector de IDT
</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</si>
  <si>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</si>
  <si>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</si>
  <si>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</si>
  <si>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programados en TVEC implementados</t>
  </si>
  <si>
    <t>(Releases implementados/ Release Programados) x 100</t>
  </si>
  <si>
    <t>IDT 3</t>
  </si>
  <si>
    <t>Elaborar el plan de trabajo para ejecutar el proyecto de  Desmaterialización de estampilla electrónica  Fase II</t>
  </si>
  <si>
    <t>Documento excel denominado Plan de Implementación  de desmaterialización de estampilla electrónica, el cual contiene las actividades a desarrollar durante la ejecución del proyecto.</t>
  </si>
  <si>
    <t>100% actividades del plan de trabajo ejecutadas</t>
  </si>
  <si>
    <t>(Número de actividades ejecutadas/Número de actividades programadas) *100</t>
  </si>
  <si>
    <t>Promover las capacidades del sistema de compra pública</t>
  </si>
  <si>
    <t>IDT 4</t>
  </si>
  <si>
    <t>Elaborar el plan de trabajo para implementar  el sistema de correlacionador de eventos y monitoreo de seguridad  en la infraestructura de  SECOP II</t>
  </si>
  <si>
    <t xml:space="preserve">
Documento excel denominado Plan de Implementación del Sistema de correlacionador de eventos el cual contiene las actividades a desarrollar durante la ejecución del proyecto.
</t>
  </si>
  <si>
    <t>IDT 5</t>
  </si>
  <si>
    <t>Elaborar el plan de trabajo para implementar mejoras a la plataforma SECOP I</t>
  </si>
  <si>
    <t xml:space="preserve">
Documento excel denominado Plan de Implementación de mejoras de la plataforma SECOP I el cual contiene las actividades a desarrollar durante la ejecución del proyecto.</t>
  </si>
  <si>
    <t xml:space="preserve">81111801
80121601
</t>
  </si>
  <si>
    <t>IDT 6</t>
  </si>
  <si>
    <t>Elaborar el plan de trabajo para actualización de la Plataforma de simuladores web en la TVEC incluyendo RFI</t>
  </si>
  <si>
    <t>Documento excel denominado plan de actualización Plataforma de Simuladores web en la TVEC,  el cual contiene las actividades a desarrollar para incluir el módulo de RFI.</t>
  </si>
  <si>
    <t>Fortalecer el MIPG para incrementar puntos en FURAG</t>
  </si>
  <si>
    <t>IDT 7</t>
  </si>
  <si>
    <t>Desarrollar el programa de despliegue territorial mediante la capacitacion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</si>
  <si>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</si>
  <si>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</si>
  <si>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</si>
  <si>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</si>
  <si>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8</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</si>
  <si>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</si>
  <si>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</si>
  <si>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tamticas en el uso del SECOP II</t>
  </si>
  <si>
    <t>Sumatoria de las entidades capacitadas</t>
  </si>
  <si>
    <t>IDT 9</t>
  </si>
  <si>
    <t>Elaborar Plan de Trabajo para Implementar Cuarta fase del modelo de seguridad y privacidad de la información -MSPI-</t>
  </si>
  <si>
    <t xml:space="preserve">
Documento excel denominado como Plan de Trabajo para Implementar  cuarta fase (Evaluación y Desempeño) del modelo de seguridad y privacidad de la información -MSPI-, el cual contiene las actividades a desarrollar durante la ejecución del proyecto.
</t>
  </si>
  <si>
    <t>(Número de actividades ejecutadas/Número de actividades programadas) x100</t>
  </si>
  <si>
    <t>Implementar el MSPI como habilitador de la Politica de Gobierno Digital</t>
  </si>
  <si>
    <t>IDT 10</t>
  </si>
  <si>
    <t>1 Acta de transferencia 
1 Formato unico de inventario documental</t>
  </si>
  <si>
    <t>IDT 11</t>
  </si>
  <si>
    <t xml:space="preserve">Informes trimestrales del seguimiento y cumplimiento en el trámite de las PQRSD.
</t>
  </si>
  <si>
    <t>IDT 12</t>
  </si>
  <si>
    <t xml:space="preserve">Capacitar a entidades de régimen especial en el uso del SECOP II </t>
  </si>
  <si>
    <t>Listas de asistencia (cuando se realicen de manera presencial) y grabaciones de las sesiones virtuales que evidencien el desarrollo para 45 capacitaciones en las diferentes modadlidades que ofrece la entidad</t>
  </si>
  <si>
    <t xml:space="preserve">45 capacitaciones para entidades de régimen especial en el uso del SECOP II  </t>
  </si>
  <si>
    <t>Número de capacitaciones dictadas</t>
  </si>
  <si>
    <t>12 Acciones</t>
  </si>
  <si>
    <t>EMAE 01</t>
  </si>
  <si>
    <t>Desarrollar insumos estratégicos a partir de la información del sistema de compra publica con el fin de mejorar el analisis, comprensión y difusión de información de interés para los actores del sistema.</t>
  </si>
  <si>
    <t>Insumos estratégicos 
(documentos, infografías, artículos)</t>
  </si>
  <si>
    <t>Sumatoria  de  Informes estratégicos entregados</t>
  </si>
  <si>
    <t>EMAE 02</t>
  </si>
  <si>
    <t>Lanzamiento del curso E-learning del Modelo de Abastecimiento Estratégico, con el propósito de dar a conocer la herrramienta desarrollada por la entidad a los actores del sistema de compra pública.</t>
  </si>
  <si>
    <t>Acta con sus soportes del evento de apertura del primer ciclo de formación E-learning</t>
  </si>
  <si>
    <t>Invitación de acceso al curso E-learning</t>
  </si>
  <si>
    <t>Número de Cursos E-learning</t>
  </si>
  <si>
    <t>Promover iniciativas para optimizar los recursos públicos en términos de tiempo, dinero y capacidad del talento humano y de la eficiencia en los procesos para satisfacer las necesidades de las Entidades Estatales y cumplir su misión.</t>
  </si>
  <si>
    <t>EMAE 03</t>
  </si>
  <si>
    <t>Realizar ciclos de formación  sincrónicos (virtual o presencial) del MAE dirigido a las entidades estatales identificadas, con el fin de formar en prácticas de abastecimiento estratégico a equipos interdisciplinarios vinculados a la estructuración  de procesos de compra pública</t>
  </si>
  <si>
    <t>Informes finales de cierre de cada ciclo de formación</t>
  </si>
  <si>
    <t xml:space="preserve">4 Ciclos de Formación </t>
  </si>
  <si>
    <t>Sumatoria de Ciclos de Formación</t>
  </si>
  <si>
    <t>EMAE 04</t>
  </si>
  <si>
    <t xml:space="preserve">Realizar ciclos de formación asincrónica del E-learning del MAE a las entidades estatales, con el fin de socializar las buenas prácticas de Abastecimiento Estratégico para servidores públicos a nivel nacional </t>
  </si>
  <si>
    <t>EMAE 05</t>
  </si>
  <si>
    <t>Actualizar la herramienta destinada para la consulta y visualización de datos para el desarrollo del análisis de la demanda y de la oferta por parte de los interesados, en aras de contribuir a la estructuración de los procesos contractuales de las entidades.</t>
  </si>
  <si>
    <t>Herramienta actualizada de visualización con la información del SECOP para la implementación del Modelo de Abastecimiento Estratégico (MAE)</t>
  </si>
  <si>
    <t>1 Herramienta</t>
  </si>
  <si>
    <t>Número de herramienta de acceso público</t>
  </si>
  <si>
    <t>Diseñar e implementar programas de I+D+I en pro del desarrollo institucional y/o la contratación y compra pública</t>
  </si>
  <si>
    <t>EMAE 06</t>
  </si>
  <si>
    <t xml:space="preserve">Generar  un programa de formaciones orientadas a brindar insumos a los participes del sistema de compra pública relacionados con análisis de datos, seguimiento a instrume contractuales e implementación del Modelo de Abastecimiento Estratégico
  </t>
  </si>
  <si>
    <t>Programa de socialización donde esten relacionados los temarios e insumos de las formaciones</t>
  </si>
  <si>
    <t xml:space="preserve">Un (1) programa de socialización </t>
  </si>
  <si>
    <t>Número de programa de socialización generado</t>
  </si>
  <si>
    <t>EMAE 07</t>
  </si>
  <si>
    <t xml:space="preserve">Dar a conocer el trabajo realizado por el Observatorio Oficial de Contratación Estatal, principalmente en materia de implementación de documentos tipo, además de otras actividades. 
</t>
  </si>
  <si>
    <t>Informes de resultado que contengan la medición del comportamiento de los documentos tipo, estudios y sinergias además de otras actividades que lleva a cabo el Observatorio Oficial de Contratación Estatal.</t>
  </si>
  <si>
    <t>2 informes de la gestión realizada.</t>
  </si>
  <si>
    <t>Sumatoria de informes de la gestión realizada.</t>
  </si>
  <si>
    <t>EMAE 08</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</si>
  <si>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</si>
  <si>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</si>
  <si>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1 Reporte Estadístico</t>
  </si>
  <si>
    <t>Número de reporte estadístico generado.</t>
  </si>
  <si>
    <t>EMAE 09</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</si>
  <si>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</si>
  <si>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 xml:space="preserve">Herramientas o visualizaciones de inteligencia de negocios para que los usuarios puedan interectuar y filtrar la información (BI) </t>
  </si>
  <si>
    <t>Sumatoria de las herramientas o visualización en POWER BI</t>
  </si>
  <si>
    <t>EMAE 10</t>
  </si>
  <si>
    <t xml:space="preserve">Adelantar análisis de la planeación de obras, bienes y servicios reportados por las entidades a través del Plan Anual de Adquisiciones (PAA); el cual nos permite tener un horizonte temporal de la proyección del gasto público.
</t>
  </si>
  <si>
    <t>Informes del análisis realizado sobre los Planes Anuales de Adquisiciones (PAA), identificando características de la proyección del gasto público</t>
  </si>
  <si>
    <t>2 Informes del análisis realizado</t>
  </si>
  <si>
    <t>Sumatoria de los informes realizados</t>
  </si>
  <si>
    <t>EMAE 11</t>
  </si>
  <si>
    <t xml:space="preserve">Implementación de metodologías de evaluación de impacto en los instrumentos contractuales y liniamientos generados por la ANCPCCE, para identificar de acuerdo a los resultados obtenidos aspectos positivos u oportunidades de mejora </t>
  </si>
  <si>
    <t>Informes en los cuales se documentara el resultado metodológico, el análisis descriptivos y/o evaluaciones de impacto.</t>
  </si>
  <si>
    <t xml:space="preserve">2 Informes de resultados de la implementación 
</t>
  </si>
  <si>
    <t>Sumatoria informes y herramienta</t>
  </si>
  <si>
    <t>EMAE 12</t>
  </si>
  <si>
    <t xml:space="preserve">Desarrollar instrumentos de ayuda que faciliten el acceso y análisis de la información del sistema de compra pública colombiano, usando como base
 cuadernos de Júpiter basados en lenguaje de programación Python,   para que todos los interesados en el sistema lo puedan implementar. Adicionalmente se realizan espacios de sencibilización . </t>
  </si>
  <si>
    <t>Informe de los desarrollos realizados en los cuadernos de Júpiter para el análisis descriptivo de los datos.</t>
  </si>
  <si>
    <t xml:space="preserve">2 informes de los desarrollos realizados </t>
  </si>
  <si>
    <t>Sumatoria de los informes</t>
  </si>
  <si>
    <t>EMAE 13</t>
  </si>
  <si>
    <t xml:space="preserve">Diseño y estructuración de un maestro de entidades que permita asociar la información entre las diferentes plataformas que conforman el SECOP (SECOP I, SECOP II Y TVEC), para mejorar los análisis de datos  realizando cruces efectivos entre plataformas. Además de contar con un directorio de entidades.
 </t>
  </si>
  <si>
    <t>Bases de datos maestras (Entidades, proveedores, UNCSD,)  Diccionarios geográficos, Diccionarios de variables (mapeo entre plataformas)</t>
  </si>
  <si>
    <t>1 informe de resultado</t>
  </si>
  <si>
    <t>Número de informe de resultado entregado</t>
  </si>
  <si>
    <t>EMAE 14</t>
  </si>
  <si>
    <t>Desarrollar e implementar modelos de aprendizaje automático que expliquen el comportamiento de la compra pública en el país.</t>
  </si>
  <si>
    <t>Documentación de resultados metodológicos e informe de implementación y resultados de algoritmos propuestos.</t>
  </si>
  <si>
    <t xml:space="preserve">2  Informes de resultados de implementación </t>
  </si>
  <si>
    <t>Sumatoria de informes de resultado entregado</t>
  </si>
  <si>
    <t>EMAE 15</t>
  </si>
  <si>
    <t>Buscar sinergias con entidades estatales y académicas nacionales e internacionales para solucionar problemas con los datos del sistema de compras públicas.</t>
  </si>
  <si>
    <t>Un informe o Documento de Resultado de las Sinergias</t>
  </si>
  <si>
    <t xml:space="preserve">1 Informe o documento de resultado de las sinergias </t>
  </si>
  <si>
    <t>Número de documento o Acuerdo suscrito</t>
  </si>
  <si>
    <t>EMAE 16</t>
  </si>
  <si>
    <t>Conformación de una linea de investigación de analítica de datos, dentro del equipo de trabajo para fomentar la implementación  de metodologías, algoritmos y modelos que permitan fortalecer el análisis, procesamiento y visualización de la información del sistema de compra pública</t>
  </si>
  <si>
    <t xml:space="preserve">Elaboración de dos artículos artículos con resultados de investigación </t>
  </si>
  <si>
    <t xml:space="preserve">2 Artículos </t>
  </si>
  <si>
    <t>Sumatoria artículos</t>
  </si>
  <si>
    <t>EMAE 17</t>
  </si>
  <si>
    <t>Organizar y clasificar la información de la vigencia 2021 conforme a las series documentales estructuradas y aprobadas por el grupo de gestión documental a fin de preservar la información generada de acuerdo a las competencias de la subdirección</t>
  </si>
  <si>
    <t>EMAE 18</t>
  </si>
  <si>
    <t>18 Acciones</t>
  </si>
  <si>
    <t>SG01</t>
  </si>
  <si>
    <t xml:space="preserve">Implementar el uso de lenguaje claro  en la oferta institucional de la Agencia. </t>
  </si>
  <si>
    <t xml:space="preserve">Guía de abastecimiento estratégico   traducido en lenguaje claro  </t>
  </si>
  <si>
    <t xml:space="preserve">1 Documento traducido en lenguaje claro </t>
  </si>
  <si>
    <t>Número de los  documentos generados</t>
  </si>
  <si>
    <t>SG02</t>
  </si>
  <si>
    <t>Realizar una estrategia  a nivel  interno y externo en cuanto a  la sensibilización y percepción de los canales de atención de la ANCP-CCE a los grupos de interes</t>
  </si>
  <si>
    <t>Capacitación de sensiblización a los funcionarios respecto a  su compromiso con los ciudadanos, evidenciada mediante grabación y memorias de la misma</t>
  </si>
  <si>
    <t xml:space="preserve">2 capacitaciones </t>
  </si>
  <si>
    <t xml:space="preserve">Número de capacitaciones dictadas </t>
  </si>
  <si>
    <t>SG03</t>
  </si>
  <si>
    <t>Realizar una estrategia  a nivel  interno y externo  en cuanto a  sensibilización y percepción de los canales de atenciónde la ANCP-CCE a los grupos de interes</t>
  </si>
  <si>
    <t>Publicar en la página un informe trimestral de la percepción de los usuarios en canales de atención. Con corte de marzo, junio y Septiembre</t>
  </si>
  <si>
    <t>Tres (3) Informes de percepción publicados en la página web de la entidad</t>
  </si>
  <si>
    <t xml:space="preserve">Sumatoria de los tres  informes  generados y publicados </t>
  </si>
  <si>
    <t>SG04</t>
  </si>
  <si>
    <t>Poner en marcha la implementación del teletrabajo suplementario en la ANCP-CCE</t>
  </si>
  <si>
    <t>Resolución adopción teletrabajo suplementario en la ANCP-CCE</t>
  </si>
  <si>
    <t>1 documento resolución adopción teletrabajo</t>
  </si>
  <si>
    <t>SG05</t>
  </si>
  <si>
    <t>Fortalecer la política de gestión del conocimiento en la ANCPCCE</t>
  </si>
  <si>
    <t>Implentación plan de acción la política de gestión del conocimiento de la ANCP-CCE.
Como se fortalecerá en primer, segundo, tercer Q</t>
  </si>
  <si>
    <t xml:space="preserve"> Plan de acción implementado de la política de Gestión de Conocimiento.
Repportes trimestrales del avance de implementación de la politica GESCO</t>
  </si>
  <si>
    <t>Numero de reportes generados</t>
  </si>
  <si>
    <t>SG06</t>
  </si>
  <si>
    <t>Realizar la medición del clima organizacional a todos los colaboradores de la ANCP-CCE</t>
  </si>
  <si>
    <t>Análisis de clima organizacional en la ANCP-CCE socializado</t>
  </si>
  <si>
    <t>Documento resultado analisis clima laboral socialiado en la ANCP-CCE</t>
  </si>
  <si>
    <t>(Sumatoria del número de respuestas favorables en la encuesta de clima organizacional) / (Número total de respuestas a la encuesta de clima organizacional)</t>
  </si>
  <si>
    <t>SG07</t>
  </si>
  <si>
    <t>Definir el Plan de manejo ambiental de la ANCP-CCE</t>
  </si>
  <si>
    <t>Documento Plan de Manejo ambiental aprobado por el CIGD (I semestre)</t>
  </si>
  <si>
    <t>Plan aprobado por el Comité Institucional de Gestión y Desempeño CIGD</t>
  </si>
  <si>
    <t>Número de actividades ejecutadas en el período / número de actividades programadas en el periodo</t>
  </si>
  <si>
    <t>SG08</t>
  </si>
  <si>
    <t xml:space="preserve">Definir el Plan de austeridad de la ANCP-CCE para el año 2022, de conformidad con la normatividad aplicable. </t>
  </si>
  <si>
    <t>Documento Plan de Austeridad aprobado</t>
  </si>
  <si>
    <t>Plan de asuteridad aprobado y divulgado</t>
  </si>
  <si>
    <t>Sumatoria de los dos documentos generados</t>
  </si>
  <si>
    <t>SG09</t>
  </si>
  <si>
    <t>Realizar la actualización de las tablas de retención documental de la ANCP-CCE teniendo en cuenta lo dispuesto en el Decreto 1080 de 2015 “Por medio del cual se expide el Decreto Único Reglamentario del Sector Cultura” ARTÍCULO  2.8.2.2.2. Elaboración y aprobación de las tablas de retención documental</t>
  </si>
  <si>
    <t>Tablas de retención documental (Documento análogo y electrónico)</t>
  </si>
  <si>
    <t>30 tablas de retención documental (Documento análogo y electrónico)</t>
  </si>
  <si>
    <t>Sumatoria de tablas de retención documental</t>
  </si>
  <si>
    <t>SG10</t>
  </si>
  <si>
    <t>Realizar la actualización del Cuadro de Clasificación Documental, de acuerdo a la producción documantal que generan las dependencias de la ANCP-CCE</t>
  </si>
  <si>
    <t>Cuadro de Clasificación Documental - CCD definiendo el nombre de la sección, código de serie y subserie documental</t>
  </si>
  <si>
    <t>1 Cuadro de Clasificación Documental - CCD definiendo el nombre de la sección, código de serie y subserie documental</t>
  </si>
  <si>
    <t>Número de Cuadros de Clasificación Documental</t>
  </si>
  <si>
    <t>SG11</t>
  </si>
  <si>
    <t>Organizar y clasificar la información de 2021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</si>
  <si>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</si>
  <si>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2021 de los 6 procesos de Secretaria General
</t>
  </si>
  <si>
    <t>Sumatoria de transferencia primaria documental 2021 de todos los procesos del área</t>
  </si>
  <si>
    <t>SG12</t>
  </si>
  <si>
    <t>DG01</t>
  </si>
  <si>
    <t>Formular y estructurar la propuesta de CONPES de Contratación Estratégica.</t>
  </si>
  <si>
    <t>Documento con proyecto de CONPES de contratación Estratégica.</t>
  </si>
  <si>
    <t>1 Documento Técnico</t>
  </si>
  <si>
    <t>Número de Documentos Técnicos Entregados</t>
  </si>
  <si>
    <t>Poner a disposición de los partícipes del sistema de compra pública documentos de buenas prácticas de contratación</t>
  </si>
  <si>
    <t xml:space="preserve">Steven Orozco </t>
  </si>
  <si>
    <t xml:space="preserve">Dirección General
Asesor Económico </t>
  </si>
  <si>
    <t>DG02</t>
  </si>
  <si>
    <t>Establecer y documentar las necesidades funcionales de cooperación INTERNACIONAL de la ANCP-CCE</t>
  </si>
  <si>
    <t xml:space="preserve">Documento de necesidades funcionales de cooperación internacional con desagregación por dependencia. </t>
  </si>
  <si>
    <t>1 Documento de Necesidades Funcionales de Cooperación Internacional</t>
  </si>
  <si>
    <t>Número de documentos de necesidades de cooperación entregados</t>
  </si>
  <si>
    <t>DG03</t>
  </si>
  <si>
    <t>Implementar análisis de buenas prácticas y herramientas emergentes en compras públicas según monitoreo internacional</t>
  </si>
  <si>
    <t>Documento de identificación de buenas prácticas y herramientas nacionales e internacionales emergentes en compras públicas</t>
  </si>
  <si>
    <t>2 Documentos de buenas prácticas nacionales e internacionales en compras públicas</t>
  </si>
  <si>
    <t>Sumatoria de documentos de buenas prácticas entregados</t>
  </si>
  <si>
    <t>DG04</t>
  </si>
  <si>
    <t>Elaborar y difundir instrumentos y herramientas que faciliten la comprensión de las compras y la contratación pública del Estado y promuevan las mejores prácticas, la eficiencia, transparencia y competitividad del mismo</t>
  </si>
  <si>
    <t>Documento en el que se actualice el Manual de Compras Públicas Sostenibles con el Medio Ambiente</t>
  </si>
  <si>
    <t>1 Documento estandarizado</t>
  </si>
  <si>
    <t>Número de documento actualizado</t>
  </si>
  <si>
    <t>Poner a disposición de los participes del sistema de compra pública documentos de buenas prácticas de contratación</t>
  </si>
  <si>
    <t>Juan David Marín López</t>
  </si>
  <si>
    <t>Dirección General
Asesor Jurídico</t>
  </si>
  <si>
    <t>DG05</t>
  </si>
  <si>
    <t xml:space="preserve">Documento con el material base para el curso de e-learning de compras públicas sostenibles con el medio ambiente y socialmente responsables. </t>
  </si>
  <si>
    <t>1 Documento con el material del curso</t>
  </si>
  <si>
    <t>Número de documento entregado</t>
  </si>
  <si>
    <t>DG06</t>
  </si>
  <si>
    <t xml:space="preserve">Documento que actualiza el manual de la modalidad de Selección de Mínima Cuantía </t>
  </si>
  <si>
    <t>Documento publicado para consulta ciudadana</t>
  </si>
  <si>
    <t>Número de documento publicado</t>
  </si>
  <si>
    <t>DG07</t>
  </si>
  <si>
    <t>Configuración de esquema de líneas de defensa de la ANCPCCE</t>
  </si>
  <si>
    <t>Documentar el esquema de líneas de defensa en un manual de seguimiento y formalización mediante acto administrativo</t>
  </si>
  <si>
    <t>1 Manual técnico de administración de lineas de defensa de la ANCPCCE</t>
  </si>
  <si>
    <t>Número de manual entregado</t>
  </si>
  <si>
    <t>Karina Blanco</t>
  </si>
  <si>
    <t>Dirección General
Asesor Planeación</t>
  </si>
  <si>
    <t>DG08</t>
  </si>
  <si>
    <t xml:space="preserve">Mejora del indice de desempeño institucional - IDI - </t>
  </si>
  <si>
    <t>Plan de mejoramiento a partir de los resultados obtenidos del IDI medido a traves del FURAG</t>
  </si>
  <si>
    <t>1 plan de mejoramiento</t>
  </si>
  <si>
    <t>Número de planes entregados</t>
  </si>
  <si>
    <t>DG09</t>
  </si>
  <si>
    <t xml:space="preserve">Formular, ejecutar y evaluar el Plan Anual de Auditoría 2022 aprobado por el Comité Institucional de Coordinación de Control Interno CICCI. </t>
  </si>
  <si>
    <t xml:space="preserve">1. Plan Anual Auditoría aprobado por el CICCI. 
2. Once (11) monitoreos mensuales al avance de ejecución del Plan Anual de Auditoría 2022. 
3. Un (1) informe general de la ejecución del Plan Anual de Auditoría 2022 dirigido al CICCI, en donde se detallen las actividades ejecutadas por el equipo de Control Interno en cumplimiento de los roles designados en el Decreto 648 de 2017. </t>
  </si>
  <si>
    <t>Seguimiento a la ejecución del Plan Anual de Auditoría 2022</t>
  </si>
  <si>
    <t>Número de entregables programados / Sobre número de entregables ejecutados * 100</t>
  </si>
  <si>
    <t>Fortalecer el MIPG para incrementar en 10 puntos la calificación el FURAG</t>
  </si>
  <si>
    <t>Judith Gomez Zambrano</t>
  </si>
  <si>
    <t>Dirección General
Asesor Control Interno</t>
  </si>
  <si>
    <t>DG10</t>
  </si>
  <si>
    <t>Cumplimiento del Plan Estratégico de comunicaciones PEC2022</t>
  </si>
  <si>
    <t>Matriz de cumplimiento Plan Estratégico de Comunicaciones 2022 con soportes de evidencia de cumplimiento</t>
  </si>
  <si>
    <t>75% Actividaes programadas con sus respectivos soportes</t>
  </si>
  <si>
    <t>(número de actividades cumplidas/número de actividades programadas)x100</t>
  </si>
  <si>
    <t>fortalecer mipg para incrementar el 10 puntos la calificación del FURAG</t>
  </si>
  <si>
    <t>María Alejandra Gutiérrez</t>
  </si>
  <si>
    <t>Dirección General
Asesor Comunicaciones</t>
  </si>
  <si>
    <t>DG11</t>
  </si>
  <si>
    <t>Sección de transparencia de la página web de la entidad alineada con la normativa de la Ley de transparencia y acceso a la información</t>
  </si>
  <si>
    <t>Matriz de Índice de Transparencia y Acceso a la Información - ITA 2022, con soportes de cumplimiento</t>
  </si>
  <si>
    <t>90% Actividaes programadas con sus respectivos soportes</t>
  </si>
  <si>
    <t>DG12</t>
  </si>
  <si>
    <t>Organizar y clasificar la información de 2021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</si>
  <si>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</si>
  <si>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</si>
  <si>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DG13</t>
  </si>
  <si>
    <t>DG14</t>
  </si>
  <si>
    <t xml:space="preserve">Documento que actualiza el manual para determinar y verificar los requisitos habilitantes en los procesos de contratación </t>
  </si>
  <si>
    <t>14 Acciones</t>
  </si>
  <si>
    <t xml:space="preserve">Actividad / Planes Institucionales estratégicos - Decreto 612 de 2018 </t>
  </si>
  <si>
    <t>DEC612-01</t>
  </si>
  <si>
    <t>Reporte de estado de cumplimiento del Plan Institucional de Archivos de la Entidad - ­PINAR</t>
  </si>
  <si>
    <t>Informe que consolide la descripción del estado de avance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</si>
  <si>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2 Informes semestrales del Plan Institucional de Archivos - PINAR</t>
  </si>
  <si>
    <t>Sumatoria de los informes semestrales realizados</t>
  </si>
  <si>
    <t>DEC612-02</t>
  </si>
  <si>
    <t>Reporte de estado de cumplimiento del Plan Anual de Adquisiciones</t>
  </si>
  <si>
    <t xml:space="preserve">Informe que consolide la descripción del estado de ejecución del plan correspondiente a la vigencia 2022.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</si>
  <si>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2 Informes semestrales del Plan Anual de Adquisiciones</t>
  </si>
  <si>
    <t>DEC612-03</t>
  </si>
  <si>
    <t>Reporte de estado de cumplimiento del Plan Anual de Vacantes</t>
  </si>
  <si>
    <t>2 Informes semestrales del Plan Anual de Vacantes</t>
  </si>
  <si>
    <t>DEC612-04</t>
  </si>
  <si>
    <t>Reporte de estado de cumplimiento del Plan de Previsión de Recursos Humanos</t>
  </si>
  <si>
    <t>2 Informes semestrales del Plan de Previsión de Recursos Humanos</t>
  </si>
  <si>
    <t>DEC612-05</t>
  </si>
  <si>
    <t>Reporte de estado de cumplimiento del Plan Estratégico de Talento Humano</t>
  </si>
  <si>
    <t>2 Informes semestrales del Plan Estratégico de Talento Humano</t>
  </si>
  <si>
    <t>DEC612-06</t>
  </si>
  <si>
    <t>Reporte de estado de cumplimiento del Plan Institucional de Capacitación</t>
  </si>
  <si>
    <t>2 Informes semestrales del Plan Institucional de Capacitación</t>
  </si>
  <si>
    <t>DEC612-07</t>
  </si>
  <si>
    <t>Reporte de estado de cumplimiento del Plan de Incentivos Institucionales</t>
  </si>
  <si>
    <t>2 Informes semestrales del Plan de Incentivos Institucionales</t>
  </si>
  <si>
    <t>DEC612-08</t>
  </si>
  <si>
    <t>Reporte de estado de cumplimiento del Plan de Trabajo Anual en Seguridad y Salud en el Trabajo</t>
  </si>
  <si>
    <t>2 Informes semestrales del Plan de Trabajo Anual en Seguridad y Salud en el Trabajo</t>
  </si>
  <si>
    <t>DEC612-09</t>
  </si>
  <si>
    <t>Reporte de estado de cumplimiento del Plan Anticorrupción y de Atención al Ciudadano</t>
  </si>
  <si>
    <t xml:space="preserve">Informe con estado de avance del Plan Anticorrupción y atención al ciudadano, con corte abril, agosto y diciembre (documento en power point) </t>
  </si>
  <si>
    <t>3 informes cuatrimestrales con estado de avance del Plan Anticorrupción y de Atención al Ciudadano 2022</t>
  </si>
  <si>
    <t>Sumatoria de los informes cuatrimestrales realizados</t>
  </si>
  <si>
    <t>DEC612-10</t>
  </si>
  <si>
    <t>Reporte de estado de cumplimiento del Plan Estratégico de Tecnologías de la Información y las Comunicaciones -­ PETI</t>
  </si>
  <si>
    <t>2 Informes semestrales del Plan Estratégico de Tecnologías de la Información y las Comunicaciones -­ PETI</t>
  </si>
  <si>
    <t>DEC612-11</t>
  </si>
  <si>
    <t>Reporte de estado de cumplimiento del Plan de Tratamiento de Riesgos de Seguridad y Privacidad de la Información</t>
  </si>
  <si>
    <t>2 Informes semestrales del Plan de Tratamiento de Riesgos de Seguridad y Privacidad de la Información</t>
  </si>
  <si>
    <t>DEC612-12</t>
  </si>
  <si>
    <t>Reporte de estado de cumplimiento del Plan de Seguridad y Privacidad de la Información</t>
  </si>
  <si>
    <t>2 Informes semestrales del Plan de Seguridad y Privacidad de la Información</t>
  </si>
  <si>
    <t>12 Planes DEC612-2018</t>
  </si>
  <si>
    <r>
      <rPr>
        <sz val="22"/>
        <color theme="2"/>
        <rFont val="Geomanist Bold"/>
        <family val="3"/>
      </rPr>
      <t>HOJA</t>
    </r>
    <r>
      <rPr>
        <sz val="12"/>
        <color theme="2"/>
        <rFont val="Geomanist Bold"/>
        <family val="3"/>
      </rPr>
      <t xml:space="preserve">
</t>
    </r>
    <r>
      <rPr>
        <sz val="72"/>
        <color theme="2"/>
        <rFont val="Geomanist Bold"/>
        <family val="3"/>
      </rPr>
      <t>3</t>
    </r>
  </si>
  <si>
    <r>
      <rPr>
        <sz val="18"/>
        <color rgb="FF002060"/>
        <rFont val="Geomanist Bold"/>
        <family val="3"/>
      </rPr>
      <t>SEGUIMIENTO 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</si>
  <si>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SEGUIMIENTO TRIMESTRAL  PLAN DE ACCIÓN</t>
  </si>
  <si>
    <t>Avance programado acumulado Q1</t>
  </si>
  <si>
    <t>Avance programado acumulado Q2</t>
  </si>
  <si>
    <t>Avance programado acumulado Q3</t>
  </si>
  <si>
    <t>Avance programado acumulado Q4</t>
  </si>
  <si>
    <t>CUMPLIMIENTO Q1</t>
  </si>
  <si>
    <t>CUMPLIMIENTO Q2</t>
  </si>
  <si>
    <t>CUMPLIMIENTO Q3</t>
  </si>
  <si>
    <t>CUMPLIMIENTO Q4</t>
  </si>
  <si>
    <t>CUANTIFICACIÓN Q1</t>
  </si>
  <si>
    <t>CUANTIFICACIÓN Q2</t>
  </si>
  <si>
    <t>CUANTIFICACIÓN Q3</t>
  </si>
  <si>
    <t>CUANTIFICACIÓN Q4</t>
  </si>
  <si>
    <t>OBSERVACIONES LINK EVIDENCIAS</t>
  </si>
  <si>
    <t>Diseñar y adjudicar Instrumentos de Agregación de Demanda que contengan herramientas basadas en transformacion digital.</t>
  </si>
  <si>
    <t>Instrumentos de Agregación de Demandagestionados que contengan herramientas en transformacion digital. Nota: IAD's incluidos en la meta SN1.</t>
  </si>
  <si>
    <t>Incorporar en los Instrumentos de Agregación de Demanda la segmentacion o participacion regional empresarial en el mercado de compras públicas de los IAD´s</t>
  </si>
  <si>
    <t xml:space="preserve">Informes de alianzas estrategicas en el marco de la estructuracion </t>
  </si>
  <si>
    <t>Realizar seguimiento a la estructuracion de los IAD para mejorar la difusion de los mismos.</t>
  </si>
  <si>
    <t>Implementación y difusion de informacion transversal de la subdireccion.</t>
  </si>
  <si>
    <t xml:space="preserve">Actualizar el boletin de precios  del sistema de compra pública </t>
  </si>
  <si>
    <t>Diseñar y actualizar guía de operacion secundaria.</t>
  </si>
  <si>
    <t>Desarrollar el programa de despliegue territorial mediante la capacitación de Alcaldías y Entidades Territoriales en el uso del SECOP II</t>
  </si>
  <si>
    <t>700 Capacitaciones de diferentes temáticas en el uso del SECOP II</t>
  </si>
  <si>
    <t>1 Acta de transferncia 
1 Formato unico de inventario documental</t>
  </si>
  <si>
    <t>Gestionar con opotunidad las PQRSD de la dependencia, tomando acciones de alertas tempranas para su gestión</t>
  </si>
  <si>
    <t xml:space="preserve">Generar  un programa de formaciones orientadas a brindar insumos a los participes del sistema de compra pública relacionados con análisis de datos, seguimiento a instrumentos contractuales e implementación del Modelo de Abastecimiento Estratégico
  </t>
  </si>
  <si>
    <t xml:space="preserve">Guía de abastecimiento estratégico traducido en lenguaje claro  </t>
  </si>
  <si>
    <t>Capacitación de sensibilización a los funcionarios respecto a  su compromiso con los ciudadanos, evidenciada mediante grabación y memorias de la misma</t>
  </si>
  <si>
    <t xml:space="preserve"> Sumatoria de los tres informes  generados y publicados </t>
  </si>
  <si>
    <t>Plan de austeridad aprobado y divulgado</t>
  </si>
  <si>
    <t>Documento con proyecto de CONPES de contratación Estratégica,</t>
  </si>
  <si>
    <t>Matriz de cumplimiento con soportes del PEC 2022</t>
  </si>
  <si>
    <r>
      <rPr>
        <b/>
        <sz val="12"/>
        <color rgb="FF002060"/>
        <rFont val="Geomanist Bold"/>
        <family val="3"/>
      </rPr>
      <t>CONTROL DE SOLICITUD DE MODIFICACIONES - AJUSTES Y CAMBIO DE PLAN DE ACCIÓN 2022</t>
    </r>
    <r>
      <rPr>
        <b/>
        <sz val="11"/>
        <color theme="1"/>
        <rFont val="Arial Nova"/>
        <family val="2"/>
      </rPr>
      <t xml:space="preserve">
</t>
    </r>
    <r>
      <rPr>
        <sz val="11"/>
        <color theme="1"/>
        <rFont val="Geomanist"/>
        <family val="3"/>
      </rPr>
      <t>Código: CCE-DES-FM-15
Versión 03 del 15 de diciembre de 2021</t>
    </r>
    <r>
      <rPr>
        <b/>
        <sz val="11"/>
        <color theme="1"/>
        <rFont val="Arial Nova"/>
        <family val="2"/>
      </rPr>
      <t xml:space="preserve">
</t>
    </r>
  </si>
  <si>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</si>
  <si>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</si>
  <si>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</si>
  <si>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</si>
  <si>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</si>
  <si>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</si>
  <si>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</si>
  <si>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</si>
  <si>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</si>
  <si>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</si>
  <si>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</si>
  <si>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</si>
  <si>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</si>
  <si>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</si>
  <si>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</si>
  <si>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2022 V.1</t>
  </si>
  <si>
    <t xml:space="preserve">Dirección General </t>
  </si>
  <si>
    <t>Primera versión del Plan de Acción Institucional aprobado en comité directivo del 21/12/2021</t>
  </si>
  <si>
    <t>N.A.</t>
  </si>
  <si>
    <t>31/012021</t>
  </si>
  <si>
    <t xml:space="preserve">Modificación </t>
  </si>
  <si>
    <t xml:space="preserve">Secretaría General </t>
  </si>
  <si>
    <t>SG</t>
  </si>
  <si>
    <t>Q1</t>
  </si>
  <si>
    <t>Segunda versión del PAI 2022</t>
  </si>
  <si>
    <t>SG1</t>
  </si>
  <si>
    <t xml:space="preserve">Ninguna </t>
  </si>
  <si>
    <t>Secretaría General</t>
  </si>
  <si>
    <t>PAA 2021 V.1.</t>
  </si>
  <si>
    <t>Q3</t>
  </si>
  <si>
    <t>Q2</t>
  </si>
  <si>
    <t>Comunicaciones Dirección General</t>
  </si>
  <si>
    <t>DG - COM</t>
  </si>
  <si>
    <t>Q4</t>
  </si>
  <si>
    <t>Dirección General</t>
  </si>
  <si>
    <t>DG</t>
  </si>
  <si>
    <t>Subdirección Gestión Contractual</t>
  </si>
  <si>
    <t>GC</t>
  </si>
  <si>
    <t>Subdirección de EMAE</t>
  </si>
  <si>
    <t>EMAE</t>
  </si>
  <si>
    <t>Tercera versión del PAI 2022</t>
  </si>
  <si>
    <t>EMAE1</t>
  </si>
  <si>
    <t>Subdirección Negocios</t>
  </si>
  <si>
    <t>NG</t>
  </si>
  <si>
    <t>Se ajusta la redacción del entregable de: "Documento o Acuerdo de Voluntades" cambia a "Un informe o Documento de Resultado de las Sinergias"</t>
  </si>
  <si>
    <t xml:space="preserve">Subdirección de Negocios </t>
  </si>
  <si>
    <t>SN</t>
  </si>
  <si>
    <t>Cuarta Versión del PAI 2022</t>
  </si>
  <si>
    <t xml:space="preserve">Solicitud aprobada en comité directivo de 28/03/2022.  </t>
  </si>
  <si>
    <t xml:space="preserve">Solicitud aprobada en comité directivo de 28/03/2022. </t>
  </si>
  <si>
    <t xml:space="preserve">Solicitud aprobada en comité directivo de 28/03/2022. Se adjunta Acta. </t>
  </si>
  <si>
    <t>Quinta versión del PAI 2022</t>
  </si>
  <si>
    <t>DG1</t>
  </si>
  <si>
    <t>Se modifica actividad, aprobada por la directora general (E)</t>
  </si>
  <si>
    <t>Se incluye nueva actividad, aprobada por la directora general (E)</t>
  </si>
  <si>
    <t>Se agregan 12 acciones asociadas a los planes institucionales estratégicos del Decreto 612 de 2018, en las cuales se asigna el código DEC612-01 hasta DEC612-12</t>
  </si>
  <si>
    <t>Cumplimiento Plan de mejoramiento CI. Proceso Direccionamiento estratégico y planeación (Hallazgo #6) Código: DG.2022.06</t>
  </si>
  <si>
    <t>Subdirección de IDT</t>
  </si>
  <si>
    <t>IDT</t>
  </si>
  <si>
    <t>IDT1</t>
  </si>
  <si>
    <t>La nueva fecha de finzalización sería el 20 de diciembre de 2022.</t>
  </si>
  <si>
    <t>Nueva actividad IDT12: Capacitar a entidades de régimen especial en el uso del SECOP II</t>
  </si>
  <si>
    <t>Se incluye actividad IDT12 Solicitud Comité directivo 3May2022</t>
  </si>
  <si>
    <t>EMAE2</t>
  </si>
  <si>
    <t xml:space="preserve">Se modifica la meta del 2Q, de 4 a 6 insumos estratégicos </t>
  </si>
  <si>
    <t>Sexta Versión del PAI 2022</t>
  </si>
  <si>
    <t>Se incluyen 2 actividades SN14 y SN15 en el PAI2022</t>
  </si>
  <si>
    <t>Séptima versión del PAI 2022</t>
  </si>
  <si>
    <t xml:space="preserve">Octava versión del PAI 2022 </t>
  </si>
  <si>
    <t>EMAE3</t>
  </si>
  <si>
    <t>IDT2</t>
  </si>
  <si>
    <t>Se adjunta solicitud de modificación y se aprueba en comité de directivo de Junio</t>
  </si>
  <si>
    <t xml:space="preserve">Se ajusta error de forma identificado </t>
  </si>
  <si>
    <t>Se modifica la redacción de la actividad: Organizar y clasificar la información de 2020 a 2021.</t>
  </si>
  <si>
    <t>Novena versión del PAI</t>
  </si>
  <si>
    <t>DG2</t>
  </si>
  <si>
    <t>Se modifica la fecha fin: de 30/09/2022 a 31/12/2022</t>
  </si>
  <si>
    <t>DG-COM</t>
  </si>
  <si>
    <t>Aclaración</t>
  </si>
  <si>
    <t xml:space="preserve">Comunicaciones Dirección General </t>
  </si>
  <si>
    <t xml:space="preserve">Subdirección Gestión Contractual </t>
  </si>
  <si>
    <r>
      <rPr>
        <sz val="16"/>
        <color rgb="FF002060"/>
        <rFont val="Geomanist Bold"/>
        <family val="3"/>
      </rPr>
      <t>OBJETIVOS DEL PLAN ESTRATÉGICO INSTITUCIONAL 
DE LA AGENCIA NACIONAL DE CONTRATACIÓN PÚBLICA - COLOMBIA COMPRA EFICIENTE</t>
    </r>
    <r>
      <rPr>
        <sz val="16"/>
        <color theme="1"/>
        <rFont val="Geomanist Bold"/>
        <family val="3"/>
      </rPr>
      <t xml:space="preserve">
</t>
    </r>
    <r>
      <rPr>
        <sz val="14"/>
        <color theme="1"/>
        <rFont val="Geomanist Light"/>
        <family val="3"/>
      </rPr>
      <t>Código: CCE-DES-FM-15
Versión 03 del 15 de diciembre de 2021</t>
    </r>
  </si>
  <si>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</si>
  <si>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</si>
  <si>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</si>
  <si>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</si>
  <si>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</si>
  <si>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</si>
  <si>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</si>
  <si>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</si>
  <si>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</si>
  <si>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</si>
  <si>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</si>
  <si>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</si>
  <si>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</si>
  <si>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Geomanist Book"/>
        <family val="3"/>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</si>
  <si>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</si>
  <si>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</si>
  <si>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</si>
  <si>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Geomanist Book"/>
        <family val="3"/>
      </rPr>
      <t>Relatoría</t>
    </r>
    <r>
      <rPr>
        <sz val="11"/>
        <rFont val="Geomanist Book"/>
        <family val="3"/>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</si>
  <si>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</si>
  <si>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</si>
  <si>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</si>
  <si>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</si>
  <si>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</si>
  <si>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</si>
  <si>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</si>
  <si>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</si>
  <si>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</si>
  <si>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</si>
  <si>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</si>
  <si>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</si>
  <si>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</si>
  <si>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</si>
  <si>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</si>
  <si>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</si>
  <si>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</si>
  <si>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</si>
  <si>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r>
      <rPr>
        <sz val="14"/>
        <color rgb="FF002060"/>
        <rFont val="Geomanist Bold"/>
        <family val="3"/>
      </rPr>
      <t>DEBILIDADES  - OPORTUNIDADES - FORTALEZAS Y AMENAZAS 2021</t>
    </r>
    <r>
      <rPr>
        <sz val="10"/>
        <color theme="1"/>
        <rFont val="Arial Nova"/>
        <family val="2"/>
      </rPr>
      <t xml:space="preserve">
</t>
    </r>
    <r>
      <rPr>
        <sz val="12"/>
        <color theme="1"/>
        <rFont val="Geomanist Light"/>
        <family val="3"/>
      </rPr>
      <t xml:space="preserve">Código: CCE-DES-FM-15
Versión 03 del 15 de diciembre de 2021
</t>
    </r>
  </si>
  <si>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</si>
  <si>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</si>
  <si>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</si>
  <si>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</si>
  <si>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</si>
  <si>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</si>
  <si>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</si>
  <si>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</si>
  <si>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</si>
  <si>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</si>
  <si>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</si>
  <si>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</si>
  <si>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</si>
  <si>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</si>
  <si>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</si>
  <si>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</si>
  <si>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</si>
  <si>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</si>
  <si>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</si>
  <si>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</si>
  <si>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</si>
  <si>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</si>
  <si>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</si>
  <si>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</si>
  <si>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</si>
  <si>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</si>
  <si>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</si>
  <si>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</si>
  <si>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</si>
  <si>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</si>
  <si>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</si>
  <si>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</si>
  <si>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</si>
  <si>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</si>
  <si>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</si>
  <si>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</si>
  <si>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</si>
  <si>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</si>
  <si>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</si>
  <si>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</si>
  <si>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</si>
  <si>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</si>
  <si>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Geomanist Book"/>
        <family val="3"/>
      </rPr>
      <t>MDE</t>
    </r>
    <r>
      <rPr>
        <sz val="10"/>
        <rFont val="Geomanist Book"/>
        <family val="3"/>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</si>
  <si>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</si>
  <si>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</si>
  <si>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</si>
  <si>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</si>
  <si>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</si>
  <si>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</si>
  <si>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</si>
  <si>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</si>
  <si>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</si>
  <si>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Geomanist Book"/>
        <family val="3"/>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</si>
  <si>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</si>
  <si>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</si>
  <si>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</si>
  <si>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</si>
  <si>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</si>
  <si>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</si>
  <si>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</si>
  <si>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</si>
  <si>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</si>
  <si>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</si>
  <si>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</si>
  <si>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</si>
  <si>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</si>
  <si>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</si>
  <si>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</si>
  <si>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</si>
  <si>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</si>
  <si>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</si>
  <si>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</si>
  <si>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</si>
  <si>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</si>
  <si>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</si>
  <si>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</si>
  <si>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</si>
  <si>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</si>
  <si>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</si>
  <si>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</si>
  <si>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</si>
  <si>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</si>
  <si>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</si>
  <si>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</si>
  <si>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</si>
  <si>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</si>
  <si>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</si>
  <si>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</si>
  <si>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</si>
  <si>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</si>
  <si>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</si>
  <si>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</si>
  <si>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</si>
  <si>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Geomanist Book"/>
        <family val="3"/>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</si>
  <si>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</si>
  <si>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</si>
  <si>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</si>
  <si>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</si>
  <si>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</si>
  <si>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</si>
  <si>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</si>
  <si>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</si>
  <si>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</si>
  <si>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</si>
  <si>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CÓDIGO</t>
  </si>
  <si>
    <t>VERSIÓN</t>
  </si>
  <si>
    <t>FECHA</t>
  </si>
  <si>
    <t>ELABORÓ</t>
  </si>
  <si>
    <t>REVISÓ</t>
  </si>
  <si>
    <t>AJUSTES</t>
  </si>
  <si>
    <t>CCE-DES-FM-15</t>
  </si>
  <si>
    <t>01</t>
  </si>
  <si>
    <t>Carolina Olivera</t>
  </si>
  <si>
    <t>Creacion de formato</t>
  </si>
  <si>
    <t>02</t>
  </si>
  <si>
    <t>Ajuste de uso al formato</t>
  </si>
  <si>
    <t>03</t>
  </si>
  <si>
    <t>Liz Vásquez</t>
  </si>
  <si>
    <t>Ajuste a fórmulas de seguimiento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</si>
  <si>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</si>
  <si>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</si>
  <si>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</si>
  <si>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</si>
  <si>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</si>
  <si>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</si>
  <si>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</si>
  <si>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</si>
  <si>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</si>
  <si>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</si>
  <si>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</si>
  <si>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</si>
  <si>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</si>
  <si>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Décima versión del PAI</t>
  </si>
  <si>
    <t>Solicitud aprobada en comité directivo de 9/08/2022</t>
  </si>
  <si>
    <t>IDT3</t>
  </si>
  <si>
    <t xml:space="preserve">4 boletines de precio publicados </t>
  </si>
  <si>
    <t xml:space="preserve">Actualizar trimestralmente el boletin de precios  del sistema de compra pública </t>
  </si>
  <si>
    <t xml:space="preserve">Actualizar trimestralmente el boletín de precios del sistema de compra pública. </t>
  </si>
  <si>
    <t>Se modifica esta acción, debido a la creación de la Circular Externa 006 de 2022</t>
  </si>
  <si>
    <t>Se modican los respondables de las acciones de la SN</t>
  </si>
  <si>
    <t>Se modican los respondables de las acciones de GC.</t>
  </si>
  <si>
    <t>Se modican los respondables de las acciones de S.G.</t>
  </si>
  <si>
    <t>Se modican los respondables de las acciones de D.G.</t>
  </si>
  <si>
    <t>6 herramientas o visualizaciones en POWER BI</t>
  </si>
  <si>
    <t xml:space="preserve">Onceava Versión del PAI </t>
  </si>
  <si>
    <t>EMAE4</t>
  </si>
  <si>
    <t xml:space="preserve">Doceava versión del PAI </t>
  </si>
  <si>
    <t xml:space="preserve">(2) IAD´S que contengan elementos de transformación digital diseñados y adjudicados.Meta anual de dos(2) </t>
  </si>
  <si>
    <t>3 informes anuales de la estructuración y evolución de los IAD's.</t>
  </si>
  <si>
    <t>Listas de asistencia (cuando se realicen de manera presencial) y grabaciones de las sesiones virtuales que evidencien el desarrollo para 45 capacitaciones en las diferentes modalidades que ofrece la entidad</t>
  </si>
  <si>
    <t>Desarrollar insumos estratégicos a partir de la información del sistema de compra publica con el fin de mejorar el análisis, comprensión y difusión de información de interés para los actores del sistema.</t>
  </si>
  <si>
    <t xml:space="preserve">Herramientas o visualizaciones de inteligencia de negocios para que los usuarios puedan interactuar y filtrar la información (BI) </t>
  </si>
  <si>
    <t xml:space="preserve">Elaboración de dos artículos con resultados de investigación </t>
  </si>
  <si>
    <t>Conformación de una línea de investigación de analítica de datos, dentro del equipo de trabajo para fomentar la implementación  de metodologías, algoritmos y modelos que permitan fortalecer el análisis, procesamiento y visualización de la información del sistema de compra pública</t>
  </si>
  <si>
    <t>Instrumento de Agregación estructurados.</t>
  </si>
  <si>
    <t>36 Insumos estratégicos</t>
  </si>
  <si>
    <t xml:space="preserve">Treceava versión del PAI </t>
  </si>
  <si>
    <t>EMAE5</t>
  </si>
  <si>
    <t>Aumentar a 15 Insumos estratégicos en el 4Q</t>
  </si>
  <si>
    <t>Mayerly López Molinello</t>
  </si>
  <si>
    <t xml:space="preserve">Subdirectora de Negocios </t>
  </si>
  <si>
    <t>Nohelia del Carmen Zawady</t>
  </si>
  <si>
    <t xml:space="preserve">Subdirectora de Gestión Contractual </t>
  </si>
  <si>
    <t xml:space="preserve">Subdirector de Estudios de Mercado y Abastecimiento Estratégico </t>
  </si>
  <si>
    <t xml:space="preserve">Ricardo Adolfo Suárez </t>
  </si>
  <si>
    <t>Secretario General</t>
  </si>
  <si>
    <t>Willian Renan Rodríguez</t>
  </si>
  <si>
    <t>Dirección General
Asesora Planeación</t>
  </si>
  <si>
    <t>Claudia Taboada Tapia</t>
  </si>
  <si>
    <t>Se modican los responsables de las actividades de la SN, GC, EMAE, S.G y D.G, debido al cambio de administración.</t>
  </si>
  <si>
    <t>Se adjudicaron 5 IAD´s en noviembre y diciembre.</t>
  </si>
  <si>
    <t>1. AMP Identidad Digital.</t>
  </si>
  <si>
    <t>1. AMP Nube Privada.</t>
  </si>
  <si>
    <t>Se adjunta consolidado de MiPymes con un porcentaje del 52% de participación durante el año 2022. Superando la meta establecida que era del 22%</t>
  </si>
  <si>
    <t>INFORME SEMESTRAL TVEC 2022-II.pdf</t>
  </si>
  <si>
    <t>Formato de Evidencias para Capacitaciones 4Q.xlsx</t>
  </si>
  <si>
    <t>Enlace de publicación del Boletín de precios.</t>
  </si>
  <si>
    <t>15 Insumos estratégicos.</t>
  </si>
  <si>
    <t>Ciclos de Formación del MAE.</t>
  </si>
  <si>
    <t>(2) dos Informes de cierre -  formación E-learning Modelo de Abastecimiento Estratégico.</t>
  </si>
  <si>
    <t xml:space="preserve">Informe de Gestión del Observatorio Oficial de Contratación Estatal – segundo semestre. </t>
  </si>
  <si>
    <t>Evaluación de impacto proveedores TVEC.</t>
  </si>
  <si>
    <t>Consulta de datos abiertos del sistema de compra pública.</t>
  </si>
  <si>
    <t xml:space="preserve">Informe Depuración con OCR (Sistema de reconocimiento óptico de caracteres) </t>
  </si>
  <si>
    <t>Informe artículo “El problema de los precios artificialmente bajos en el SECOP”.</t>
  </si>
  <si>
    <t>1 informe cuatrimestral del Plan Anticorrupción y de Atención al Ciudadano 2022 (3Q)</t>
  </si>
  <si>
    <t>1.	Informe de alianzas estratégicas, 2. Memorando de Entendimiento CCE-DNP, 3. Borrador de Acuerdo de Entendimiento CCE-IGAC, 4. Borrador de Acuerdo de Entendimiento CCE-Agencia</t>
  </si>
  <si>
    <t>Se adjunta Informe de Estructuración y enlace de publicación de Informes mensuales de la TVEC.</t>
  </si>
  <si>
    <t>MANUALPARA LA OPERACIÓN SECUNDARIA DE LOS INSTRUMENTOSDE AGREGACIÓN DE DEMANDA.</t>
  </si>
  <si>
    <t>Ocho (8) IAD´s estructurados.</t>
  </si>
  <si>
    <t>Dos (2) IAD´s  en funcionamiento.</t>
  </si>
  <si>
    <t>Informe final implementación plan de acción política Gestión del Conocimiento GESCO vigencia 2022.</t>
  </si>
  <si>
    <t>Informe semestral Plan Institucional de Archico - PINAR</t>
  </si>
  <si>
    <t>Treinta (30)  tablas de retención documental.</t>
  </si>
  <si>
    <t>Un (1) Cuadro de Clasificación Documental – CCD.</t>
  </si>
  <si>
    <t>Informe PAA - Segundo semestre 2022.</t>
  </si>
  <si>
    <t>Informe de gestión Plan Anual de Vacantes y Previsión de Recursos Humanos 2022</t>
  </si>
  <si>
    <t>Informe semestral del Plan Estratégico de Talento Humano.</t>
  </si>
  <si>
    <t>Informe semestral del Plan Institucional de Capacitación.</t>
  </si>
  <si>
    <t>Informe Plan de Bienestar e Incentivos 2022.</t>
  </si>
  <si>
    <t>INFORME DE RENDICIÓN DE CUENTAS Y REVISIÓN POR LA DIRECCIÓN SG-SST 2022</t>
  </si>
  <si>
    <t>Informe trimestral de consultas recibidas por la Subdirección de Gestión Contractual – Cuarto trimestre 2022.</t>
  </si>
  <si>
    <t>Seis (6) laudos indizados.</t>
  </si>
  <si>
    <t xml:space="preserve">Guía de Propiedad Intelectual en la Contratación Pública y link de publicación en la página web de la entidad. </t>
  </si>
  <si>
    <t>(1) una matriz con las sentencias indizadas del tercer trimestre del año 2022 y (1) un informe de gestión de sentencias indizadas del tercer trimestre del año 2022.</t>
  </si>
  <si>
    <t>Una (1) matriz con los conceptos jurídicos de la ANCP-CCE de la Subdirección de Gestión Contractual indizados y una (1) Normativa contractual con los conceptos expedidos por la ANCP-CCE.</t>
  </si>
  <si>
    <t>Participación en la elaboración de dos (2) Decretos en conjunto con ministerios y departamentos administrativos.</t>
  </si>
  <si>
    <t>II Informe Buenas Prácticas  - Grupo de Políticas públicas y Asuntos Internacionales</t>
  </si>
  <si>
    <t>Cuadro monitoreo C.I. Diciembre 2022.</t>
  </si>
  <si>
    <t>Matriz de cumplimiento con soportes del PEC 2022.</t>
  </si>
  <si>
    <t>Informe de seguimiento del PETI – diciembre de 2022.</t>
  </si>
  <si>
    <t>Informe semestral  del Plan de Tratamiento de Riesgos de Seguridad y Privacidad</t>
  </si>
  <si>
    <t>Informe semestral  del  Plan de Seguridad y Privacidad de la Información.</t>
  </si>
  <si>
    <t>Plan de trabajo con un porcentaje de ejecución de 100%.</t>
  </si>
  <si>
    <t xml:space="preserve">Cronograma Proyecto Estampilla 100% y Acta de cierre del proyecto. </t>
  </si>
  <si>
    <t>Plan de trabajo con un porcentaje de ejecución de 100% e informe.</t>
  </si>
  <si>
    <t>Se adjunta evidencias de las entidades capacitadas en el RAE de IDT del mes de diciembre en el siguiente enlace: 
CCE-DES-FM-11. Formato Revision y Analisis Estratégico Diciembre.pptx</t>
  </si>
  <si>
    <t>Se presentan las evidencias de 214 capacitaciones (meta 4Q: 210) realizadas de las diferentes temáticas en el uso del SECOP II, en el RAE de IDT del mes de diciembre en el siguiente enlace: 
CCE-DES-FM-11. Formato Revision y Analisis Estratégico Diciembre.pptx</t>
  </si>
  <si>
    <t>Se presentan las evidencias de 15 capacitaciones (meta 4Q: 10) para entidades de régimen especial en el uso del SECOP II, ver RAE de IDT del mes de diciembre en el siguiente enlace: 
CCE-DES-FM-11. Formato Revision y Analisis Estratégico Diciembre.pptx</t>
  </si>
  <si>
    <t xml:space="preserve">Plan de Trabajo  2022 MSPI - ANCP-CCE, con un porcentaje de ejecución de 100% e informe de implementación del MSPI. </t>
  </si>
  <si>
    <t>AVANCE PROGRAMADO ACUMULADO Q4</t>
  </si>
  <si>
    <t>Generar sinergia o Alianzas estrategicas en el marco de la estructuracion de los acuerdos marco e instrumentos de agregacion de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</si>
</sst>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 numFmtId="167" formatCode="0.0%"/>
  </numFmts>
  <fonts count="8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color rgb="FFC00000"/>
      <name val="Arial Nova"/>
      <family val="2"/>
    </font>
    <font>
      <b/>
      <sz val="10"/>
      <color rgb="FF002060"/>
      <name val="Arial Nova"/>
      <family val="2"/>
    </font>
    <font>
      <b/>
      <sz val="14"/>
      <color theme="1"/>
      <name val="Arial Nova"/>
      <family val="2"/>
    </font>
    <font>
      <b/>
      <sz val="12"/>
      <color theme="0"/>
      <name val="Arial Nova"/>
      <family val="2"/>
    </font>
    <font>
      <b/>
      <sz val="8"/>
      <color theme="0"/>
      <name val="Arial Nova"/>
      <family val="2"/>
    </font>
    <font>
      <sz val="8"/>
      <name val="Calibri"/>
      <family val="2"/>
      <scheme val="minor"/>
    </font>
    <font>
      <u/>
      <sz val="11"/>
      <color theme="10"/>
      <name val="Calibri"/>
      <family val="2"/>
      <scheme val="minor"/>
    </font>
    <font>
      <b/>
      <sz val="11"/>
      <color theme="4" tint="-0.499984740745262"/>
      <name val="Arial Nova"/>
      <family val="2"/>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4"/>
      <color rgb="FF002060"/>
      <name val="Geomanist Bold"/>
      <family val="3"/>
    </font>
    <font>
      <sz val="12"/>
      <color theme="1"/>
      <name val="Geomanist Light"/>
      <family val="3"/>
    </font>
    <font>
      <b/>
      <sz val="12"/>
      <color rgb="FF002060"/>
      <name val="Geomanist Bold"/>
      <family val="3"/>
    </font>
    <font>
      <sz val="11"/>
      <color theme="1"/>
      <name val="Geomanist"/>
      <family val="3"/>
    </font>
    <font>
      <sz val="11"/>
      <color theme="1"/>
      <name val="Geomanist Light"/>
      <family val="3"/>
    </font>
    <font>
      <b/>
      <sz val="12"/>
      <color rgb="FF002060"/>
      <name val="Arial Nova"/>
      <family val="2"/>
    </font>
    <font>
      <b/>
      <sz val="14"/>
      <color rgb="FF002060"/>
      <name val="Arial Nova"/>
      <family val="2"/>
    </font>
    <font>
      <b/>
      <sz val="11"/>
      <color theme="1"/>
      <name val="Geomanist Light"/>
      <family val="3"/>
    </font>
    <font>
      <sz val="10"/>
      <color theme="1"/>
      <name val="Geomanist Light"/>
      <family val="3"/>
    </font>
    <font>
      <b/>
      <sz val="11"/>
      <color theme="0"/>
      <name val="Geomanist Light"/>
      <family val="3"/>
    </font>
    <font>
      <sz val="10"/>
      <color rgb="FF002060"/>
      <name val="Geomanist Light"/>
      <family val="3"/>
    </font>
    <font>
      <sz val="9"/>
      <color rgb="FF002060"/>
      <name val="Geomanist Light"/>
      <family val="3"/>
    </font>
    <font>
      <b/>
      <sz val="9"/>
      <color rgb="FF002060"/>
      <name val="Geomanist Light"/>
      <family val="3"/>
    </font>
    <font>
      <b/>
      <sz val="10"/>
      <color theme="1"/>
      <name val="Geomanist Light"/>
      <family val="3"/>
    </font>
    <font>
      <b/>
      <sz val="9"/>
      <color theme="4" tint="-0.499984740745262"/>
      <name val="Geomanist Light"/>
      <family val="3"/>
    </font>
    <font>
      <sz val="8"/>
      <color theme="1"/>
      <name val="Geomanist Light"/>
      <family val="3"/>
    </font>
    <font>
      <b/>
      <sz val="9"/>
      <color theme="1"/>
      <name val="Geomanist Light"/>
      <family val="3"/>
    </font>
    <font>
      <sz val="10"/>
      <color theme="2" tint="-0.249977111117893"/>
      <name val="Geomanist Light"/>
      <family val="3"/>
    </font>
    <font>
      <b/>
      <sz val="11"/>
      <color theme="1"/>
      <name val="Geomanist Bold"/>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b/>
      <sz val="10"/>
      <name val="Arial Nova"/>
      <family val="2"/>
    </font>
    <font>
      <sz val="12"/>
      <color theme="1"/>
      <name val="Geomanist Bold"/>
      <family val="3"/>
    </font>
    <font>
      <sz val="12"/>
      <color theme="0"/>
      <name val="Geomanist Bold"/>
      <family val="3"/>
    </font>
    <font>
      <sz val="10"/>
      <color theme="1"/>
      <name val="Geomanist"/>
      <family val="3"/>
    </font>
    <font>
      <sz val="14"/>
      <color theme="8" tint="-0.499984740745262"/>
      <name val="Geomanist Bold"/>
      <family val="3"/>
    </font>
    <font>
      <b/>
      <sz val="10"/>
      <color theme="0"/>
      <name val="Geomanist"/>
      <family val="3"/>
    </font>
    <font>
      <sz val="10"/>
      <color theme="0"/>
      <name val="Geomanist"/>
      <family val="3"/>
    </font>
    <font>
      <b/>
      <sz val="10"/>
      <color theme="0"/>
      <name val="Geomanist Bold"/>
      <family val="3"/>
    </font>
    <font>
      <sz val="10"/>
      <color theme="1"/>
      <name val="Geomanist Book"/>
      <family val="3"/>
    </font>
    <font>
      <sz val="10"/>
      <color rgb="FF000000"/>
      <name val="Geomanist Book"/>
      <family val="3"/>
    </font>
    <font>
      <b/>
      <sz val="10"/>
      <color rgb="FFC00000"/>
      <name val="Geomanist"/>
      <family val="3"/>
    </font>
    <font>
      <sz val="10"/>
      <name val="Geomanist Book"/>
      <family val="3"/>
    </font>
    <font>
      <sz val="10"/>
      <color theme="1" tint="0.34998626667073579"/>
      <name val="Geomanist Book"/>
      <family val="3"/>
    </font>
    <font>
      <b/>
      <sz val="11"/>
      <color theme="1"/>
      <name val="Arial Nova"/>
      <family val="3"/>
    </font>
    <font>
      <sz val="10"/>
      <color theme="1"/>
      <name val="Arial Nova"/>
      <family val="3"/>
    </font>
    <font>
      <sz val="11"/>
      <color theme="1"/>
      <name val="Geomanist Book"/>
      <family val="3"/>
    </font>
    <font>
      <sz val="10"/>
      <color rgb="FF002060"/>
      <name val="Geomanist Book"/>
      <family val="3"/>
    </font>
    <font>
      <sz val="9"/>
      <color rgb="FF002060"/>
      <name val="Geomanist Book"/>
      <family val="3"/>
    </font>
    <font>
      <b/>
      <sz val="12"/>
      <color theme="0"/>
      <name val="Geomanist Bold"/>
      <family val="3"/>
    </font>
    <font>
      <sz val="11"/>
      <name val="Geomanist Book"/>
      <family val="3"/>
    </font>
    <font>
      <sz val="11"/>
      <color theme="2" tint="-0.89999084444715716"/>
      <name val="Geomanist Book"/>
      <family val="3"/>
    </font>
    <font>
      <i/>
      <sz val="11"/>
      <name val="Geomanist Book"/>
      <family val="3"/>
    </font>
    <font>
      <sz val="14"/>
      <color theme="0"/>
      <name val="Geomanist Bold"/>
      <family val="3"/>
    </font>
    <font>
      <sz val="10"/>
      <color rgb="FFFF0000"/>
      <name val="Geomanist Book"/>
      <family val="3"/>
    </font>
    <font>
      <sz val="9"/>
      <color theme="0" tint="-0.34998626667073579"/>
      <name val="Geomanist Black"/>
      <family val="3"/>
    </font>
    <font>
      <sz val="8"/>
      <color theme="1"/>
      <name val="Arial Nova"/>
      <family val="2"/>
    </font>
    <font>
      <sz val="10"/>
      <color rgb="FFFF0000"/>
      <name val="Arial Nova"/>
      <family val="2"/>
    </font>
    <font>
      <sz val="10"/>
      <color rgb="FF333333"/>
      <name val="Geomanist Book"/>
      <family val="3"/>
    </font>
    <font>
      <sz val="11"/>
      <color theme="0" tint="-0.499984740745262"/>
      <name val="Geomanist Light"/>
      <family val="3"/>
    </font>
    <font>
      <sz val="9"/>
      <color rgb="FF333333"/>
      <name val="Geomanist Book"/>
      <family val="3"/>
    </font>
    <font>
      <sz val="10"/>
      <color rgb="FF000000"/>
      <name val="Arial Nova"/>
      <family val="2"/>
    </font>
    <font>
      <sz val="12"/>
      <color theme="0"/>
      <name val="Geomanist Book"/>
      <family val="3"/>
    </font>
    <font>
      <sz val="14"/>
      <color theme="0"/>
      <name val="Geomanist Book"/>
      <family val="3"/>
    </font>
    <font>
      <b/>
      <sz val="10"/>
      <color theme="0"/>
      <name val="Geomanist Book"/>
      <family val="3"/>
    </font>
    <font>
      <b/>
      <sz val="10"/>
      <color theme="3"/>
      <name val="Geomanist Bold"/>
      <family val="3"/>
    </font>
    <font>
      <sz val="10"/>
      <name val="Arial Nova"/>
      <family val="2"/>
    </font>
    <font>
      <b/>
      <sz val="11"/>
      <color theme="1"/>
      <name val="Geomanist Light"/>
      <family val="3"/>
    </font>
    <font>
      <sz val="11"/>
      <color theme="1" tint="0.249977111117893"/>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indexed="64"/>
      </patternFill>
    </fill>
    <fill>
      <patternFill patternType="solid">
        <fgColor rgb="FF99FF66"/>
        <bgColor indexed="64"/>
      </patternFill>
    </fill>
    <fill>
      <patternFill patternType="solid">
        <fgColor theme="4" tint="0.59999389629810485"/>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16" fillId="0" borderId="0" applyNumberFormat="0" applyFill="0" applyBorder="0" applyAlignment="0" applyProtection="0"/>
  </cellStyleXfs>
  <cellXfs count="773">
    <xf numFmtId="0" fontId="0" fillId="0" borderId="0" xfId="0"/>
    <xf numFmtId="0" fontId="2" fillId="0" borderId="0" xfId="0" applyFont="1"/>
    <xf numFmtId="0" fontId="5" fillId="0" borderId="0" xfId="0" applyFont="1"/>
    <xf numFmtId="0" fontId="7" fillId="0" borderId="0" xfId="0" applyFont="1" applyAlignment="1">
      <alignment wrapText="1"/>
    </xf>
    <xf numFmtId="166" fontId="7" fillId="0" borderId="0" xfId="1" applyNumberFormat="1" applyFont="1" applyAlignment="1">
      <alignment wrapText="1"/>
    </xf>
    <xf numFmtId="9" fontId="7"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7" fillId="0" borderId="0" xfId="2"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166" fontId="7" fillId="0" borderId="1" xfId="1" applyNumberFormat="1" applyFont="1" applyFill="1" applyBorder="1" applyAlignment="1">
      <alignment horizontal="center" vertical="center"/>
    </xf>
    <xf numFmtId="9" fontId="7" fillId="0" borderId="1" xfId="2" applyFont="1" applyFill="1" applyBorder="1" applyAlignment="1">
      <alignment horizontal="center" vertical="center"/>
    </xf>
    <xf numFmtId="0" fontId="7" fillId="0" borderId="1" xfId="0" applyFont="1" applyBorder="1"/>
    <xf numFmtId="0" fontId="7" fillId="0" borderId="0" xfId="0" applyFont="1" applyAlignment="1">
      <alignment horizontal="center" wrapText="1"/>
    </xf>
    <xf numFmtId="0" fontId="7" fillId="0" borderId="5" xfId="0" applyFont="1" applyBorder="1" applyAlignment="1">
      <alignment horizontal="center" vertical="center" wrapText="1"/>
    </xf>
    <xf numFmtId="0" fontId="0" fillId="0" borderId="1" xfId="0" applyBorder="1" applyAlignment="1">
      <alignment wrapText="1"/>
    </xf>
    <xf numFmtId="166" fontId="7" fillId="0" borderId="0" xfId="1" applyNumberFormat="1" applyFont="1" applyFill="1" applyBorder="1" applyAlignment="1">
      <alignment horizontal="center" vertical="center"/>
    </xf>
    <xf numFmtId="9" fontId="4" fillId="9" borderId="1" xfId="2" applyFont="1" applyFill="1" applyBorder="1" applyAlignment="1">
      <alignment horizontal="center" vertical="center" wrapText="1"/>
    </xf>
    <xf numFmtId="0" fontId="5" fillId="0" borderId="10" xfId="0" applyFont="1" applyBorder="1"/>
    <xf numFmtId="0" fontId="5" fillId="0" borderId="18" xfId="0" applyFont="1" applyBorder="1"/>
    <xf numFmtId="0" fontId="7" fillId="0" borderId="17" xfId="0" applyFont="1" applyBorder="1"/>
    <xf numFmtId="0" fontId="5" fillId="0" borderId="0" xfId="0" applyFont="1" applyAlignment="1">
      <alignment horizontal="left" vertical="center"/>
    </xf>
    <xf numFmtId="0" fontId="5" fillId="0" borderId="0" xfId="0" applyFont="1" applyAlignment="1">
      <alignment horizontal="center" vertical="center" wrapText="1"/>
    </xf>
    <xf numFmtId="0" fontId="7" fillId="0" borderId="0" xfId="0" applyFont="1"/>
    <xf numFmtId="0" fontId="7"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5" fillId="14" borderId="15" xfId="0" applyFont="1" applyFill="1" applyBorder="1" applyAlignment="1">
      <alignment horizontal="center" vertical="center"/>
    </xf>
    <xf numFmtId="0" fontId="5" fillId="11" borderId="15" xfId="0" applyFont="1" applyFill="1" applyBorder="1" applyAlignment="1">
      <alignment horizontal="center" vertical="center"/>
    </xf>
    <xf numFmtId="0" fontId="5" fillId="12" borderId="15" xfId="0" applyFont="1" applyFill="1" applyBorder="1" applyAlignment="1">
      <alignment horizontal="center" vertical="center"/>
    </xf>
    <xf numFmtId="0" fontId="5" fillId="13" borderId="16" xfId="0" applyFont="1" applyFill="1" applyBorder="1" applyAlignment="1">
      <alignment horizontal="center" vertical="center"/>
    </xf>
    <xf numFmtId="0" fontId="5" fillId="15" borderId="21" xfId="0" applyFont="1" applyFill="1" applyBorder="1" applyAlignment="1">
      <alignment horizontal="center" vertical="center"/>
    </xf>
    <xf numFmtId="0" fontId="6" fillId="10" borderId="23" xfId="0" applyFont="1" applyFill="1" applyBorder="1" applyAlignment="1">
      <alignment horizontal="center" vertical="center" textRotation="90" wrapText="1"/>
    </xf>
    <xf numFmtId="0" fontId="6" fillId="10" borderId="24" xfId="0" applyFont="1" applyFill="1" applyBorder="1" applyAlignment="1">
      <alignment horizontal="center" vertical="center" textRotation="90"/>
    </xf>
    <xf numFmtId="0" fontId="5" fillId="10" borderId="19"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20" xfId="0" applyFont="1" applyFill="1" applyBorder="1" applyAlignment="1">
      <alignment horizontal="center" vertical="center"/>
    </xf>
    <xf numFmtId="9" fontId="4" fillId="9" borderId="6" xfId="2" applyFont="1" applyFill="1" applyBorder="1" applyAlignment="1">
      <alignment horizontal="center" vertical="center" wrapText="1"/>
    </xf>
    <xf numFmtId="9" fontId="4" fillId="9" borderId="20" xfId="2" applyFont="1" applyFill="1" applyBorder="1" applyAlignment="1">
      <alignment horizontal="center" vertical="center" wrapText="1"/>
    </xf>
    <xf numFmtId="0" fontId="7" fillId="9" borderId="38" xfId="0" applyFont="1" applyFill="1" applyBorder="1" applyAlignment="1">
      <alignment horizontal="center" vertical="center" wrapText="1"/>
    </xf>
    <xf numFmtId="0" fontId="5" fillId="0" borderId="16" xfId="0" applyFont="1" applyBorder="1"/>
    <xf numFmtId="0" fontId="5" fillId="0" borderId="20" xfId="0" applyFont="1" applyBorder="1"/>
    <xf numFmtId="0" fontId="5" fillId="0" borderId="14" xfId="0" applyFont="1" applyBorder="1"/>
    <xf numFmtId="49" fontId="5" fillId="0" borderId="20" xfId="0" applyNumberFormat="1" applyFont="1" applyBorder="1"/>
    <xf numFmtId="0" fontId="4" fillId="8" borderId="1" xfId="0" applyFont="1" applyFill="1" applyBorder="1" applyAlignment="1">
      <alignment horizontal="center" vertical="center"/>
    </xf>
    <xf numFmtId="0" fontId="7" fillId="0" borderId="15" xfId="0" applyFont="1" applyBorder="1"/>
    <xf numFmtId="0" fontId="7" fillId="0" borderId="19" xfId="0" applyFont="1" applyBorder="1"/>
    <xf numFmtId="14" fontId="7" fillId="16" borderId="20" xfId="0" applyNumberFormat="1" applyFont="1" applyFill="1" applyBorder="1" applyAlignment="1">
      <alignment horizontal="center" vertical="center"/>
    </xf>
    <xf numFmtId="0" fontId="7" fillId="16" borderId="20" xfId="0" applyFont="1" applyFill="1" applyBorder="1" applyAlignment="1">
      <alignment horizontal="center" vertical="center"/>
    </xf>
    <xf numFmtId="14" fontId="4" fillId="8" borderId="14" xfId="0" applyNumberFormat="1" applyFont="1" applyFill="1" applyBorder="1" applyAlignment="1">
      <alignment horizontal="center" vertical="center"/>
    </xf>
    <xf numFmtId="14" fontId="7" fillId="0" borderId="1" xfId="0" applyNumberFormat="1" applyFont="1" applyBorder="1"/>
    <xf numFmtId="0" fontId="4" fillId="8" borderId="1" xfId="0" applyFont="1" applyFill="1" applyBorder="1" applyAlignment="1">
      <alignment horizontal="center"/>
    </xf>
    <xf numFmtId="0" fontId="7" fillId="0" borderId="0" xfId="0" applyFont="1" applyAlignment="1">
      <alignment horizontal="center"/>
    </xf>
    <xf numFmtId="0" fontId="7" fillId="10" borderId="1" xfId="0" applyFont="1" applyFill="1" applyBorder="1" applyAlignment="1">
      <alignment horizontal="center" vertical="center"/>
    </xf>
    <xf numFmtId="10" fontId="12" fillId="0" borderId="1" xfId="2" applyNumberFormat="1" applyFont="1" applyBorder="1" applyAlignment="1">
      <alignment horizontal="center" vertical="center" wrapText="1"/>
    </xf>
    <xf numFmtId="10" fontId="13" fillId="9" borderId="38" xfId="0" applyNumberFormat="1" applyFont="1" applyFill="1" applyBorder="1" applyAlignment="1">
      <alignment horizontal="center" vertical="center" wrapText="1"/>
    </xf>
    <xf numFmtId="0" fontId="7" fillId="0" borderId="19" xfId="0" applyFont="1" applyBorder="1" applyAlignment="1">
      <alignment horizontal="center" vertical="center"/>
    </xf>
    <xf numFmtId="0" fontId="8" fillId="0" borderId="19" xfId="0" applyFont="1" applyBorder="1" applyAlignment="1">
      <alignment horizontal="center" vertical="center" wrapText="1"/>
    </xf>
    <xf numFmtId="0" fontId="9" fillId="0" borderId="19" xfId="0" applyFont="1" applyBorder="1" applyAlignment="1">
      <alignment horizontal="center" vertical="center" wrapText="1" readingOrder="1"/>
    </xf>
    <xf numFmtId="166" fontId="7" fillId="0" borderId="19" xfId="1" applyNumberFormat="1" applyFont="1" applyFill="1" applyBorder="1" applyAlignment="1">
      <alignment horizontal="center" vertical="center"/>
    </xf>
    <xf numFmtId="9" fontId="7" fillId="0" borderId="19" xfId="2" applyFont="1" applyFill="1" applyBorder="1" applyAlignment="1">
      <alignment horizontal="center" vertical="center"/>
    </xf>
    <xf numFmtId="9" fontId="7" fillId="0" borderId="13" xfId="2"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readingOrder="1"/>
    </xf>
    <xf numFmtId="9" fontId="7" fillId="0" borderId="17" xfId="2" applyFont="1" applyFill="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xf numFmtId="0" fontId="7" fillId="0" borderId="26" xfId="0" applyFont="1" applyBorder="1" applyAlignment="1">
      <alignment horizontal="center" vertical="center"/>
    </xf>
    <xf numFmtId="0" fontId="8" fillId="0" borderId="26" xfId="0" applyFont="1" applyBorder="1" applyAlignment="1">
      <alignment horizontal="center" vertical="center" wrapText="1"/>
    </xf>
    <xf numFmtId="0" fontId="9" fillId="0" borderId="26" xfId="0" applyFont="1" applyBorder="1" applyAlignment="1">
      <alignment horizontal="center" vertical="center" wrapText="1" readingOrder="1"/>
    </xf>
    <xf numFmtId="166" fontId="7" fillId="0" borderId="26" xfId="1" applyNumberFormat="1" applyFont="1" applyFill="1" applyBorder="1" applyAlignment="1">
      <alignment horizontal="center" vertical="center"/>
    </xf>
    <xf numFmtId="9" fontId="7" fillId="0" borderId="18" xfId="2" applyFont="1" applyFill="1" applyBorder="1" applyAlignment="1">
      <alignment horizontal="center" vertical="center"/>
    </xf>
    <xf numFmtId="0" fontId="4" fillId="0" borderId="49" xfId="0" applyFont="1" applyBorder="1" applyAlignment="1">
      <alignment horizontal="center" vertical="center" wrapText="1"/>
    </xf>
    <xf numFmtId="0" fontId="7" fillId="0" borderId="5" xfId="0" applyFont="1" applyBorder="1" applyAlignment="1">
      <alignment vertical="center" wrapText="1"/>
    </xf>
    <xf numFmtId="0" fontId="5" fillId="0" borderId="5" xfId="0"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horizontal="center" vertical="center"/>
    </xf>
    <xf numFmtId="14" fontId="4" fillId="8" borderId="13" xfId="0" applyNumberFormat="1" applyFont="1" applyFill="1" applyBorder="1" applyAlignment="1">
      <alignment horizontal="center"/>
    </xf>
    <xf numFmtId="0" fontId="6" fillId="10" borderId="51" xfId="0" applyFont="1" applyFill="1" applyBorder="1" applyAlignment="1">
      <alignment horizontal="center" vertical="center" textRotation="90"/>
    </xf>
    <xf numFmtId="0" fontId="5" fillId="10" borderId="30" xfId="0" applyFont="1" applyFill="1" applyBorder="1" applyAlignment="1">
      <alignment horizontal="left" vertical="center"/>
    </xf>
    <xf numFmtId="0" fontId="5" fillId="10" borderId="2" xfId="0" applyFont="1" applyFill="1" applyBorder="1" applyAlignment="1">
      <alignment horizontal="left" vertical="center"/>
    </xf>
    <xf numFmtId="0" fontId="5" fillId="10" borderId="45" xfId="0" applyFont="1" applyFill="1" applyBorder="1" applyAlignment="1">
      <alignment horizontal="left" vertical="center"/>
    </xf>
    <xf numFmtId="0" fontId="6" fillId="10" borderId="0" xfId="0" applyFont="1" applyFill="1" applyAlignment="1">
      <alignment horizontal="center" vertical="center" textRotation="90"/>
    </xf>
    <xf numFmtId="0" fontId="5" fillId="10" borderId="0" xfId="0" applyFont="1" applyFill="1" applyAlignment="1">
      <alignment horizontal="center" vertical="center"/>
    </xf>
    <xf numFmtId="0" fontId="3" fillId="0" borderId="0" xfId="0" applyFont="1"/>
    <xf numFmtId="10" fontId="4" fillId="9" borderId="20" xfId="2" applyNumberFormat="1" applyFont="1" applyFill="1" applyBorder="1" applyAlignment="1">
      <alignment horizontal="center" vertical="center" wrapText="1"/>
    </xf>
    <xf numFmtId="0" fontId="18" fillId="0" borderId="0" xfId="0" applyFont="1" applyAlignment="1">
      <alignment horizontal="left" vertical="center"/>
    </xf>
    <xf numFmtId="10" fontId="17" fillId="10" borderId="1" xfId="0" applyNumberFormat="1" applyFont="1" applyFill="1" applyBorder="1" applyAlignment="1">
      <alignment horizontal="center" vertical="center"/>
    </xf>
    <xf numFmtId="10" fontId="0" fillId="0" borderId="0" xfId="0" applyNumberFormat="1"/>
    <xf numFmtId="10" fontId="5" fillId="0" borderId="0" xfId="0" applyNumberFormat="1" applyFont="1" applyAlignment="1">
      <alignment horizontal="left" vertical="center"/>
    </xf>
    <xf numFmtId="0" fontId="19" fillId="0" borderId="25" xfId="0" applyFont="1" applyBorder="1" applyAlignment="1">
      <alignment vertical="top" wrapText="1"/>
    </xf>
    <xf numFmtId="0" fontId="30" fillId="0" borderId="12" xfId="0" applyFont="1" applyBorder="1" applyAlignment="1">
      <alignment vertical="center" wrapText="1"/>
    </xf>
    <xf numFmtId="0" fontId="19" fillId="0" borderId="29" xfId="0" applyFont="1" applyBorder="1" applyAlignment="1">
      <alignment vertical="top" wrapText="1"/>
    </xf>
    <xf numFmtId="0" fontId="31" fillId="0" borderId="0" xfId="0" applyFont="1" applyAlignment="1">
      <alignment vertical="center" wrapText="1"/>
    </xf>
    <xf numFmtId="0" fontId="29" fillId="0" borderId="9" xfId="0" applyFont="1" applyBorder="1" applyAlignment="1">
      <alignment horizontal="left" vertical="center"/>
    </xf>
    <xf numFmtId="0" fontId="29" fillId="0" borderId="0" xfId="0" applyFont="1" applyAlignment="1">
      <alignment horizontal="left" vertical="center"/>
    </xf>
    <xf numFmtId="0" fontId="29" fillId="0" borderId="17" xfId="0" applyFont="1" applyBorder="1" applyAlignment="1">
      <alignment horizontal="left" vertical="center"/>
    </xf>
    <xf numFmtId="0" fontId="32" fillId="0" borderId="31" xfId="0" applyFont="1" applyBorder="1" applyAlignment="1">
      <alignment horizontal="center" vertical="center"/>
    </xf>
    <xf numFmtId="0" fontId="35" fillId="0" borderId="32" xfId="0" applyFont="1" applyBorder="1" applyAlignment="1">
      <alignment horizontal="center" vertical="center" textRotation="90" wrapText="1"/>
    </xf>
    <xf numFmtId="0" fontId="36" fillId="0" borderId="32" xfId="0" applyFont="1" applyBorder="1" applyAlignment="1">
      <alignment horizontal="center" vertical="center" textRotation="90" wrapText="1"/>
    </xf>
    <xf numFmtId="0" fontId="38" fillId="0" borderId="15" xfId="0" applyFont="1" applyBorder="1" applyAlignment="1">
      <alignment horizontal="left" vertical="center" wrapText="1"/>
    </xf>
    <xf numFmtId="0" fontId="29" fillId="0" borderId="1" xfId="0" applyFont="1" applyBorder="1" applyAlignment="1">
      <alignment horizontal="center" vertical="center"/>
    </xf>
    <xf numFmtId="10" fontId="32" fillId="0" borderId="1" xfId="0" applyNumberFormat="1" applyFont="1" applyBorder="1" applyAlignment="1">
      <alignment horizontal="center" vertical="center"/>
    </xf>
    <xf numFmtId="9" fontId="32" fillId="17" borderId="1" xfId="0" applyNumberFormat="1" applyFont="1" applyFill="1" applyBorder="1" applyAlignment="1">
      <alignment horizontal="center" vertical="center"/>
    </xf>
    <xf numFmtId="10" fontId="41" fillId="0" borderId="1" xfId="2" applyNumberFormat="1" applyFont="1" applyBorder="1" applyAlignment="1">
      <alignment horizontal="center" vertical="center"/>
    </xf>
    <xf numFmtId="10" fontId="41" fillId="0" borderId="2" xfId="0" applyNumberFormat="1" applyFont="1" applyBorder="1" applyAlignment="1">
      <alignment horizontal="center" vertical="center"/>
    </xf>
    <xf numFmtId="0" fontId="38" fillId="0" borderId="46" xfId="0" applyFont="1" applyBorder="1" applyAlignment="1">
      <alignment horizontal="left" vertical="center" wrapText="1"/>
    </xf>
    <xf numFmtId="10" fontId="32" fillId="0" borderId="3" xfId="0" applyNumberFormat="1" applyFont="1" applyBorder="1" applyAlignment="1">
      <alignment horizontal="center" vertical="center"/>
    </xf>
    <xf numFmtId="10" fontId="41" fillId="0" borderId="3" xfId="2" applyNumberFormat="1" applyFont="1" applyBorder="1" applyAlignment="1">
      <alignment horizontal="center" vertical="center"/>
    </xf>
    <xf numFmtId="10" fontId="41" fillId="0" borderId="4" xfId="0" applyNumberFormat="1" applyFont="1" applyBorder="1" applyAlignment="1">
      <alignment horizontal="center" vertical="center"/>
    </xf>
    <xf numFmtId="0" fontId="42" fillId="0" borderId="10" xfId="0" applyFont="1" applyBorder="1" applyAlignment="1">
      <alignment horizontal="left" vertical="center"/>
    </xf>
    <xf numFmtId="0" fontId="29" fillId="0" borderId="26" xfId="0" applyFont="1" applyBorder="1" applyAlignment="1">
      <alignment horizontal="center" vertical="center"/>
    </xf>
    <xf numFmtId="0" fontId="40" fillId="0" borderId="18" xfId="0" applyFont="1" applyBorder="1" applyAlignment="1">
      <alignment horizontal="center" vertical="center" wrapText="1"/>
    </xf>
    <xf numFmtId="10" fontId="29" fillId="0" borderId="38" xfId="0" applyNumberFormat="1" applyFont="1" applyBorder="1" applyAlignment="1">
      <alignment horizontal="left" vertical="center"/>
    </xf>
    <xf numFmtId="10" fontId="32" fillId="10" borderId="38" xfId="0" applyNumberFormat="1" applyFont="1" applyFill="1" applyBorder="1" applyAlignment="1">
      <alignment horizontal="center" vertical="center"/>
    </xf>
    <xf numFmtId="0" fontId="29" fillId="0" borderId="0" xfId="0" applyFont="1" applyAlignment="1">
      <alignment vertical="center"/>
    </xf>
    <xf numFmtId="0" fontId="43" fillId="0" borderId="57" xfId="0" applyFont="1" applyBorder="1" applyAlignment="1">
      <alignment horizontal="left" vertical="center"/>
    </xf>
    <xf numFmtId="0" fontId="43" fillId="0" borderId="59" xfId="0" applyFont="1" applyBorder="1" applyAlignment="1">
      <alignment horizontal="left" vertical="center"/>
    </xf>
    <xf numFmtId="0" fontId="43" fillId="0" borderId="61" xfId="0" applyFont="1" applyBorder="1" applyAlignment="1">
      <alignment horizontal="left" vertical="center"/>
    </xf>
    <xf numFmtId="0" fontId="44" fillId="0" borderId="0" xfId="0" applyFont="1" applyAlignment="1">
      <alignment horizontal="center" vertical="center" wrapText="1"/>
    </xf>
    <xf numFmtId="0" fontId="44" fillId="0" borderId="50" xfId="0" applyFont="1" applyBorder="1" applyAlignment="1">
      <alignment horizontal="center" vertical="center" wrapText="1"/>
    </xf>
    <xf numFmtId="0" fontId="7" fillId="0" borderId="6" xfId="0" applyFont="1" applyBorder="1" applyAlignment="1">
      <alignment horizontal="center" vertical="center"/>
    </xf>
    <xf numFmtId="9" fontId="48" fillId="9" borderId="6" xfId="2" applyFont="1" applyFill="1" applyBorder="1" applyAlignment="1">
      <alignment horizontal="center" vertical="center" wrapText="1"/>
    </xf>
    <xf numFmtId="10" fontId="12" fillId="0" borderId="2" xfId="2" applyNumberFormat="1" applyFont="1" applyBorder="1" applyAlignment="1">
      <alignment horizontal="center" vertical="center" wrapText="1"/>
    </xf>
    <xf numFmtId="0" fontId="7" fillId="0" borderId="40" xfId="0" applyFont="1" applyBorder="1" applyAlignment="1">
      <alignment wrapText="1"/>
    </xf>
    <xf numFmtId="10" fontId="4" fillId="9" borderId="3" xfId="2" applyNumberFormat="1" applyFont="1" applyFill="1" applyBorder="1" applyAlignment="1">
      <alignment horizontal="center" vertical="center" wrapText="1"/>
    </xf>
    <xf numFmtId="0" fontId="7" fillId="0" borderId="49" xfId="0" applyFont="1" applyBorder="1" applyAlignment="1">
      <alignment vertical="center" wrapText="1"/>
    </xf>
    <xf numFmtId="0" fontId="7" fillId="0" borderId="3" xfId="0" applyFont="1" applyBorder="1" applyAlignment="1">
      <alignment wrapText="1"/>
    </xf>
    <xf numFmtId="0" fontId="5" fillId="0" borderId="41" xfId="0" applyFont="1" applyBorder="1" applyAlignment="1">
      <alignment vertical="center" wrapText="1"/>
    </xf>
    <xf numFmtId="0" fontId="0" fillId="0" borderId="19" xfId="0" applyBorder="1" applyAlignment="1">
      <alignment wrapText="1"/>
    </xf>
    <xf numFmtId="0" fontId="7" fillId="0" borderId="67" xfId="0" applyFont="1" applyBorder="1" applyAlignment="1">
      <alignment wrapText="1"/>
    </xf>
    <xf numFmtId="0" fontId="7" fillId="0" borderId="67" xfId="0" applyFont="1" applyBorder="1" applyAlignment="1">
      <alignment horizontal="center" vertical="center" wrapText="1"/>
    </xf>
    <xf numFmtId="9" fontId="7" fillId="0" borderId="67" xfId="2" applyFont="1" applyBorder="1" applyAlignment="1">
      <alignment horizontal="center" wrapText="1"/>
    </xf>
    <xf numFmtId="0" fontId="7" fillId="0" borderId="49" xfId="0" applyFont="1" applyBorder="1" applyAlignment="1">
      <alignment wrapText="1"/>
    </xf>
    <xf numFmtId="9" fontId="7" fillId="0" borderId="0" xfId="2" applyFont="1" applyBorder="1" applyAlignment="1">
      <alignment horizontal="center" wrapText="1"/>
    </xf>
    <xf numFmtId="0" fontId="7" fillId="0" borderId="50" xfId="0" applyFont="1" applyBorder="1" applyAlignment="1">
      <alignment wrapText="1"/>
    </xf>
    <xf numFmtId="0" fontId="7" fillId="0" borderId="8" xfId="0" applyFont="1" applyBorder="1" applyAlignment="1">
      <alignment wrapText="1"/>
    </xf>
    <xf numFmtId="0" fontId="7" fillId="0" borderId="8" xfId="0" applyFont="1" applyBorder="1" applyAlignment="1">
      <alignment horizontal="center" vertical="center" wrapText="1"/>
    </xf>
    <xf numFmtId="9" fontId="7" fillId="0" borderId="8" xfId="2" applyFont="1" applyBorder="1" applyAlignment="1">
      <alignment horizontal="center" wrapText="1"/>
    </xf>
    <xf numFmtId="0" fontId="7" fillId="0" borderId="41" xfId="0" applyFont="1" applyBorder="1" applyAlignment="1">
      <alignment wrapText="1"/>
    </xf>
    <xf numFmtId="0" fontId="50" fillId="5" borderId="7" xfId="0" applyFont="1" applyFill="1" applyBorder="1" applyAlignment="1">
      <alignment horizontal="center" vertical="center" wrapText="1"/>
    </xf>
    <xf numFmtId="0" fontId="50" fillId="5" borderId="20" xfId="0" applyFont="1" applyFill="1" applyBorder="1" applyAlignment="1">
      <alignment horizontal="center" vertical="center" wrapText="1"/>
    </xf>
    <xf numFmtId="0" fontId="50" fillId="4" borderId="20" xfId="0" applyFont="1" applyFill="1" applyBorder="1" applyAlignment="1">
      <alignment horizontal="center" vertical="center" wrapText="1"/>
    </xf>
    <xf numFmtId="0" fontId="50" fillId="4" borderId="14" xfId="0" applyFont="1" applyFill="1" applyBorder="1" applyAlignment="1">
      <alignment horizontal="center" vertical="center" wrapText="1"/>
    </xf>
    <xf numFmtId="0" fontId="51" fillId="0" borderId="1" xfId="0" applyFont="1" applyBorder="1" applyAlignment="1">
      <alignment horizontal="center" vertical="center" wrapText="1"/>
    </xf>
    <xf numFmtId="0" fontId="10" fillId="9" borderId="47" xfId="0" applyFont="1" applyFill="1" applyBorder="1" applyAlignment="1">
      <alignment horizontal="center" vertical="center" wrapText="1"/>
    </xf>
    <xf numFmtId="0" fontId="52" fillId="0" borderId="1" xfId="0" applyFont="1" applyBorder="1" applyAlignment="1">
      <alignment horizontal="center" vertical="center"/>
    </xf>
    <xf numFmtId="0" fontId="52" fillId="10" borderId="1" xfId="0" applyFont="1" applyFill="1" applyBorder="1" applyAlignment="1">
      <alignment horizontal="center" vertical="center"/>
    </xf>
    <xf numFmtId="0" fontId="52" fillId="0" borderId="32" xfId="0" applyFont="1" applyBorder="1" applyAlignment="1">
      <alignment horizontal="center" vertical="center"/>
    </xf>
    <xf numFmtId="0" fontId="54" fillId="9" borderId="38" xfId="0" applyFont="1" applyFill="1" applyBorder="1" applyAlignment="1">
      <alignment horizontal="center" vertical="center" wrapText="1"/>
    </xf>
    <xf numFmtId="0" fontId="7" fillId="9" borderId="38" xfId="0" applyFont="1" applyFill="1" applyBorder="1" applyAlignment="1">
      <alignment vertical="center" wrapText="1"/>
    </xf>
    <xf numFmtId="14" fontId="7" fillId="9" borderId="38" xfId="0" applyNumberFormat="1" applyFont="1" applyFill="1" applyBorder="1" applyAlignment="1">
      <alignment horizontal="center" vertical="center" wrapText="1"/>
    </xf>
    <xf numFmtId="0" fontId="7" fillId="9" borderId="38" xfId="0" applyFont="1" applyFill="1" applyBorder="1" applyAlignment="1">
      <alignment horizontal="left" vertical="center" wrapText="1"/>
    </xf>
    <xf numFmtId="9" fontId="7" fillId="9" borderId="38" xfId="2" applyFont="1" applyFill="1" applyBorder="1" applyAlignment="1">
      <alignment horizontal="center" vertical="center" wrapText="1"/>
    </xf>
    <xf numFmtId="0" fontId="7" fillId="9" borderId="39" xfId="0" applyFont="1" applyFill="1" applyBorder="1" applyAlignment="1">
      <alignment horizontal="center" vertical="center" wrapText="1"/>
    </xf>
    <xf numFmtId="9" fontId="55" fillId="9" borderId="38" xfId="2" applyFont="1" applyFill="1" applyBorder="1" applyAlignment="1">
      <alignment horizontal="center" vertical="center" wrapText="1"/>
    </xf>
    <xf numFmtId="0" fontId="51" fillId="0" borderId="41" xfId="0" applyFont="1" applyBorder="1" applyAlignment="1">
      <alignment horizontal="center" vertical="center" wrapText="1"/>
    </xf>
    <xf numFmtId="0" fontId="51" fillId="0" borderId="19" xfId="0" applyFont="1" applyBorder="1"/>
    <xf numFmtId="0" fontId="51" fillId="0" borderId="19" xfId="0" applyFont="1" applyBorder="1" applyAlignment="1">
      <alignment horizontal="center" vertical="center"/>
    </xf>
    <xf numFmtId="0" fontId="51" fillId="0" borderId="5" xfId="0" applyFont="1" applyBorder="1" applyAlignment="1">
      <alignment horizontal="center" vertical="center" wrapText="1"/>
    </xf>
    <xf numFmtId="0" fontId="51" fillId="0" borderId="1" xfId="0" applyFont="1" applyBorder="1"/>
    <xf numFmtId="0" fontId="51" fillId="0" borderId="1" xfId="0" applyFont="1" applyBorder="1" applyAlignment="1">
      <alignment horizontal="center" vertical="center"/>
    </xf>
    <xf numFmtId="0" fontId="53" fillId="0" borderId="49"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0" xfId="0" applyFont="1" applyAlignment="1">
      <alignment horizontal="center" vertical="center" wrapText="1"/>
    </xf>
    <xf numFmtId="0" fontId="7" fillId="9" borderId="43" xfId="0" applyFont="1" applyFill="1" applyBorder="1" applyAlignment="1">
      <alignment horizontal="center" vertical="center" wrapText="1"/>
    </xf>
    <xf numFmtId="0" fontId="50" fillId="5" borderId="73" xfId="0" applyFont="1" applyFill="1" applyBorder="1" applyAlignment="1">
      <alignment horizontal="center" vertical="center" wrapText="1"/>
    </xf>
    <xf numFmtId="0" fontId="50" fillId="5" borderId="14" xfId="0" applyFont="1" applyFill="1" applyBorder="1" applyAlignment="1">
      <alignment horizontal="center" vertical="center" wrapText="1"/>
    </xf>
    <xf numFmtId="0" fontId="7" fillId="0" borderId="13" xfId="0" applyFont="1" applyBorder="1"/>
    <xf numFmtId="0" fontId="7" fillId="0" borderId="18" xfId="0" applyFont="1" applyBorder="1"/>
    <xf numFmtId="0" fontId="7" fillId="9" borderId="14" xfId="0" applyFont="1" applyFill="1" applyBorder="1" applyAlignment="1">
      <alignment horizontal="center" vertical="center" wrapText="1"/>
    </xf>
    <xf numFmtId="0" fontId="56" fillId="0" borderId="32" xfId="0" applyFont="1" applyBorder="1" applyAlignment="1">
      <alignment horizontal="left" vertical="center" wrapText="1"/>
    </xf>
    <xf numFmtId="0" fontId="56" fillId="0" borderId="32" xfId="0" applyFont="1" applyBorder="1" applyAlignment="1">
      <alignment horizontal="justify" vertical="center" wrapText="1"/>
    </xf>
    <xf numFmtId="14" fontId="56" fillId="0" borderId="32" xfId="0" applyNumberFormat="1" applyFont="1" applyBorder="1" applyAlignment="1">
      <alignment horizontal="center" vertical="center" wrapText="1"/>
    </xf>
    <xf numFmtId="14" fontId="56" fillId="0" borderId="32" xfId="0" applyNumberFormat="1" applyFont="1" applyBorder="1" applyAlignment="1">
      <alignment horizontal="left" vertical="center" wrapText="1"/>
    </xf>
    <xf numFmtId="9" fontId="56" fillId="0" borderId="32" xfId="2" applyFont="1" applyBorder="1" applyAlignment="1">
      <alignment horizontal="center" vertical="center" wrapText="1"/>
    </xf>
    <xf numFmtId="9" fontId="56" fillId="0" borderId="32" xfId="0" applyNumberFormat="1" applyFont="1" applyBorder="1" applyAlignment="1">
      <alignment horizontal="center" vertical="center"/>
    </xf>
    <xf numFmtId="0" fontId="56" fillId="0" borderId="32" xfId="0" applyFont="1" applyBorder="1" applyAlignment="1">
      <alignment vertical="center" wrapText="1"/>
    </xf>
    <xf numFmtId="9" fontId="56" fillId="10" borderId="32" xfId="2" applyFont="1" applyFill="1" applyBorder="1" applyAlignment="1">
      <alignment horizontal="center" vertical="center" wrapText="1"/>
    </xf>
    <xf numFmtId="0" fontId="56" fillId="10" borderId="33" xfId="0" applyFont="1" applyFill="1" applyBorder="1" applyAlignment="1">
      <alignment horizontal="center" vertical="center"/>
    </xf>
    <xf numFmtId="0" fontId="56" fillId="0" borderId="1" xfId="0" applyFont="1" applyBorder="1" applyAlignment="1">
      <alignment horizontal="justify" vertical="center" wrapText="1"/>
    </xf>
    <xf numFmtId="14" fontId="56" fillId="0" borderId="1" xfId="0" applyNumberFormat="1" applyFont="1" applyBorder="1" applyAlignment="1">
      <alignment horizontal="center" vertical="center" wrapText="1"/>
    </xf>
    <xf numFmtId="14" fontId="56" fillId="0" borderId="1" xfId="0" applyNumberFormat="1" applyFont="1" applyBorder="1" applyAlignment="1">
      <alignment horizontal="left" vertical="center" wrapText="1"/>
    </xf>
    <xf numFmtId="0" fontId="56" fillId="0" borderId="1" xfId="0" applyFont="1" applyBorder="1" applyAlignment="1">
      <alignment horizontal="left" vertical="center" wrapText="1"/>
    </xf>
    <xf numFmtId="9" fontId="56" fillId="0" borderId="1" xfId="2" applyFont="1" applyBorder="1" applyAlignment="1">
      <alignment horizontal="center" vertical="center" wrapText="1"/>
    </xf>
    <xf numFmtId="9" fontId="56" fillId="0" borderId="1" xfId="2" applyFont="1" applyBorder="1" applyAlignment="1">
      <alignment horizontal="center" vertical="center"/>
    </xf>
    <xf numFmtId="9" fontId="56" fillId="0" borderId="1" xfId="0" applyNumberFormat="1" applyFont="1" applyBorder="1" applyAlignment="1">
      <alignment horizontal="center" vertical="center"/>
    </xf>
    <xf numFmtId="0" fontId="56" fillId="0" borderId="1" xfId="0" applyFont="1" applyBorder="1" applyAlignment="1">
      <alignment vertical="center" wrapText="1"/>
    </xf>
    <xf numFmtId="9" fontId="56" fillId="10" borderId="1" xfId="2" applyFont="1" applyFill="1" applyBorder="1" applyAlignment="1">
      <alignment horizontal="center" vertical="center" wrapText="1"/>
    </xf>
    <xf numFmtId="0" fontId="56" fillId="10" borderId="13" xfId="0" applyFont="1" applyFill="1" applyBorder="1" applyAlignment="1">
      <alignment horizontal="center" vertical="center"/>
    </xf>
    <xf numFmtId="14" fontId="56" fillId="0" borderId="1" xfId="0" applyNumberFormat="1" applyFont="1" applyBorder="1" applyAlignment="1">
      <alignment horizontal="center" vertical="center"/>
    </xf>
    <xf numFmtId="0" fontId="56" fillId="0" borderId="1" xfId="0" applyFont="1" applyBorder="1" applyAlignment="1">
      <alignment horizontal="justify" vertical="center"/>
    </xf>
    <xf numFmtId="0" fontId="57" fillId="0" borderId="1" xfId="0" applyFont="1" applyBorder="1" applyAlignment="1">
      <alignment horizontal="center" vertical="center"/>
    </xf>
    <xf numFmtId="0" fontId="56" fillId="0" borderId="1" xfId="0" applyFont="1" applyBorder="1" applyAlignment="1">
      <alignment horizontal="justify" wrapText="1"/>
    </xf>
    <xf numFmtId="14" fontId="57" fillId="0" borderId="1" xfId="0" applyNumberFormat="1"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31" xfId="0" applyFont="1" applyBorder="1" applyAlignment="1">
      <alignment horizontal="center" vertical="center" wrapText="1"/>
    </xf>
    <xf numFmtId="0" fontId="56" fillId="0" borderId="19" xfId="0" applyFont="1" applyBorder="1" applyAlignment="1">
      <alignment horizontal="left" vertical="center" wrapText="1"/>
    </xf>
    <xf numFmtId="9" fontId="56" fillId="10" borderId="19" xfId="2" applyFont="1" applyFill="1" applyBorder="1" applyAlignment="1">
      <alignment horizontal="center" vertical="center" wrapText="1"/>
    </xf>
    <xf numFmtId="0" fontId="52" fillId="0" borderId="19" xfId="0" applyFont="1" applyBorder="1" applyAlignment="1">
      <alignment horizontal="center" vertical="center"/>
    </xf>
    <xf numFmtId="0" fontId="7" fillId="0" borderId="74" xfId="0" applyFont="1" applyBorder="1" applyAlignment="1">
      <alignment horizontal="center"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2" xfId="0" applyFont="1" applyBorder="1" applyAlignment="1">
      <alignment horizontal="center" vertical="center"/>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readingOrder="1"/>
    </xf>
    <xf numFmtId="166" fontId="7" fillId="0" borderId="32" xfId="1" applyNumberFormat="1" applyFont="1" applyFill="1" applyBorder="1" applyAlignment="1">
      <alignment horizontal="center" vertical="center"/>
    </xf>
    <xf numFmtId="9" fontId="7" fillId="0" borderId="33" xfId="2" applyFont="1" applyFill="1" applyBorder="1" applyAlignment="1">
      <alignment horizontal="center" vertical="center"/>
    </xf>
    <xf numFmtId="0" fontId="56" fillId="10" borderId="1" xfId="0" applyFont="1" applyFill="1" applyBorder="1" applyAlignment="1">
      <alignment horizontal="left" vertical="center" wrapText="1"/>
    </xf>
    <xf numFmtId="14" fontId="56" fillId="10" borderId="1" xfId="0" applyNumberFormat="1" applyFont="1" applyFill="1" applyBorder="1" applyAlignment="1">
      <alignment horizontal="center" vertical="center" wrapText="1"/>
    </xf>
    <xf numFmtId="14" fontId="57" fillId="10" borderId="1" xfId="0" applyNumberFormat="1" applyFont="1" applyFill="1" applyBorder="1" applyAlignment="1">
      <alignment horizontal="center" vertical="center" wrapText="1"/>
    </xf>
    <xf numFmtId="0" fontId="56" fillId="10" borderId="1" xfId="0" applyFont="1" applyFill="1" applyBorder="1" applyAlignment="1">
      <alignment horizontal="center" vertical="center" wrapText="1"/>
    </xf>
    <xf numFmtId="0" fontId="56" fillId="0" borderId="32" xfId="0" applyFont="1" applyBorder="1" applyAlignment="1">
      <alignment horizontal="center" vertical="center"/>
    </xf>
    <xf numFmtId="0" fontId="56" fillId="10" borderId="32" xfId="0" applyFont="1" applyFill="1" applyBorder="1" applyAlignment="1">
      <alignment horizontal="center" vertical="center" wrapText="1"/>
    </xf>
    <xf numFmtId="10" fontId="57" fillId="0" borderId="1" xfId="0" applyNumberFormat="1" applyFont="1" applyBorder="1" applyAlignment="1">
      <alignment horizontal="center" vertical="center"/>
    </xf>
    <xf numFmtId="0" fontId="56" fillId="10" borderId="13" xfId="0" applyFont="1" applyFill="1" applyBorder="1" applyAlignment="1">
      <alignment horizontal="center" vertical="center" wrapText="1"/>
    </xf>
    <xf numFmtId="0" fontId="56" fillId="0" borderId="1" xfId="0" applyFont="1" applyBorder="1" applyAlignment="1">
      <alignment horizontal="left" vertical="center"/>
    </xf>
    <xf numFmtId="0" fontId="59" fillId="0" borderId="1" xfId="0" applyFont="1" applyBorder="1" applyAlignment="1">
      <alignment horizontal="left" vertical="center" wrapText="1"/>
    </xf>
    <xf numFmtId="14" fontId="59" fillId="10" borderId="1" xfId="0" applyNumberFormat="1" applyFont="1" applyFill="1" applyBorder="1" applyAlignment="1">
      <alignment horizontal="center" vertical="center"/>
    </xf>
    <xf numFmtId="0" fontId="59" fillId="10" borderId="1" xfId="0" applyFont="1" applyFill="1" applyBorder="1" applyAlignment="1">
      <alignment horizontal="left" vertical="center" wrapText="1"/>
    </xf>
    <xf numFmtId="0" fontId="59" fillId="10" borderId="1" xfId="0" applyFont="1" applyFill="1" applyBorder="1" applyAlignment="1">
      <alignment horizontal="center" vertical="center"/>
    </xf>
    <xf numFmtId="10" fontId="57" fillId="18" borderId="1" xfId="0" applyNumberFormat="1" applyFont="1" applyFill="1" applyBorder="1" applyAlignment="1">
      <alignment horizontal="center" vertical="center"/>
    </xf>
    <xf numFmtId="0" fontId="56" fillId="10" borderId="1" xfId="0" applyFont="1" applyFill="1" applyBorder="1" applyAlignment="1">
      <alignment horizontal="left" vertical="top" wrapText="1"/>
    </xf>
    <xf numFmtId="0" fontId="59" fillId="0" borderId="1" xfId="0" applyFont="1" applyBorder="1" applyAlignment="1">
      <alignment horizontal="center" vertical="center" wrapText="1"/>
    </xf>
    <xf numFmtId="14" fontId="56" fillId="10" borderId="1" xfId="0" applyNumberFormat="1" applyFont="1" applyFill="1" applyBorder="1" applyAlignment="1">
      <alignment horizontal="center" vertical="center"/>
    </xf>
    <xf numFmtId="0" fontId="57" fillId="0" borderId="32" xfId="0" applyFont="1" applyBorder="1" applyAlignment="1">
      <alignment horizontal="center" vertical="center" wrapText="1"/>
    </xf>
    <xf numFmtId="9" fontId="57" fillId="0" borderId="32" xfId="0" applyNumberFormat="1" applyFont="1" applyBorder="1" applyAlignment="1">
      <alignment horizontal="center" vertical="center"/>
    </xf>
    <xf numFmtId="0" fontId="56" fillId="0" borderId="33" xfId="0" applyFont="1" applyBorder="1" applyAlignment="1">
      <alignment horizontal="center" vertical="center" wrapText="1"/>
    </xf>
    <xf numFmtId="0" fontId="57" fillId="0" borderId="1" xfId="0" applyFont="1" applyBorder="1" applyAlignment="1">
      <alignment vertical="center" wrapText="1"/>
    </xf>
    <xf numFmtId="0" fontId="57" fillId="0" borderId="1" xfId="0" applyFont="1" applyBorder="1" applyAlignment="1">
      <alignment horizontal="left" vertical="center" wrapText="1"/>
    </xf>
    <xf numFmtId="0" fontId="57" fillId="0" borderId="1" xfId="0" applyFont="1" applyBorder="1" applyAlignment="1">
      <alignment horizontal="center" vertical="center" wrapText="1"/>
    </xf>
    <xf numFmtId="9" fontId="57" fillId="0" borderId="1" xfId="0" applyNumberFormat="1" applyFont="1" applyBorder="1" applyAlignment="1">
      <alignment horizontal="center" vertical="center"/>
    </xf>
    <xf numFmtId="0" fontId="56" fillId="0" borderId="2" xfId="0" applyFont="1" applyBorder="1" applyAlignment="1">
      <alignment horizontal="center" vertical="center" wrapText="1"/>
    </xf>
    <xf numFmtId="0" fontId="56" fillId="0" borderId="13" xfId="0" applyFont="1" applyBorder="1" applyAlignment="1">
      <alignment horizontal="center" vertical="center" wrapText="1"/>
    </xf>
    <xf numFmtId="14" fontId="57" fillId="0" borderId="1" xfId="0" applyNumberFormat="1" applyFont="1" applyBorder="1" applyAlignment="1">
      <alignment horizontal="left" vertical="center" wrapText="1"/>
    </xf>
    <xf numFmtId="9" fontId="56" fillId="0" borderId="1" xfId="0" applyNumberFormat="1" applyFont="1" applyBorder="1" applyAlignment="1">
      <alignment horizontal="center" vertical="center" wrapText="1"/>
    </xf>
    <xf numFmtId="0" fontId="56" fillId="10" borderId="3" xfId="0" applyFont="1" applyFill="1" applyBorder="1" applyAlignment="1">
      <alignment horizontal="left" vertical="center" wrapText="1"/>
    </xf>
    <xf numFmtId="0" fontId="56" fillId="0" borderId="32" xfId="0" applyFont="1" applyBorder="1" applyAlignment="1">
      <alignment horizontal="center" vertical="center" wrapText="1"/>
    </xf>
    <xf numFmtId="9" fontId="56" fillId="0" borderId="32" xfId="0" applyNumberFormat="1" applyFont="1" applyBorder="1" applyAlignment="1">
      <alignment horizontal="center" vertical="center" wrapText="1"/>
    </xf>
    <xf numFmtId="0" fontId="59" fillId="0" borderId="32" xfId="0" applyFont="1" applyBorder="1" applyAlignment="1">
      <alignment horizontal="center" vertical="center" wrapText="1"/>
    </xf>
    <xf numFmtId="0" fontId="58" fillId="0" borderId="21" xfId="0" applyFont="1" applyBorder="1" applyAlignment="1">
      <alignment horizontal="center" vertical="center" wrapText="1"/>
    </xf>
    <xf numFmtId="14" fontId="56" fillId="0" borderId="19" xfId="0" applyNumberFormat="1" applyFont="1" applyBorder="1" applyAlignment="1">
      <alignment horizontal="center" vertical="center"/>
    </xf>
    <xf numFmtId="0" fontId="56" fillId="0" borderId="19" xfId="0" applyFont="1" applyBorder="1" applyAlignment="1">
      <alignment horizontal="center" vertical="center"/>
    </xf>
    <xf numFmtId="10" fontId="57" fillId="0" borderId="19" xfId="0" applyNumberFormat="1" applyFont="1" applyBorder="1" applyAlignment="1">
      <alignment horizontal="center" vertical="center"/>
    </xf>
    <xf numFmtId="0" fontId="56" fillId="10" borderId="19" xfId="0" applyFont="1" applyFill="1" applyBorder="1" applyAlignment="1">
      <alignment horizontal="center" vertical="center" wrapText="1"/>
    </xf>
    <xf numFmtId="0" fontId="56" fillId="10" borderId="22" xfId="0" applyFont="1" applyFill="1" applyBorder="1" applyAlignment="1">
      <alignment horizontal="center" vertical="center" wrapText="1"/>
    </xf>
    <xf numFmtId="0" fontId="56" fillId="0" borderId="6" xfId="0" applyFont="1" applyBorder="1" applyAlignment="1">
      <alignment horizontal="left" vertical="center" wrapText="1"/>
    </xf>
    <xf numFmtId="0" fontId="56" fillId="0" borderId="30" xfId="0" applyFont="1" applyBorder="1" applyAlignment="1">
      <alignment horizontal="center" vertical="center" wrapText="1"/>
    </xf>
    <xf numFmtId="0" fontId="56" fillId="0" borderId="2" xfId="0" applyFont="1" applyBorder="1" applyAlignment="1">
      <alignment horizontal="left" vertical="center" wrapText="1"/>
    </xf>
    <xf numFmtId="14" fontId="56" fillId="0" borderId="1" xfId="0" applyNumberFormat="1" applyFont="1" applyBorder="1" applyAlignment="1">
      <alignment horizontal="justify" vertical="center"/>
    </xf>
    <xf numFmtId="14" fontId="56" fillId="0" borderId="7" xfId="0" applyNumberFormat="1" applyFont="1" applyBorder="1" applyAlignment="1">
      <alignment horizontal="justify" vertical="center"/>
    </xf>
    <xf numFmtId="0" fontId="56" fillId="0" borderId="5" xfId="0" applyFont="1" applyBorder="1" applyAlignment="1">
      <alignment horizontal="left" vertical="center" wrapText="1"/>
    </xf>
    <xf numFmtId="0" fontId="56" fillId="0" borderId="7" xfId="0" applyFont="1" applyBorder="1" applyAlignment="1">
      <alignment horizontal="center" vertical="center"/>
    </xf>
    <xf numFmtId="9" fontId="56" fillId="0" borderId="2" xfId="0" applyNumberFormat="1" applyFont="1" applyBorder="1" applyAlignment="1">
      <alignment horizontal="center" vertical="center"/>
    </xf>
    <xf numFmtId="0" fontId="56" fillId="10" borderId="5" xfId="0" applyFont="1" applyFill="1" applyBorder="1" applyAlignment="1">
      <alignment horizontal="center" vertical="center" wrapText="1"/>
    </xf>
    <xf numFmtId="0" fontId="56" fillId="0" borderId="3" xfId="0" applyFont="1" applyBorder="1" applyAlignment="1">
      <alignment horizontal="center" vertical="center"/>
    </xf>
    <xf numFmtId="9" fontId="56" fillId="0" borderId="40" xfId="0" applyNumberFormat="1" applyFont="1" applyBorder="1" applyAlignment="1">
      <alignment horizontal="center" vertical="center"/>
    </xf>
    <xf numFmtId="0" fontId="56" fillId="0" borderId="7" xfId="0" applyFont="1" applyBorder="1" applyAlignment="1">
      <alignment horizontal="left" vertical="center" wrapText="1"/>
    </xf>
    <xf numFmtId="0" fontId="56" fillId="0" borderId="30" xfId="0" applyFont="1" applyBorder="1" applyAlignment="1">
      <alignment horizontal="left" vertical="center" wrapText="1"/>
    </xf>
    <xf numFmtId="14" fontId="56" fillId="0" borderId="19" xfId="0" applyNumberFormat="1" applyFont="1" applyBorder="1" applyAlignment="1">
      <alignment horizontal="justify" vertical="center"/>
    </xf>
    <xf numFmtId="14" fontId="56" fillId="0" borderId="8" xfId="0" applyNumberFormat="1" applyFont="1" applyBorder="1" applyAlignment="1">
      <alignment horizontal="justify" vertical="center"/>
    </xf>
    <xf numFmtId="0" fontId="59" fillId="0" borderId="41" xfId="0" applyFont="1" applyBorder="1" applyAlignment="1">
      <alignment horizontal="left" vertical="center" wrapText="1"/>
    </xf>
    <xf numFmtId="0" fontId="56" fillId="10" borderId="49" xfId="0" applyFont="1" applyFill="1" applyBorder="1" applyAlignment="1">
      <alignment horizontal="center" vertical="center" wrapText="1"/>
    </xf>
    <xf numFmtId="0" fontId="56" fillId="10" borderId="3" xfId="0" applyFont="1" applyFill="1" applyBorder="1" applyAlignment="1">
      <alignment horizontal="center" vertical="center" wrapText="1"/>
    </xf>
    <xf numFmtId="0" fontId="56" fillId="0" borderId="49" xfId="0" applyFont="1" applyBorder="1" applyAlignment="1">
      <alignment horizontal="left" vertical="center" wrapText="1"/>
    </xf>
    <xf numFmtId="14" fontId="56" fillId="0" borderId="3" xfId="0" applyNumberFormat="1" applyFont="1" applyBorder="1" applyAlignment="1">
      <alignment horizontal="justify" vertical="center"/>
    </xf>
    <xf numFmtId="0" fontId="56" fillId="0" borderId="2" xfId="0" applyFont="1" applyBorder="1" applyAlignment="1">
      <alignment horizontal="center" vertical="center"/>
    </xf>
    <xf numFmtId="9" fontId="56" fillId="0" borderId="7" xfId="0" applyNumberFormat="1" applyFont="1" applyBorder="1" applyAlignment="1">
      <alignment horizontal="center" vertical="center"/>
    </xf>
    <xf numFmtId="14" fontId="56" fillId="10" borderId="6" xfId="0" applyNumberFormat="1" applyFont="1" applyFill="1" applyBorder="1" applyAlignment="1">
      <alignment horizontal="justify" vertical="center" wrapText="1"/>
    </xf>
    <xf numFmtId="0" fontId="56" fillId="10" borderId="50" xfId="0" applyFont="1" applyFill="1" applyBorder="1" applyAlignment="1">
      <alignment horizontal="center" vertical="center" wrapText="1"/>
    </xf>
    <xf numFmtId="14" fontId="56" fillId="0" borderId="5" xfId="0" applyNumberFormat="1" applyFont="1" applyBorder="1" applyAlignment="1">
      <alignment horizontal="center" vertical="center"/>
    </xf>
    <xf numFmtId="0" fontId="56" fillId="0" borderId="5" xfId="0" applyFont="1" applyBorder="1" applyAlignment="1">
      <alignment horizontal="center" vertical="center"/>
    </xf>
    <xf numFmtId="0" fontId="56" fillId="0" borderId="66" xfId="0" applyFont="1" applyBorder="1" applyAlignment="1">
      <alignment horizontal="left" vertical="center" wrapText="1"/>
    </xf>
    <xf numFmtId="14" fontId="56" fillId="0" borderId="41" xfId="0" applyNumberFormat="1" applyFont="1" applyBorder="1" applyAlignment="1">
      <alignment horizontal="center" vertical="center"/>
    </xf>
    <xf numFmtId="9" fontId="56" fillId="0" borderId="5" xfId="0" applyNumberFormat="1" applyFont="1" applyBorder="1" applyAlignment="1">
      <alignment horizontal="center" vertical="center"/>
    </xf>
    <xf numFmtId="14" fontId="56" fillId="10" borderId="3" xfId="0" applyNumberFormat="1" applyFont="1" applyFill="1" applyBorder="1" applyAlignment="1">
      <alignment horizontal="center" vertical="center" wrapText="1"/>
    </xf>
    <xf numFmtId="9" fontId="56" fillId="10" borderId="3" xfId="2" applyFont="1" applyFill="1" applyBorder="1" applyAlignment="1">
      <alignment horizontal="center" vertical="center" wrapText="1"/>
    </xf>
    <xf numFmtId="0" fontId="56" fillId="0" borderId="42" xfId="0" applyFont="1" applyBorder="1" applyAlignment="1">
      <alignment horizontal="left" vertical="center" wrapText="1"/>
    </xf>
    <xf numFmtId="14" fontId="56" fillId="0" borderId="72" xfId="0" applyNumberFormat="1" applyFont="1" applyBorder="1" applyAlignment="1">
      <alignment horizontal="justify" vertical="center"/>
    </xf>
    <xf numFmtId="14" fontId="56" fillId="0" borderId="25" xfId="0" applyNumberFormat="1" applyFont="1" applyBorder="1" applyAlignment="1">
      <alignment horizontal="justify" vertical="center"/>
    </xf>
    <xf numFmtId="0" fontId="56" fillId="0" borderId="72" xfId="0" applyFont="1" applyBorder="1" applyAlignment="1">
      <alignment horizontal="left" vertical="center" wrapText="1"/>
    </xf>
    <xf numFmtId="0" fontId="56" fillId="0" borderId="52" xfId="0" applyFont="1" applyBorder="1" applyAlignment="1">
      <alignment horizontal="left" vertical="center" wrapText="1"/>
    </xf>
    <xf numFmtId="0" fontId="56" fillId="0" borderId="72" xfId="0" applyFont="1" applyBorder="1" applyAlignment="1">
      <alignment horizontal="center" vertical="center"/>
    </xf>
    <xf numFmtId="9" fontId="56" fillId="0" borderId="72" xfId="0" applyNumberFormat="1" applyFont="1" applyBorder="1" applyAlignment="1">
      <alignment horizontal="center" vertical="center"/>
    </xf>
    <xf numFmtId="14" fontId="56" fillId="0" borderId="0" xfId="0" applyNumberFormat="1" applyFont="1" applyAlignment="1">
      <alignment horizontal="justify" vertical="center"/>
    </xf>
    <xf numFmtId="0" fontId="56" fillId="0" borderId="0" xfId="0" applyFont="1" applyAlignment="1">
      <alignment horizontal="center" vertical="center"/>
    </xf>
    <xf numFmtId="0" fontId="56" fillId="0" borderId="0" xfId="0" applyFont="1" applyAlignment="1">
      <alignment horizontal="left" vertical="center" wrapText="1"/>
    </xf>
    <xf numFmtId="0" fontId="56" fillId="10" borderId="36" xfId="0" applyFont="1" applyFill="1" applyBorder="1" applyAlignment="1">
      <alignment horizontal="center" vertical="center" wrapText="1"/>
    </xf>
    <xf numFmtId="9" fontId="56" fillId="0" borderId="0" xfId="0" applyNumberFormat="1" applyFont="1" applyAlignment="1">
      <alignment horizontal="center" vertical="center"/>
    </xf>
    <xf numFmtId="0" fontId="56" fillId="10" borderId="0" xfId="0" applyFont="1" applyFill="1" applyAlignment="1">
      <alignment horizontal="left" vertical="center" wrapText="1"/>
    </xf>
    <xf numFmtId="0" fontId="56" fillId="0" borderId="0" xfId="0" applyFont="1" applyAlignment="1">
      <alignment horizontal="center" vertical="center" wrapText="1"/>
    </xf>
    <xf numFmtId="0" fontId="56" fillId="10" borderId="19" xfId="0" applyFont="1" applyFill="1" applyBorder="1" applyAlignment="1">
      <alignment horizontal="left" vertical="center" wrapText="1"/>
    </xf>
    <xf numFmtId="14" fontId="56" fillId="10" borderId="19" xfId="0" applyNumberFormat="1" applyFont="1" applyFill="1" applyBorder="1" applyAlignment="1">
      <alignment horizontal="center" vertical="center" wrapText="1"/>
    </xf>
    <xf numFmtId="14" fontId="56" fillId="10" borderId="2" xfId="0" applyNumberFormat="1" applyFont="1" applyFill="1" applyBorder="1" applyAlignment="1">
      <alignment horizontal="center" vertical="center" wrapText="1"/>
    </xf>
    <xf numFmtId="0" fontId="56" fillId="10" borderId="5" xfId="0" applyFont="1" applyFill="1" applyBorder="1" applyAlignment="1">
      <alignment horizontal="left" vertical="center" wrapText="1"/>
    </xf>
    <xf numFmtId="0" fontId="63" fillId="0" borderId="1" xfId="0" applyFont="1" applyBorder="1" applyAlignment="1">
      <alignment horizontal="center" vertical="center" wrapText="1"/>
    </xf>
    <xf numFmtId="0" fontId="56" fillId="0" borderId="41" xfId="0" applyFont="1" applyBorder="1" applyAlignment="1">
      <alignment horizontal="left" vertical="center" wrapText="1"/>
    </xf>
    <xf numFmtId="14" fontId="56" fillId="0" borderId="7" xfId="0" applyNumberFormat="1" applyFont="1" applyBorder="1" applyAlignment="1">
      <alignment horizontal="center" vertical="center" wrapText="1"/>
    </xf>
    <xf numFmtId="14" fontId="57" fillId="0" borderId="6" xfId="0" applyNumberFormat="1" applyFont="1" applyBorder="1" applyAlignment="1">
      <alignment horizontal="center" vertical="center" wrapText="1"/>
    </xf>
    <xf numFmtId="0" fontId="56" fillId="10" borderId="32" xfId="0" applyFont="1" applyFill="1" applyBorder="1" applyAlignment="1">
      <alignment horizontal="left" vertical="center" wrapText="1"/>
    </xf>
    <xf numFmtId="14" fontId="56" fillId="10" borderId="32" xfId="0" applyNumberFormat="1" applyFont="1" applyFill="1" applyBorder="1" applyAlignment="1">
      <alignment horizontal="center" vertical="center" wrapText="1"/>
    </xf>
    <xf numFmtId="0" fontId="64" fillId="0" borderId="1" xfId="0" applyFont="1" applyBorder="1" applyAlignment="1">
      <alignment horizontal="center" vertical="center" textRotation="90" wrapText="1"/>
    </xf>
    <xf numFmtId="0" fontId="65" fillId="0" borderId="1" xfId="0" applyFont="1" applyBorder="1" applyAlignment="1">
      <alignment horizontal="center" vertical="center" textRotation="90" wrapText="1"/>
    </xf>
    <xf numFmtId="9" fontId="29" fillId="0" borderId="1" xfId="2" applyFont="1" applyBorder="1" applyAlignment="1">
      <alignment horizontal="center" vertical="center"/>
    </xf>
    <xf numFmtId="10" fontId="39" fillId="10" borderId="1" xfId="2" applyNumberFormat="1" applyFont="1" applyFill="1" applyBorder="1" applyAlignment="1">
      <alignment horizontal="center" vertical="center"/>
    </xf>
    <xf numFmtId="10" fontId="29" fillId="0" borderId="1" xfId="0" applyNumberFormat="1" applyFont="1" applyBorder="1" applyAlignment="1">
      <alignment horizontal="center" vertical="center"/>
    </xf>
    <xf numFmtId="0" fontId="32" fillId="0" borderId="15" xfId="0" applyFont="1" applyBorder="1" applyAlignment="1">
      <alignment horizontal="center" vertical="center"/>
    </xf>
    <xf numFmtId="0" fontId="65" fillId="0" borderId="13" xfId="0" applyFont="1" applyBorder="1" applyAlignment="1">
      <alignment horizontal="center" vertical="center" textRotation="90" wrapText="1"/>
    </xf>
    <xf numFmtId="0" fontId="40" fillId="0" borderId="13" xfId="0" applyFont="1" applyBorder="1" applyAlignment="1">
      <alignment horizontal="center" vertical="center" wrapText="1"/>
    </xf>
    <xf numFmtId="0" fontId="49" fillId="0" borderId="0" xfId="0" applyFont="1"/>
    <xf numFmtId="0" fontId="63" fillId="6" borderId="15" xfId="0" applyFont="1" applyFill="1" applyBorder="1" applyAlignment="1">
      <alignment horizontal="center" vertical="center" wrapText="1"/>
    </xf>
    <xf numFmtId="0" fontId="67" fillId="7" borderId="1"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13" xfId="0" applyFont="1" applyBorder="1" applyAlignment="1">
      <alignment horizontal="center" vertical="center" wrapText="1"/>
    </xf>
    <xf numFmtId="0" fontId="63" fillId="0" borderId="13" xfId="0" applyFont="1" applyBorder="1" applyAlignment="1">
      <alignment horizontal="center" vertical="center" wrapText="1"/>
    </xf>
    <xf numFmtId="0" fontId="63" fillId="7" borderId="1" xfId="0" applyFont="1" applyFill="1" applyBorder="1" applyAlignment="1">
      <alignment horizontal="center" vertical="center" wrapText="1"/>
    </xf>
    <xf numFmtId="0" fontId="63" fillId="6" borderId="16" xfId="0" applyFont="1" applyFill="1" applyBorder="1" applyAlignment="1">
      <alignment horizontal="center" vertical="center" wrapText="1"/>
    </xf>
    <xf numFmtId="0" fontId="67" fillId="0" borderId="20" xfId="0" applyFont="1" applyBorder="1" applyAlignment="1">
      <alignment horizontal="center" vertical="center" wrapText="1"/>
    </xf>
    <xf numFmtId="0" fontId="67" fillId="7" borderId="20" xfId="0" applyFont="1" applyFill="1" applyBorder="1" applyAlignment="1">
      <alignment horizontal="center" vertical="center" wrapText="1"/>
    </xf>
    <xf numFmtId="0" fontId="63" fillId="0" borderId="20" xfId="0" applyFont="1" applyBorder="1" applyAlignment="1">
      <alignment horizontal="center" vertical="center" wrapText="1"/>
    </xf>
    <xf numFmtId="0" fontId="63" fillId="0" borderId="14" xfId="0" applyFont="1" applyBorder="1" applyAlignment="1">
      <alignment horizontal="center" vertical="center" wrapText="1"/>
    </xf>
    <xf numFmtId="0" fontId="70" fillId="8" borderId="31" xfId="0" applyFont="1" applyFill="1" applyBorder="1" applyAlignment="1">
      <alignment horizontal="center" vertical="center" wrapText="1"/>
    </xf>
    <xf numFmtId="0" fontId="70" fillId="8" borderId="32" xfId="0" applyFont="1" applyFill="1" applyBorder="1" applyAlignment="1">
      <alignment horizontal="center" vertical="center" wrapText="1"/>
    </xf>
    <xf numFmtId="0" fontId="70" fillId="8" borderId="33" xfId="0" applyFont="1" applyFill="1" applyBorder="1" applyAlignment="1">
      <alignment horizontal="center" vertical="center" wrapText="1"/>
    </xf>
    <xf numFmtId="0" fontId="56" fillId="0" borderId="22" xfId="0" applyFont="1" applyBorder="1" applyAlignment="1">
      <alignment horizontal="left" vertical="center" wrapText="1"/>
    </xf>
    <xf numFmtId="0" fontId="56" fillId="0" borderId="13" xfId="0" applyFont="1" applyBorder="1" applyAlignment="1">
      <alignment horizontal="left" vertical="center" wrapText="1"/>
    </xf>
    <xf numFmtId="0" fontId="56" fillId="0" borderId="13" xfId="0" applyFont="1" applyBorder="1" applyAlignment="1">
      <alignment horizontal="left" vertical="center"/>
    </xf>
    <xf numFmtId="0" fontId="56" fillId="0" borderId="13" xfId="0" applyFont="1" applyBorder="1" applyAlignment="1">
      <alignment horizontal="left"/>
    </xf>
    <xf numFmtId="0" fontId="56" fillId="0" borderId="13" xfId="0" applyFont="1" applyBorder="1" applyAlignment="1">
      <alignment horizontal="left" wrapText="1"/>
    </xf>
    <xf numFmtId="0" fontId="59" fillId="0" borderId="13" xfId="0" applyFont="1" applyBorder="1" applyAlignment="1">
      <alignment horizontal="left" vertical="center" wrapText="1"/>
    </xf>
    <xf numFmtId="0" fontId="56" fillId="0" borderId="13" xfId="0" applyFont="1" applyBorder="1" applyAlignment="1">
      <alignment vertical="center" wrapText="1"/>
    </xf>
    <xf numFmtId="0" fontId="56" fillId="10" borderId="13" xfId="0" applyFont="1" applyFill="1" applyBorder="1" applyAlignment="1">
      <alignment horizontal="left" wrapText="1"/>
    </xf>
    <xf numFmtId="0" fontId="59" fillId="0" borderId="13" xfId="0" applyFont="1" applyBorder="1" applyAlignment="1">
      <alignment horizontal="left" wrapText="1"/>
    </xf>
    <xf numFmtId="0" fontId="56" fillId="0" borderId="14" xfId="0" applyFont="1" applyBorder="1" applyAlignment="1">
      <alignment horizontal="left" wrapText="1"/>
    </xf>
    <xf numFmtId="0" fontId="63" fillId="0" borderId="22" xfId="0" applyFont="1" applyBorder="1" applyAlignment="1">
      <alignment horizontal="left" vertical="center" wrapText="1" indent="1"/>
    </xf>
    <xf numFmtId="0" fontId="56" fillId="0" borderId="13" xfId="0" applyFont="1" applyBorder="1" applyAlignment="1">
      <alignment wrapText="1"/>
    </xf>
    <xf numFmtId="0" fontId="63" fillId="0" borderId="13" xfId="0" applyFont="1" applyBorder="1" applyAlignment="1">
      <alignment horizontal="left" vertical="center" wrapText="1" indent="1"/>
    </xf>
    <xf numFmtId="0" fontId="63" fillId="0" borderId="14" xfId="0" applyFont="1" applyBorder="1" applyAlignment="1">
      <alignment horizontal="left" vertical="center" wrapText="1" indent="1"/>
    </xf>
    <xf numFmtId="0" fontId="72" fillId="0" borderId="9" xfId="0" applyFont="1" applyBorder="1" applyAlignment="1">
      <alignment horizontal="center" vertical="center"/>
    </xf>
    <xf numFmtId="0" fontId="72" fillId="0" borderId="10" xfId="0" applyFont="1" applyBorder="1" applyAlignment="1">
      <alignment horizontal="center" vertical="center"/>
    </xf>
    <xf numFmtId="0" fontId="56" fillId="0" borderId="17" xfId="0" applyFont="1" applyBorder="1" applyAlignment="1">
      <alignment horizontal="left" vertical="center" wrapText="1"/>
    </xf>
    <xf numFmtId="0" fontId="56" fillId="0" borderId="13" xfId="0" applyFont="1" applyBorder="1" applyAlignment="1">
      <alignment horizontal="left" vertical="center" wrapText="1" indent="1"/>
    </xf>
    <xf numFmtId="0" fontId="66" fillId="8" borderId="31" xfId="0" applyFont="1" applyFill="1" applyBorder="1" applyAlignment="1">
      <alignment horizontal="center" vertical="center"/>
    </xf>
    <xf numFmtId="0" fontId="66" fillId="8" borderId="32" xfId="0" applyFont="1" applyFill="1" applyBorder="1" applyAlignment="1">
      <alignment horizontal="center" vertical="center"/>
    </xf>
    <xf numFmtId="0" fontId="66" fillId="8" borderId="33" xfId="0" applyFont="1" applyFill="1" applyBorder="1" applyAlignment="1">
      <alignment horizontal="center" vertical="center"/>
    </xf>
    <xf numFmtId="0" fontId="63" fillId="0" borderId="15" xfId="0" applyFont="1" applyBorder="1" applyAlignment="1">
      <alignment horizontal="center"/>
    </xf>
    <xf numFmtId="49" fontId="63" fillId="0" borderId="1" xfId="0" applyNumberFormat="1" applyFont="1" applyBorder="1" applyAlignment="1">
      <alignment horizontal="center"/>
    </xf>
    <xf numFmtId="14" fontId="63" fillId="0" borderId="1" xfId="0" applyNumberFormat="1" applyFont="1" applyBorder="1" applyAlignment="1">
      <alignment horizontal="center"/>
    </xf>
    <xf numFmtId="0" fontId="63" fillId="0" borderId="1" xfId="0" applyFont="1" applyBorder="1" applyAlignment="1">
      <alignment horizontal="center"/>
    </xf>
    <xf numFmtId="0" fontId="63" fillId="0" borderId="13" xfId="0" applyFont="1" applyBorder="1" applyAlignment="1">
      <alignment horizontal="center"/>
    </xf>
    <xf numFmtId="0" fontId="63" fillId="0" borderId="15" xfId="0" applyFont="1" applyBorder="1"/>
    <xf numFmtId="49" fontId="63" fillId="0" borderId="1" xfId="0" applyNumberFormat="1" applyFont="1" applyBorder="1"/>
    <xf numFmtId="0" fontId="63" fillId="0" borderId="1" xfId="0" applyFont="1" applyBorder="1"/>
    <xf numFmtId="0" fontId="63" fillId="0" borderId="13" xfId="0" applyFont="1" applyBorder="1"/>
    <xf numFmtId="9" fontId="56" fillId="10" borderId="19" xfId="0" applyNumberFormat="1" applyFont="1" applyFill="1" applyBorder="1" applyAlignment="1">
      <alignment horizontal="center" vertical="center" wrapText="1"/>
    </xf>
    <xf numFmtId="9" fontId="56" fillId="10" borderId="1" xfId="0" applyNumberFormat="1" applyFont="1" applyFill="1" applyBorder="1" applyAlignment="1">
      <alignment horizontal="center" vertical="center" wrapText="1"/>
    </xf>
    <xf numFmtId="0" fontId="0" fillId="10" borderId="0" xfId="0" applyFill="1" applyAlignment="1">
      <alignment vertical="center" wrapText="1"/>
    </xf>
    <xf numFmtId="14" fontId="56" fillId="10" borderId="6" xfId="0" applyNumberFormat="1" applyFont="1" applyFill="1" applyBorder="1" applyAlignment="1">
      <alignment horizontal="justify" vertical="center"/>
    </xf>
    <xf numFmtId="14" fontId="56" fillId="10" borderId="1" xfId="0" applyNumberFormat="1" applyFont="1" applyFill="1" applyBorder="1" applyAlignment="1">
      <alignment horizontal="justify" vertical="center"/>
    </xf>
    <xf numFmtId="0" fontId="4" fillId="8" borderId="20" xfId="0" applyFont="1" applyFill="1" applyBorder="1" applyAlignment="1">
      <alignment horizontal="center" vertical="center"/>
    </xf>
    <xf numFmtId="14" fontId="4" fillId="8" borderId="13" xfId="0" applyNumberFormat="1" applyFont="1" applyFill="1" applyBorder="1" applyAlignment="1">
      <alignment horizontal="center" vertical="center"/>
    </xf>
    <xf numFmtId="0" fontId="7" fillId="0" borderId="1" xfId="0" applyFont="1" applyBorder="1" applyAlignment="1">
      <alignment vertical="center"/>
    </xf>
    <xf numFmtId="14" fontId="7" fillId="0" borderId="1" xfId="0" applyNumberFormat="1" applyFont="1" applyBorder="1" applyAlignment="1">
      <alignment vertical="center"/>
    </xf>
    <xf numFmtId="14" fontId="7" fillId="10" borderId="1" xfId="0" applyNumberFormat="1" applyFont="1" applyFill="1" applyBorder="1" applyAlignment="1">
      <alignment vertical="center"/>
    </xf>
    <xf numFmtId="0" fontId="7" fillId="10" borderId="1" xfId="0" applyFont="1" applyFill="1" applyBorder="1" applyAlignment="1">
      <alignment vertical="center"/>
    </xf>
    <xf numFmtId="0" fontId="7" fillId="10" borderId="32" xfId="0" applyFont="1" applyFill="1" applyBorder="1" applyAlignment="1">
      <alignment horizontal="center" vertical="center"/>
    </xf>
    <xf numFmtId="14" fontId="7" fillId="16" borderId="20" xfId="0" applyNumberFormat="1" applyFont="1" applyFill="1" applyBorder="1" applyAlignment="1">
      <alignment vertical="center"/>
    </xf>
    <xf numFmtId="14" fontId="7" fillId="10" borderId="1" xfId="0" applyNumberFormat="1" applyFont="1" applyFill="1" applyBorder="1" applyAlignment="1">
      <alignment horizontal="center" vertical="center"/>
    </xf>
    <xf numFmtId="0" fontId="7" fillId="10" borderId="1"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16" borderId="20" xfId="0" applyFont="1" applyFill="1" applyBorder="1" applyAlignment="1">
      <alignment vertical="center" wrapText="1"/>
    </xf>
    <xf numFmtId="0" fontId="7" fillId="10" borderId="21" xfId="0" applyFont="1" applyFill="1" applyBorder="1" applyAlignment="1">
      <alignment horizontal="center" vertical="center"/>
    </xf>
    <xf numFmtId="0" fontId="7" fillId="10" borderId="1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19" xfId="0" applyFont="1" applyFill="1" applyBorder="1" applyAlignment="1">
      <alignment horizontal="center" vertical="center"/>
    </xf>
    <xf numFmtId="0" fontId="7" fillId="16" borderId="37" xfId="0" applyFont="1" applyFill="1" applyBorder="1" applyAlignment="1">
      <alignment horizontal="center" vertical="center"/>
    </xf>
    <xf numFmtId="0" fontId="7" fillId="16" borderId="3" xfId="0" applyFont="1" applyFill="1" applyBorder="1" applyAlignment="1">
      <alignment horizontal="center" vertical="center"/>
    </xf>
    <xf numFmtId="14" fontId="7" fillId="16" borderId="3" xfId="0" applyNumberFormat="1" applyFont="1" applyFill="1" applyBorder="1" applyAlignment="1">
      <alignment horizontal="center" vertical="center"/>
    </xf>
    <xf numFmtId="14" fontId="7" fillId="10" borderId="19" xfId="0" applyNumberFormat="1" applyFont="1" applyFill="1" applyBorder="1" applyAlignment="1">
      <alignment horizontal="center" vertical="center"/>
    </xf>
    <xf numFmtId="0" fontId="73" fillId="0" borderId="0" xfId="0" applyFont="1"/>
    <xf numFmtId="0" fontId="73" fillId="0" borderId="1" xfId="0" applyFont="1" applyBorder="1" applyAlignment="1">
      <alignment vertical="center" wrapText="1"/>
    </xf>
    <xf numFmtId="0" fontId="59" fillId="10" borderId="19" xfId="0" applyFont="1" applyFill="1" applyBorder="1" applyAlignment="1">
      <alignment horizontal="left" vertical="center" wrapText="1"/>
    </xf>
    <xf numFmtId="0" fontId="60" fillId="10" borderId="19" xfId="0" applyFont="1" applyFill="1" applyBorder="1" applyAlignment="1">
      <alignment horizontal="center" vertical="center"/>
    </xf>
    <xf numFmtId="0" fontId="56" fillId="10" borderId="1" xfId="0" applyFont="1" applyFill="1" applyBorder="1" applyAlignment="1">
      <alignment horizontal="center" vertical="center"/>
    </xf>
    <xf numFmtId="0" fontId="56" fillId="10" borderId="1" xfId="0" applyFont="1" applyFill="1" applyBorder="1" applyAlignment="1">
      <alignment horizontal="left" vertical="center"/>
    </xf>
    <xf numFmtId="0" fontId="52" fillId="10" borderId="19" xfId="0" applyFont="1" applyFill="1" applyBorder="1" applyAlignment="1">
      <alignment horizontal="center" vertical="center"/>
    </xf>
    <xf numFmtId="0" fontId="52" fillId="10" borderId="32" xfId="0" applyFont="1" applyFill="1" applyBorder="1" applyAlignment="1">
      <alignment horizontal="center" vertical="center"/>
    </xf>
    <xf numFmtId="14" fontId="57" fillId="10" borderId="32" xfId="0" applyNumberFormat="1" applyFont="1" applyFill="1" applyBorder="1" applyAlignment="1">
      <alignment horizontal="center" vertical="center" wrapText="1"/>
    </xf>
    <xf numFmtId="0" fontId="57" fillId="10" borderId="1" xfId="0" applyFont="1" applyFill="1" applyBorder="1" applyAlignment="1">
      <alignment horizontal="left" vertical="center" wrapText="1"/>
    </xf>
    <xf numFmtId="0" fontId="57" fillId="10" borderId="1" xfId="0" applyFont="1" applyFill="1" applyBorder="1" applyAlignment="1">
      <alignment horizontal="center" vertical="center"/>
    </xf>
    <xf numFmtId="0" fontId="57" fillId="10" borderId="1" xfId="0" applyFont="1" applyFill="1" applyBorder="1" applyAlignment="1">
      <alignment horizontal="center" vertical="center" wrapText="1"/>
    </xf>
    <xf numFmtId="0" fontId="58" fillId="0" borderId="34" xfId="0" applyFont="1" applyBorder="1" applyAlignment="1">
      <alignment horizontal="center" vertical="center" wrapText="1"/>
    </xf>
    <xf numFmtId="0" fontId="7" fillId="19" borderId="1" xfId="0" applyFont="1" applyFill="1" applyBorder="1" applyAlignment="1">
      <alignment horizontal="center" vertical="center"/>
    </xf>
    <xf numFmtId="0" fontId="7" fillId="9" borderId="69" xfId="0" applyFont="1" applyFill="1" applyBorder="1" applyAlignment="1">
      <alignment horizontal="left" vertical="center" wrapText="1"/>
    </xf>
    <xf numFmtId="0" fontId="16" fillId="0" borderId="68" xfId="12" applyBorder="1" applyAlignment="1">
      <alignment horizontal="left" vertical="center" wrapText="1"/>
    </xf>
    <xf numFmtId="0" fontId="16" fillId="0" borderId="71" xfId="12" applyBorder="1" applyAlignment="1">
      <alignment horizontal="left" vertical="center" wrapText="1"/>
    </xf>
    <xf numFmtId="10" fontId="17" fillId="10" borderId="3" xfId="0" applyNumberFormat="1" applyFont="1" applyFill="1" applyBorder="1" applyAlignment="1">
      <alignment horizontal="center" vertical="center"/>
    </xf>
    <xf numFmtId="10" fontId="17" fillId="10" borderId="19" xfId="0" applyNumberFormat="1" applyFont="1" applyFill="1" applyBorder="1" applyAlignment="1">
      <alignment horizontal="center" vertical="center"/>
    </xf>
    <xf numFmtId="0" fontId="16" fillId="10" borderId="68" xfId="12" applyFill="1" applyBorder="1" applyAlignment="1">
      <alignment horizontal="left" vertical="center" wrapText="1"/>
    </xf>
    <xf numFmtId="0" fontId="16" fillId="0" borderId="75" xfId="12" applyBorder="1" applyAlignment="1">
      <alignment horizontal="left" vertical="center" wrapText="1"/>
    </xf>
    <xf numFmtId="0" fontId="0" fillId="0" borderId="75" xfId="0" applyBorder="1" applyAlignment="1">
      <alignment horizontal="left" vertical="center" wrapText="1"/>
    </xf>
    <xf numFmtId="0" fontId="56" fillId="10" borderId="1" xfId="0" applyFont="1" applyFill="1" applyBorder="1" applyAlignment="1">
      <alignment horizontal="justify" vertical="center" wrapText="1"/>
    </xf>
    <xf numFmtId="9" fontId="56" fillId="10" borderId="1" xfId="0" applyNumberFormat="1" applyFont="1" applyFill="1" applyBorder="1" applyAlignment="1">
      <alignment horizontal="center" vertical="center"/>
    </xf>
    <xf numFmtId="0" fontId="56" fillId="10" borderId="7" xfId="0" applyFont="1" applyFill="1" applyBorder="1" applyAlignment="1">
      <alignment horizontal="center" vertical="center"/>
    </xf>
    <xf numFmtId="0" fontId="56" fillId="10" borderId="0" xfId="0" applyFont="1" applyFill="1" applyAlignment="1">
      <alignment horizontal="center" vertical="center"/>
    </xf>
    <xf numFmtId="0" fontId="56" fillId="10" borderId="2" xfId="0" applyFont="1" applyFill="1" applyBorder="1" applyAlignment="1">
      <alignment horizontal="center" vertical="center" wrapText="1"/>
    </xf>
    <xf numFmtId="0" fontId="0" fillId="10" borderId="71" xfId="0" applyFill="1" applyBorder="1" applyAlignment="1">
      <alignment horizontal="left" vertical="center" wrapText="1"/>
    </xf>
    <xf numFmtId="0" fontId="52" fillId="10" borderId="2" xfId="0" applyFont="1" applyFill="1" applyBorder="1" applyAlignment="1">
      <alignment horizontal="center" vertical="center"/>
    </xf>
    <xf numFmtId="0" fontId="56" fillId="10" borderId="2" xfId="0" applyFont="1" applyFill="1" applyBorder="1" applyAlignment="1">
      <alignment horizontal="left" vertical="center" wrapText="1"/>
    </xf>
    <xf numFmtId="14" fontId="56" fillId="10" borderId="7" xfId="0" applyNumberFormat="1" applyFont="1" applyFill="1" applyBorder="1" applyAlignment="1">
      <alignment horizontal="justify" vertical="center"/>
    </xf>
    <xf numFmtId="0" fontId="56" fillId="10" borderId="6" xfId="0" applyFont="1" applyFill="1" applyBorder="1" applyAlignment="1">
      <alignment horizontal="center" vertical="center" wrapText="1"/>
    </xf>
    <xf numFmtId="0" fontId="75" fillId="0" borderId="1" xfId="0" applyFont="1" applyBorder="1" applyAlignment="1">
      <alignment horizontal="left" vertical="center" wrapText="1"/>
    </xf>
    <xf numFmtId="10" fontId="32" fillId="10" borderId="20" xfId="0" applyNumberFormat="1" applyFont="1" applyFill="1" applyBorder="1" applyAlignment="1">
      <alignment horizontal="center" vertical="center"/>
    </xf>
    <xf numFmtId="14" fontId="56" fillId="0" borderId="30" xfId="0" applyNumberFormat="1" applyFont="1" applyBorder="1" applyAlignment="1">
      <alignment horizontal="center" vertical="center" wrapText="1"/>
    </xf>
    <xf numFmtId="0" fontId="56" fillId="0" borderId="67" xfId="0" applyFont="1" applyBorder="1" applyAlignment="1">
      <alignment horizontal="center" vertical="center" wrapText="1"/>
    </xf>
    <xf numFmtId="10" fontId="56" fillId="0" borderId="0" xfId="0" applyNumberFormat="1" applyFont="1" applyAlignment="1">
      <alignment horizontal="center" vertical="center" wrapText="1"/>
    </xf>
    <xf numFmtId="10" fontId="76" fillId="0" borderId="26" xfId="0" applyNumberFormat="1" applyFont="1" applyBorder="1" applyAlignment="1">
      <alignment horizontal="center" vertical="center"/>
    </xf>
    <xf numFmtId="0" fontId="75" fillId="18" borderId="1" xfId="0" applyFont="1" applyFill="1" applyBorder="1" applyAlignment="1">
      <alignment horizontal="left" vertical="center" wrapText="1"/>
    </xf>
    <xf numFmtId="0" fontId="77" fillId="18" borderId="1" xfId="0" applyFont="1" applyFill="1" applyBorder="1" applyAlignment="1">
      <alignment horizontal="left" vertical="center" wrapText="1"/>
    </xf>
    <xf numFmtId="14" fontId="56" fillId="18" borderId="30" xfId="0" applyNumberFormat="1" applyFont="1" applyFill="1" applyBorder="1" applyAlignment="1">
      <alignment horizontal="center" vertical="center" wrapText="1"/>
    </xf>
    <xf numFmtId="0" fontId="56" fillId="18" borderId="3" xfId="0" applyFont="1" applyFill="1" applyBorder="1" applyAlignment="1">
      <alignment horizontal="left" vertical="center" wrapText="1"/>
    </xf>
    <xf numFmtId="0" fontId="56" fillId="18" borderId="30" xfId="0" applyFont="1" applyFill="1" applyBorder="1" applyAlignment="1">
      <alignment horizontal="center" vertical="center" wrapText="1"/>
    </xf>
    <xf numFmtId="10" fontId="56" fillId="18" borderId="0" xfId="0" applyNumberFormat="1" applyFont="1" applyFill="1" applyAlignment="1">
      <alignment horizontal="center" vertical="center" wrapText="1"/>
    </xf>
    <xf numFmtId="14" fontId="56" fillId="10" borderId="30" xfId="0" applyNumberFormat="1" applyFont="1" applyFill="1" applyBorder="1" applyAlignment="1">
      <alignment horizontal="center" vertical="center" wrapText="1"/>
    </xf>
    <xf numFmtId="10" fontId="56" fillId="0" borderId="3" xfId="0" applyNumberFormat="1" applyFont="1" applyBorder="1" applyAlignment="1">
      <alignment horizontal="center" vertical="center" wrapText="1"/>
    </xf>
    <xf numFmtId="10" fontId="56" fillId="0" borderId="1" xfId="0" applyNumberFormat="1" applyFont="1" applyBorder="1" applyAlignment="1">
      <alignment horizontal="center" vertical="center" wrapText="1"/>
    </xf>
    <xf numFmtId="14" fontId="57" fillId="10" borderId="3" xfId="0" applyNumberFormat="1" applyFont="1" applyFill="1" applyBorder="1" applyAlignment="1">
      <alignment horizontal="center" vertical="center" wrapText="1"/>
    </xf>
    <xf numFmtId="14" fontId="57" fillId="10" borderId="72" xfId="0" applyNumberFormat="1" applyFont="1" applyFill="1" applyBorder="1" applyAlignment="1">
      <alignment horizontal="center" vertical="center" wrapText="1"/>
    </xf>
    <xf numFmtId="14" fontId="57" fillId="10" borderId="6" xfId="0" applyNumberFormat="1" applyFont="1" applyFill="1" applyBorder="1" applyAlignment="1">
      <alignment horizontal="center" vertical="center" wrapText="1"/>
    </xf>
    <xf numFmtId="0" fontId="56" fillId="10" borderId="6" xfId="0" applyFont="1" applyFill="1" applyBorder="1" applyAlignment="1">
      <alignment horizontal="left" vertical="center" wrapText="1"/>
    </xf>
    <xf numFmtId="14" fontId="78" fillId="10" borderId="1" xfId="0" applyNumberFormat="1" applyFont="1" applyFill="1" applyBorder="1" applyAlignment="1">
      <alignment horizontal="center" vertical="center" wrapText="1"/>
    </xf>
    <xf numFmtId="14" fontId="78" fillId="10" borderId="3" xfId="0" applyNumberFormat="1" applyFont="1" applyFill="1" applyBorder="1" applyAlignment="1">
      <alignment horizontal="center" vertical="center" wrapText="1"/>
    </xf>
    <xf numFmtId="0" fontId="7" fillId="0" borderId="19" xfId="0" applyFont="1" applyBorder="1" applyAlignment="1">
      <alignment wrapText="1"/>
    </xf>
    <xf numFmtId="0" fontId="7" fillId="0" borderId="1" xfId="0" applyFont="1" applyBorder="1" applyAlignment="1">
      <alignment horizontal="left" vertical="center"/>
    </xf>
    <xf numFmtId="0" fontId="7" fillId="0" borderId="19" xfId="0" applyFont="1" applyBorder="1" applyAlignment="1">
      <alignment horizontal="left" vertical="center"/>
    </xf>
    <xf numFmtId="0" fontId="7" fillId="0" borderId="1" xfId="0" applyFont="1" applyBorder="1" applyAlignment="1">
      <alignment horizontal="left" vertical="center" wrapText="1"/>
    </xf>
    <xf numFmtId="0" fontId="79" fillId="8" borderId="34" xfId="0" applyFont="1" applyFill="1" applyBorder="1" applyAlignment="1">
      <alignment horizontal="center" vertical="center" wrapText="1"/>
    </xf>
    <xf numFmtId="0" fontId="79" fillId="3" borderId="3" xfId="0" applyFont="1" applyFill="1" applyBorder="1" applyAlignment="1">
      <alignment horizontal="center" vertical="center" wrapText="1"/>
    </xf>
    <xf numFmtId="0" fontId="80" fillId="3" borderId="3" xfId="0" applyFont="1" applyFill="1" applyBorder="1" applyAlignment="1">
      <alignment horizontal="center" vertical="center" wrapText="1"/>
    </xf>
    <xf numFmtId="0" fontId="79" fillId="3" borderId="6" xfId="0" applyFont="1" applyFill="1" applyBorder="1" applyAlignment="1">
      <alignment horizontal="center" vertical="center" wrapText="1"/>
    </xf>
    <xf numFmtId="0" fontId="79" fillId="5" borderId="6" xfId="0" applyFont="1" applyFill="1" applyBorder="1" applyAlignment="1">
      <alignment horizontal="center" vertical="center" wrapText="1"/>
    </xf>
    <xf numFmtId="0" fontId="79" fillId="5" borderId="3" xfId="0" applyFont="1" applyFill="1" applyBorder="1" applyAlignment="1">
      <alignment horizontal="center" vertical="center" wrapText="1"/>
    </xf>
    <xf numFmtId="10" fontId="81" fillId="3" borderId="8" xfId="0" applyNumberFormat="1" applyFont="1" applyFill="1" applyBorder="1" applyAlignment="1">
      <alignment horizontal="center" vertical="center" wrapText="1"/>
    </xf>
    <xf numFmtId="0" fontId="81" fillId="3" borderId="3" xfId="0" applyFont="1" applyFill="1" applyBorder="1" applyAlignment="1">
      <alignment horizontal="center" vertical="center" wrapText="1"/>
    </xf>
    <xf numFmtId="10" fontId="81" fillId="3" borderId="3" xfId="0" applyNumberFormat="1" applyFont="1" applyFill="1" applyBorder="1" applyAlignment="1">
      <alignment horizontal="center" vertical="center" wrapText="1"/>
    </xf>
    <xf numFmtId="0" fontId="81" fillId="3" borderId="36" xfId="0" applyFont="1" applyFill="1" applyBorder="1" applyAlignment="1">
      <alignment horizontal="center" vertical="center" wrapText="1"/>
    </xf>
    <xf numFmtId="0" fontId="7" fillId="0" borderId="19" xfId="0" applyFont="1" applyBorder="1" applyAlignment="1">
      <alignment vertical="center"/>
    </xf>
    <xf numFmtId="14" fontId="56" fillId="10" borderId="6" xfId="0" applyNumberFormat="1" applyFont="1" applyFill="1" applyBorder="1" applyAlignment="1">
      <alignment horizontal="center" vertical="center" wrapText="1"/>
    </xf>
    <xf numFmtId="9" fontId="56" fillId="10" borderId="6" xfId="2" applyFont="1" applyFill="1" applyBorder="1" applyAlignment="1">
      <alignment horizontal="center" vertical="center" wrapText="1"/>
    </xf>
    <xf numFmtId="0" fontId="79" fillId="3" borderId="1" xfId="0" applyFont="1" applyFill="1" applyBorder="1" applyAlignment="1">
      <alignment horizontal="center" vertical="center" wrapText="1"/>
    </xf>
    <xf numFmtId="0" fontId="7" fillId="0" borderId="1" xfId="0" applyFont="1" applyBorder="1" applyAlignment="1">
      <alignment vertical="center" wrapText="1"/>
    </xf>
    <xf numFmtId="14" fontId="56" fillId="10" borderId="1" xfId="0" applyNumberFormat="1" applyFont="1" applyFill="1" applyBorder="1" applyAlignment="1">
      <alignment horizontal="left" vertical="center" wrapText="1"/>
    </xf>
    <xf numFmtId="0" fontId="56" fillId="10" borderId="1" xfId="0" applyFont="1" applyFill="1" applyBorder="1" applyAlignment="1">
      <alignment horizontal="left" wrapText="1"/>
    </xf>
    <xf numFmtId="0" fontId="52" fillId="10" borderId="6" xfId="0" applyFont="1" applyFill="1" applyBorder="1" applyAlignment="1">
      <alignment horizontal="center" vertical="center"/>
    </xf>
    <xf numFmtId="0" fontId="0" fillId="0" borderId="49" xfId="0" applyBorder="1"/>
    <xf numFmtId="0" fontId="0" fillId="0" borderId="5" xfId="0" applyBorder="1"/>
    <xf numFmtId="0" fontId="0" fillId="0" borderId="1" xfId="0" applyBorder="1"/>
    <xf numFmtId="10" fontId="56" fillId="0" borderId="4" xfId="0" applyNumberFormat="1" applyFont="1" applyBorder="1" applyAlignment="1">
      <alignment horizontal="center" vertical="center" wrapText="1"/>
    </xf>
    <xf numFmtId="9" fontId="4" fillId="9" borderId="3" xfId="2" applyFont="1" applyFill="1" applyBorder="1" applyAlignment="1">
      <alignment horizontal="center" vertical="center" wrapText="1"/>
    </xf>
    <xf numFmtId="0" fontId="57" fillId="10" borderId="1" xfId="0" applyFont="1" applyFill="1" applyBorder="1" applyAlignment="1">
      <alignment vertical="center" wrapText="1"/>
    </xf>
    <xf numFmtId="14" fontId="57" fillId="10" borderId="19" xfId="0" applyNumberFormat="1" applyFont="1" applyFill="1" applyBorder="1" applyAlignment="1">
      <alignment horizontal="center" vertical="center" wrapText="1"/>
    </xf>
    <xf numFmtId="0" fontId="7" fillId="0" borderId="2" xfId="0" applyFont="1" applyBorder="1"/>
    <xf numFmtId="0" fontId="7" fillId="0" borderId="5" xfId="0" applyFont="1" applyBorder="1"/>
    <xf numFmtId="14" fontId="7" fillId="0" borderId="3" xfId="0" applyNumberFormat="1" applyFont="1" applyBorder="1" applyAlignment="1">
      <alignment vertical="center"/>
    </xf>
    <xf numFmtId="0" fontId="7" fillId="10" borderId="5" xfId="0" applyFont="1" applyFill="1" applyBorder="1" applyAlignment="1">
      <alignment wrapText="1"/>
    </xf>
    <xf numFmtId="0" fontId="7" fillId="10" borderId="5" xfId="0" applyFont="1" applyFill="1" applyBorder="1" applyAlignment="1">
      <alignment horizontal="center" vertical="center" wrapText="1"/>
    </xf>
    <xf numFmtId="0" fontId="7" fillId="0" borderId="1"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57" fillId="10" borderId="32" xfId="0" applyFont="1" applyFill="1" applyBorder="1" applyAlignment="1">
      <alignment vertical="center" wrapText="1"/>
    </xf>
    <xf numFmtId="0" fontId="57" fillId="10" borderId="32" xfId="0" applyFont="1" applyFill="1" applyBorder="1" applyAlignment="1">
      <alignment horizontal="left" vertical="center" wrapText="1"/>
    </xf>
    <xf numFmtId="0" fontId="57" fillId="10" borderId="19" xfId="0" applyFont="1" applyFill="1" applyBorder="1" applyAlignment="1">
      <alignment horizontal="center" vertical="center" wrapText="1"/>
    </xf>
    <xf numFmtId="0" fontId="57" fillId="10" borderId="19" xfId="0" applyFont="1" applyFill="1" applyBorder="1" applyAlignment="1">
      <alignment horizontal="center" vertical="center"/>
    </xf>
    <xf numFmtId="14" fontId="7" fillId="0" borderId="0" xfId="0" applyNumberFormat="1" applyFont="1"/>
    <xf numFmtId="14" fontId="7" fillId="0" borderId="19" xfId="0" applyNumberFormat="1" applyFont="1" applyBorder="1" applyAlignment="1">
      <alignment vertical="center"/>
    </xf>
    <xf numFmtId="0" fontId="7" fillId="0" borderId="1" xfId="0" applyFont="1" applyBorder="1" applyAlignment="1">
      <alignment horizontal="center"/>
    </xf>
    <xf numFmtId="14" fontId="7" fillId="0" borderId="6" xfId="0" applyNumberFormat="1" applyFont="1" applyBorder="1" applyAlignment="1">
      <alignment vertical="center"/>
    </xf>
    <xf numFmtId="14" fontId="7" fillId="0" borderId="0" xfId="0" applyNumberFormat="1" applyFont="1" applyAlignment="1">
      <alignment vertical="center"/>
    </xf>
    <xf numFmtId="14" fontId="7" fillId="0" borderId="2" xfId="0" applyNumberFormat="1" applyFont="1" applyBorder="1" applyAlignment="1">
      <alignment vertical="center"/>
    </xf>
    <xf numFmtId="9" fontId="32" fillId="17" borderId="6" xfId="0" applyNumberFormat="1" applyFont="1" applyFill="1" applyBorder="1" applyAlignment="1">
      <alignment horizontal="center" vertical="center"/>
    </xf>
    <xf numFmtId="10" fontId="41" fillId="0" borderId="6" xfId="2" applyNumberFormat="1" applyFont="1" applyBorder="1" applyAlignment="1">
      <alignment horizontal="center" vertical="center"/>
    </xf>
    <xf numFmtId="10" fontId="41" fillId="0" borderId="40" xfId="0" applyNumberFormat="1" applyFont="1" applyBorder="1" applyAlignment="1">
      <alignment horizontal="center" vertical="center"/>
    </xf>
    <xf numFmtId="9" fontId="32" fillId="17" borderId="40" xfId="0" applyNumberFormat="1" applyFont="1" applyFill="1" applyBorder="1" applyAlignment="1">
      <alignment horizontal="center" vertical="center"/>
    </xf>
    <xf numFmtId="10" fontId="32" fillId="17" borderId="1" xfId="0" applyNumberFormat="1" applyFont="1" applyFill="1" applyBorder="1" applyAlignment="1">
      <alignment horizontal="center" vertical="center"/>
    </xf>
    <xf numFmtId="0" fontId="29" fillId="0" borderId="53" xfId="0" applyFont="1" applyBorder="1" applyAlignment="1">
      <alignment horizontal="left" vertical="center"/>
    </xf>
    <xf numFmtId="10" fontId="39" fillId="10" borderId="3" xfId="2" applyNumberFormat="1" applyFont="1" applyFill="1" applyBorder="1" applyAlignment="1">
      <alignment horizontal="center" vertical="center"/>
    </xf>
    <xf numFmtId="10" fontId="76" fillId="0" borderId="38" xfId="0" applyNumberFormat="1" applyFont="1" applyBorder="1" applyAlignment="1">
      <alignment horizontal="center" vertical="center"/>
    </xf>
    <xf numFmtId="10" fontId="29" fillId="0" borderId="19" xfId="0" applyNumberFormat="1" applyFont="1" applyBorder="1" applyAlignment="1">
      <alignment horizontal="left" vertical="center"/>
    </xf>
    <xf numFmtId="0" fontId="38" fillId="0" borderId="37" xfId="0" applyFont="1" applyBorder="1" applyAlignment="1">
      <alignment horizontal="left" vertical="center" wrapText="1"/>
    </xf>
    <xf numFmtId="0" fontId="29" fillId="0" borderId="3" xfId="0" applyFont="1" applyBorder="1" applyAlignment="1">
      <alignment horizontal="center" vertical="center"/>
    </xf>
    <xf numFmtId="10" fontId="39" fillId="10" borderId="19" xfId="2" applyNumberFormat="1" applyFont="1" applyFill="1" applyBorder="1" applyAlignment="1">
      <alignment horizontal="center" vertical="center"/>
    </xf>
    <xf numFmtId="0" fontId="38" fillId="0" borderId="1" xfId="0" applyFont="1" applyBorder="1" applyAlignment="1">
      <alignment horizontal="left" vertical="center" wrapText="1"/>
    </xf>
    <xf numFmtId="9" fontId="82" fillId="10" borderId="1" xfId="2" applyFont="1" applyFill="1" applyBorder="1" applyAlignment="1">
      <alignment horizontal="center" vertical="center" wrapText="1"/>
    </xf>
    <xf numFmtId="9" fontId="29" fillId="10" borderId="1" xfId="2" applyFont="1" applyFill="1" applyBorder="1" applyAlignment="1">
      <alignment horizontal="center" vertical="center"/>
    </xf>
    <xf numFmtId="9" fontId="29" fillId="10" borderId="3" xfId="2" applyFont="1" applyFill="1" applyBorder="1" applyAlignment="1">
      <alignment horizontal="center" vertical="center"/>
    </xf>
    <xf numFmtId="9" fontId="29" fillId="10" borderId="26" xfId="0" applyNumberFormat="1" applyFont="1" applyFill="1" applyBorder="1" applyAlignment="1">
      <alignment horizontal="center" vertical="center"/>
    </xf>
    <xf numFmtId="0" fontId="38" fillId="10" borderId="30" xfId="0" applyFont="1" applyFill="1" applyBorder="1" applyAlignment="1">
      <alignment horizontal="left" vertical="center" wrapText="1"/>
    </xf>
    <xf numFmtId="0" fontId="29" fillId="0" borderId="73" xfId="0" applyFont="1" applyBorder="1" applyAlignment="1">
      <alignment horizontal="center" vertical="center"/>
    </xf>
    <xf numFmtId="9" fontId="29" fillId="10" borderId="30" xfId="2" applyFont="1" applyFill="1" applyBorder="1" applyAlignment="1">
      <alignment horizontal="center" vertical="center"/>
    </xf>
    <xf numFmtId="10" fontId="76" fillId="0" borderId="20" xfId="0" applyNumberFormat="1" applyFont="1" applyBorder="1" applyAlignment="1">
      <alignment horizontal="center" vertical="center"/>
    </xf>
    <xf numFmtId="0" fontId="57" fillId="20" borderId="19" xfId="0" applyFont="1" applyFill="1" applyBorder="1" applyAlignment="1">
      <alignment horizontal="center" vertical="center"/>
    </xf>
    <xf numFmtId="0" fontId="57" fillId="20" borderId="1" xfId="0" applyFont="1" applyFill="1" applyBorder="1" applyAlignment="1">
      <alignment horizontal="center" vertical="center"/>
    </xf>
    <xf numFmtId="0" fontId="56" fillId="20" borderId="1" xfId="0" applyFont="1" applyFill="1" applyBorder="1" applyAlignment="1">
      <alignment horizontal="center" vertical="center" wrapText="1"/>
    </xf>
    <xf numFmtId="9" fontId="56" fillId="20" borderId="32" xfId="2" applyFont="1" applyFill="1" applyBorder="1" applyAlignment="1">
      <alignment horizontal="center" vertical="center"/>
    </xf>
    <xf numFmtId="9" fontId="56" fillId="20" borderId="1" xfId="2" applyFont="1" applyFill="1" applyBorder="1" applyAlignment="1">
      <alignment horizontal="center" vertical="center"/>
    </xf>
    <xf numFmtId="9" fontId="56" fillId="20" borderId="1" xfId="0" applyNumberFormat="1" applyFont="1" applyFill="1" applyBorder="1" applyAlignment="1">
      <alignment horizontal="center" vertical="center"/>
    </xf>
    <xf numFmtId="0" fontId="56" fillId="20" borderId="1" xfId="0" applyFont="1" applyFill="1" applyBorder="1" applyAlignment="1">
      <alignment horizontal="center" vertical="center"/>
    </xf>
    <xf numFmtId="0" fontId="56" fillId="20" borderId="6" xfId="0" applyFont="1" applyFill="1" applyBorder="1" applyAlignment="1">
      <alignment horizontal="center" vertical="center" wrapText="1"/>
    </xf>
    <xf numFmtId="0" fontId="60" fillId="20" borderId="19" xfId="0" applyFont="1" applyFill="1" applyBorder="1" applyAlignment="1">
      <alignment horizontal="center" vertical="center"/>
    </xf>
    <xf numFmtId="0" fontId="56" fillId="20" borderId="3" xfId="0" applyFont="1" applyFill="1" applyBorder="1" applyAlignment="1">
      <alignment horizontal="center" vertical="center" wrapText="1"/>
    </xf>
    <xf numFmtId="0" fontId="74" fillId="10" borderId="1" xfId="0" applyFont="1" applyFill="1" applyBorder="1" applyAlignment="1">
      <alignment horizontal="center" vertical="center"/>
    </xf>
    <xf numFmtId="9" fontId="7" fillId="10" borderId="1" xfId="0" applyNumberFormat="1" applyFont="1" applyFill="1" applyBorder="1" applyAlignment="1">
      <alignment horizontal="center" vertical="center"/>
    </xf>
    <xf numFmtId="9" fontId="7" fillId="10" borderId="6" xfId="0" applyNumberFormat="1" applyFont="1" applyFill="1" applyBorder="1" applyAlignment="1">
      <alignment horizontal="center" vertical="center"/>
    </xf>
    <xf numFmtId="9" fontId="7" fillId="10" borderId="19" xfId="0" applyNumberFormat="1" applyFont="1" applyFill="1" applyBorder="1" applyAlignment="1">
      <alignment horizontal="center" vertical="center"/>
    </xf>
    <xf numFmtId="0" fontId="7" fillId="9" borderId="6" xfId="0" applyFont="1" applyFill="1" applyBorder="1" applyAlignment="1">
      <alignment horizontal="center" vertical="center" wrapText="1"/>
    </xf>
    <xf numFmtId="10" fontId="12" fillId="0" borderId="3" xfId="2" applyNumberFormat="1" applyFont="1" applyBorder="1" applyAlignment="1">
      <alignment horizontal="center" vertical="center" wrapText="1"/>
    </xf>
    <xf numFmtId="10" fontId="12" fillId="0" borderId="19" xfId="2" applyNumberFormat="1" applyFont="1" applyBorder="1" applyAlignment="1">
      <alignment horizontal="center" vertical="center" wrapText="1"/>
    </xf>
    <xf numFmtId="0" fontId="16" fillId="0" borderId="70" xfId="12" applyBorder="1" applyAlignment="1">
      <alignment horizontal="left" vertical="center" wrapText="1"/>
    </xf>
    <xf numFmtId="0" fontId="0" fillId="19" borderId="1" xfId="0"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9" xfId="0" applyBorder="1" applyAlignment="1">
      <alignment horizontal="center"/>
    </xf>
    <xf numFmtId="0" fontId="0" fillId="19" borderId="0" xfId="0" applyFill="1" applyAlignment="1">
      <alignment horizontal="center" vertical="center"/>
    </xf>
    <xf numFmtId="0" fontId="16" fillId="10" borderId="71" xfId="12" applyFill="1" applyBorder="1" applyAlignment="1">
      <alignment horizontal="left" vertical="center" wrapText="1"/>
    </xf>
    <xf numFmtId="0" fontId="16" fillId="10" borderId="76" xfId="12" applyFill="1" applyBorder="1" applyAlignment="1">
      <alignment horizontal="left" vertical="center" wrapText="1"/>
    </xf>
    <xf numFmtId="0" fontId="0" fillId="10" borderId="1" xfId="0" applyFill="1" applyBorder="1" applyAlignment="1">
      <alignment horizontal="center"/>
    </xf>
    <xf numFmtId="0" fontId="0" fillId="0" borderId="30" xfId="0" applyBorder="1" applyAlignment="1">
      <alignment horizontal="center"/>
    </xf>
    <xf numFmtId="0" fontId="16" fillId="0" borderId="76" xfId="12" applyBorder="1" applyAlignment="1">
      <alignment horizontal="left" vertical="center" wrapText="1"/>
    </xf>
    <xf numFmtId="0" fontId="0" fillId="0" borderId="71" xfId="0" applyBorder="1" applyAlignment="1">
      <alignment horizontal="left" vertical="center" wrapText="1"/>
    </xf>
    <xf numFmtId="0" fontId="0" fillId="0" borderId="76" xfId="0" applyBorder="1" applyAlignment="1">
      <alignment horizontal="left" vertical="center" wrapText="1"/>
    </xf>
    <xf numFmtId="0" fontId="16" fillId="10" borderId="75" xfId="12" applyFill="1" applyBorder="1" applyAlignment="1">
      <alignment horizontal="left" vertical="center" wrapText="1"/>
    </xf>
    <xf numFmtId="9" fontId="83" fillId="10" borderId="6" xfId="0" applyNumberFormat="1" applyFont="1" applyFill="1" applyBorder="1" applyAlignment="1">
      <alignment horizontal="center" vertical="center"/>
    </xf>
    <xf numFmtId="10" fontId="12" fillId="0" borderId="1" xfId="2" applyNumberFormat="1" applyFont="1" applyFill="1" applyBorder="1" applyAlignment="1">
      <alignment horizontal="center" vertical="center" wrapText="1"/>
    </xf>
    <xf numFmtId="10" fontId="13" fillId="9" borderId="43" xfId="0" applyNumberFormat="1" applyFont="1" applyFill="1" applyBorder="1" applyAlignment="1">
      <alignment horizontal="center" vertical="center" wrapText="1"/>
    </xf>
    <xf numFmtId="10" fontId="4" fillId="9" borderId="45" xfId="2" applyNumberFormat="1" applyFont="1" applyFill="1" applyBorder="1" applyAlignment="1">
      <alignment horizontal="center" vertical="center" wrapText="1"/>
    </xf>
    <xf numFmtId="9" fontId="4" fillId="9" borderId="40" xfId="2" applyFont="1" applyFill="1" applyBorder="1" applyAlignment="1">
      <alignment horizontal="center" vertical="center" wrapText="1"/>
    </xf>
    <xf numFmtId="9" fontId="4" fillId="9" borderId="2" xfId="2" applyFont="1" applyFill="1" applyBorder="1" applyAlignment="1">
      <alignment horizontal="center" vertical="center" wrapText="1"/>
    </xf>
    <xf numFmtId="9" fontId="48" fillId="9" borderId="40" xfId="2" applyFont="1" applyFill="1" applyBorder="1" applyAlignment="1">
      <alignment horizontal="center" vertical="center" wrapText="1"/>
    </xf>
    <xf numFmtId="9" fontId="4" fillId="9" borderId="45" xfId="2" applyFont="1" applyFill="1" applyBorder="1" applyAlignment="1">
      <alignment horizontal="center" vertical="center" wrapText="1"/>
    </xf>
    <xf numFmtId="0" fontId="81" fillId="3" borderId="4" xfId="0" applyFont="1" applyFill="1" applyBorder="1" applyAlignment="1">
      <alignment horizontal="center" vertical="center" wrapText="1"/>
    </xf>
    <xf numFmtId="0" fontId="16" fillId="0" borderId="71" xfId="12" applyBorder="1" applyAlignment="1">
      <alignment vertical="center"/>
    </xf>
    <xf numFmtId="10" fontId="12" fillId="10" borderId="1" xfId="2" applyNumberFormat="1" applyFont="1" applyFill="1" applyBorder="1" applyAlignment="1">
      <alignment horizontal="center" vertical="center" wrapText="1"/>
    </xf>
    <xf numFmtId="0" fontId="77" fillId="10" borderId="1" xfId="0" applyFont="1" applyFill="1" applyBorder="1" applyAlignment="1">
      <alignment horizontal="left" vertical="center" wrapText="1"/>
    </xf>
    <xf numFmtId="0" fontId="16" fillId="10" borderId="71" xfId="12" applyFill="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wrapText="1"/>
    </xf>
    <xf numFmtId="0" fontId="7" fillId="0" borderId="6" xfId="0" applyFont="1" applyBorder="1" applyAlignment="1">
      <alignment horizontal="center"/>
    </xf>
    <xf numFmtId="14" fontId="7" fillId="0" borderId="2" xfId="0" applyNumberFormat="1" applyFont="1" applyBorder="1" applyAlignment="1">
      <alignment horizontal="center" vertical="center"/>
    </xf>
    <xf numFmtId="9" fontId="56" fillId="10" borderId="1" xfId="2" applyFont="1" applyFill="1" applyBorder="1" applyAlignment="1">
      <alignment horizontal="center" vertical="center"/>
    </xf>
    <xf numFmtId="0" fontId="7" fillId="0" borderId="5" xfId="0" applyFont="1" applyBorder="1" applyAlignment="1">
      <alignment horizontal="center"/>
    </xf>
    <xf numFmtId="0" fontId="7" fillId="0" borderId="7" xfId="0" applyFont="1" applyBorder="1" applyAlignment="1">
      <alignment wrapText="1"/>
    </xf>
    <xf numFmtId="0" fontId="56" fillId="10" borderId="77" xfId="0" applyFont="1" applyFill="1" applyBorder="1" applyAlignment="1">
      <alignment horizontal="center" vertical="center" wrapText="1"/>
    </xf>
    <xf numFmtId="0" fontId="56" fillId="10" borderId="78" xfId="0" applyFont="1" applyFill="1" applyBorder="1" applyAlignment="1">
      <alignment horizontal="center" vertical="center" wrapText="1"/>
    </xf>
    <xf numFmtId="0" fontId="56" fillId="0" borderId="78" xfId="0" applyFont="1" applyBorder="1" applyAlignment="1">
      <alignment horizontal="center" vertical="center" wrapText="1"/>
    </xf>
    <xf numFmtId="0" fontId="56" fillId="0" borderId="36" xfId="0" applyFont="1" applyBorder="1" applyAlignment="1">
      <alignment horizontal="center" vertical="center" wrapText="1"/>
    </xf>
    <xf numFmtId="14" fontId="4" fillId="8" borderId="1" xfId="0" applyNumberFormat="1" applyFont="1" applyFill="1" applyBorder="1" applyAlignment="1">
      <alignment horizontal="center"/>
    </xf>
    <xf numFmtId="0" fontId="7" fillId="0" borderId="30" xfId="0" applyFont="1" applyBorder="1"/>
    <xf numFmtId="0" fontId="7" fillId="0" borderId="8" xfId="0" applyFont="1" applyBorder="1"/>
    <xf numFmtId="0" fontId="7" fillId="0" borderId="41" xfId="0" applyFont="1" applyBorder="1"/>
    <xf numFmtId="0" fontId="7" fillId="0" borderId="7" xfId="0" applyFont="1" applyBorder="1"/>
    <xf numFmtId="0" fontId="7" fillId="10" borderId="5" xfId="0" applyFont="1" applyFill="1" applyBorder="1" applyAlignment="1">
      <alignment horizontal="center" vertical="center"/>
    </xf>
    <xf numFmtId="0" fontId="7" fillId="0" borderId="3" xfId="0" applyFont="1" applyBorder="1"/>
    <xf numFmtId="0" fontId="7" fillId="0" borderId="6" xfId="0" applyFont="1" applyBorder="1"/>
    <xf numFmtId="14" fontId="7" fillId="0" borderId="4" xfId="0" applyNumberFormat="1" applyFont="1" applyBorder="1"/>
    <xf numFmtId="0" fontId="7" fillId="0" borderId="50" xfId="0" applyFont="1" applyBorder="1"/>
    <xf numFmtId="0" fontId="7" fillId="10" borderId="49" xfId="0" applyFont="1" applyFill="1" applyBorder="1" applyAlignment="1">
      <alignment horizontal="center" vertical="center"/>
    </xf>
    <xf numFmtId="0" fontId="7" fillId="0" borderId="5" xfId="0" applyFont="1" applyBorder="1" applyAlignment="1">
      <alignment horizontal="center" vertical="center"/>
    </xf>
    <xf numFmtId="0" fontId="7" fillId="0" borderId="40" xfId="0" applyFont="1" applyBorder="1"/>
    <xf numFmtId="0" fontId="7" fillId="0" borderId="7" xfId="0" applyFont="1" applyBorder="1" applyAlignment="1">
      <alignment horizontal="center"/>
    </xf>
    <xf numFmtId="14" fontId="7" fillId="0" borderId="7" xfId="0" applyNumberFormat="1" applyFont="1" applyBorder="1"/>
    <xf numFmtId="9" fontId="56" fillId="10" borderId="32" xfId="2" applyFont="1" applyFill="1" applyBorder="1" applyAlignment="1">
      <alignment horizontal="center" vertical="center"/>
    </xf>
    <xf numFmtId="0" fontId="56" fillId="10" borderId="30" xfId="0" applyFont="1" applyFill="1" applyBorder="1" applyAlignment="1">
      <alignment horizontal="center" vertical="center" wrapText="1"/>
    </xf>
    <xf numFmtId="0" fontId="52" fillId="10" borderId="3" xfId="0" applyFont="1" applyFill="1" applyBorder="1" applyAlignment="1">
      <alignment horizontal="center" vertical="center"/>
    </xf>
    <xf numFmtId="0" fontId="56" fillId="10" borderId="36" xfId="0" applyFont="1" applyFill="1" applyBorder="1" applyAlignment="1">
      <alignment horizontal="center" vertical="center"/>
    </xf>
    <xf numFmtId="0" fontId="54" fillId="9" borderId="1" xfId="0" applyFont="1" applyFill="1" applyBorder="1" applyAlignment="1">
      <alignment horizontal="center" vertical="center" wrapText="1"/>
    </xf>
    <xf numFmtId="0" fontId="7" fillId="9" borderId="1" xfId="0" applyFont="1" applyFill="1" applyBorder="1" applyAlignment="1">
      <alignment vertical="center" wrapText="1"/>
    </xf>
    <xf numFmtId="14" fontId="7" fillId="9" borderId="1" xfId="0" applyNumberFormat="1"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9" fontId="55" fillId="9" borderId="1" xfId="2" applyFont="1" applyFill="1" applyBorder="1" applyAlignment="1">
      <alignment horizontal="center" vertical="center" wrapText="1"/>
    </xf>
    <xf numFmtId="9" fontId="7" fillId="9" borderId="1" xfId="2" applyFont="1" applyFill="1" applyBorder="1" applyAlignment="1">
      <alignment horizontal="center" vertical="center" wrapText="1"/>
    </xf>
    <xf numFmtId="0" fontId="7" fillId="9" borderId="2" xfId="0" applyFont="1" applyFill="1" applyBorder="1" applyAlignment="1">
      <alignment horizontal="center" vertical="center" wrapText="1"/>
    </xf>
    <xf numFmtId="0" fontId="60" fillId="10" borderId="1" xfId="0" applyFont="1" applyFill="1" applyBorder="1" applyAlignment="1">
      <alignment horizontal="center" vertical="center"/>
    </xf>
    <xf numFmtId="0" fontId="10" fillId="9" borderId="34" xfId="0" applyFont="1" applyFill="1" applyBorder="1" applyAlignment="1">
      <alignment horizontal="center" vertical="center" wrapText="1"/>
    </xf>
    <xf numFmtId="0" fontId="54" fillId="9" borderId="6" xfId="0" applyFont="1" applyFill="1" applyBorder="1" applyAlignment="1">
      <alignment horizontal="center" vertical="center" wrapText="1"/>
    </xf>
    <xf numFmtId="0" fontId="7" fillId="9" borderId="6" xfId="0" applyFont="1" applyFill="1" applyBorder="1" applyAlignment="1">
      <alignment vertical="center" wrapText="1"/>
    </xf>
    <xf numFmtId="14" fontId="7" fillId="9" borderId="6" xfId="0" applyNumberFormat="1" applyFont="1" applyFill="1" applyBorder="1" applyAlignment="1">
      <alignment horizontal="center" vertical="center" wrapText="1"/>
    </xf>
    <xf numFmtId="0" fontId="7" fillId="9" borderId="6" xfId="0" applyFont="1" applyFill="1" applyBorder="1" applyAlignment="1">
      <alignment horizontal="left" vertical="center" wrapText="1"/>
    </xf>
    <xf numFmtId="9" fontId="55" fillId="9" borderId="6" xfId="2" applyFont="1" applyFill="1" applyBorder="1" applyAlignment="1">
      <alignment horizontal="center" vertical="center" wrapText="1"/>
    </xf>
    <xf numFmtId="9" fontId="7" fillId="9" borderId="6" xfId="2"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78" xfId="0" applyFont="1" applyFill="1" applyBorder="1" applyAlignment="1">
      <alignment horizontal="center" vertical="center" wrapText="1"/>
    </xf>
    <xf numFmtId="0" fontId="58" fillId="0" borderId="1" xfId="0" applyFont="1" applyBorder="1" applyAlignment="1">
      <alignment horizontal="center" vertical="center" wrapText="1"/>
    </xf>
    <xf numFmtId="0" fontId="0" fillId="10" borderId="1" xfId="0" applyFill="1" applyBorder="1" applyAlignment="1">
      <alignment vertical="center" wrapText="1"/>
    </xf>
    <xf numFmtId="14" fontId="56" fillId="10" borderId="1" xfId="0" applyNumberFormat="1" applyFont="1" applyFill="1" applyBorder="1" applyAlignment="1">
      <alignment horizontal="justify" vertical="center" wrapText="1"/>
    </xf>
    <xf numFmtId="9" fontId="56" fillId="20" borderId="1" xfId="0" applyNumberFormat="1" applyFont="1" applyFill="1" applyBorder="1" applyAlignment="1">
      <alignment horizontal="center" vertical="center" wrapText="1"/>
    </xf>
    <xf numFmtId="0" fontId="56" fillId="10" borderId="25" xfId="0" applyFont="1" applyFill="1" applyBorder="1" applyAlignment="1">
      <alignment horizontal="center" vertical="center"/>
    </xf>
    <xf numFmtId="0" fontId="56" fillId="10" borderId="6" xfId="0" applyFont="1" applyFill="1" applyBorder="1" applyAlignment="1">
      <alignment horizontal="center" vertical="center"/>
    </xf>
    <xf numFmtId="0" fontId="56" fillId="10" borderId="19" xfId="0" applyFont="1" applyFill="1" applyBorder="1" applyAlignment="1">
      <alignment horizontal="center" vertical="center"/>
    </xf>
    <xf numFmtId="0" fontId="56" fillId="10" borderId="50" xfId="0" applyFont="1" applyFill="1" applyBorder="1" applyAlignment="1">
      <alignment horizontal="center" vertical="center"/>
    </xf>
    <xf numFmtId="0" fontId="56" fillId="10" borderId="5" xfId="0" applyFont="1" applyFill="1"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0" fontId="0" fillId="10" borderId="6" xfId="0" applyFill="1" applyBorder="1" applyAlignment="1">
      <alignment horizontal="center" vertical="center"/>
    </xf>
    <xf numFmtId="0" fontId="0" fillId="10" borderId="0" xfId="0" applyFill="1" applyAlignment="1">
      <alignment horizontal="center" vertical="center"/>
    </xf>
    <xf numFmtId="9" fontId="0" fillId="10" borderId="4" xfId="0" applyNumberFormat="1" applyFill="1" applyBorder="1" applyAlignment="1">
      <alignment horizontal="center" vertical="center"/>
    </xf>
    <xf numFmtId="9" fontId="0" fillId="10" borderId="2" xfId="0" applyNumberFormat="1" applyFill="1" applyBorder="1" applyAlignment="1">
      <alignment horizontal="center" vertical="center"/>
    </xf>
    <xf numFmtId="9" fontId="0" fillId="10" borderId="5" xfId="0" applyNumberFormat="1" applyFill="1" applyBorder="1" applyAlignment="1">
      <alignment horizontal="center" vertical="center"/>
    </xf>
    <xf numFmtId="9" fontId="0" fillId="10" borderId="1" xfId="0" applyNumberFormat="1" applyFill="1" applyBorder="1" applyAlignment="1">
      <alignment horizontal="center" vertical="center"/>
    </xf>
    <xf numFmtId="0" fontId="0" fillId="10" borderId="0" xfId="0" applyFill="1" applyAlignment="1">
      <alignment horizontal="center"/>
    </xf>
    <xf numFmtId="9" fontId="0" fillId="10" borderId="3" xfId="0" applyNumberFormat="1"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0" fillId="10" borderId="19" xfId="0" applyFill="1" applyBorder="1" applyAlignment="1">
      <alignment horizontal="center" vertical="center"/>
    </xf>
    <xf numFmtId="9" fontId="56" fillId="20" borderId="19" xfId="0" applyNumberFormat="1" applyFont="1" applyFill="1" applyBorder="1" applyAlignment="1">
      <alignment horizontal="center" vertical="center" wrapText="1"/>
    </xf>
    <xf numFmtId="0" fontId="0" fillId="19" borderId="7" xfId="0" applyFill="1" applyBorder="1" applyAlignment="1">
      <alignment horizontal="center" vertical="center"/>
    </xf>
    <xf numFmtId="0" fontId="0" fillId="0" borderId="1" xfId="0" applyBorder="1" applyAlignment="1">
      <alignment horizontal="center" vertical="center"/>
    </xf>
    <xf numFmtId="9" fontId="4" fillId="10" borderId="68" xfId="2" applyFont="1" applyFill="1" applyBorder="1" applyAlignment="1">
      <alignment horizontal="left" vertical="center" wrapText="1"/>
    </xf>
    <xf numFmtId="0" fontId="16" fillId="0" borderId="42" xfId="12" applyBorder="1" applyAlignment="1">
      <alignment vertical="center"/>
    </xf>
    <xf numFmtId="0" fontId="0" fillId="0" borderId="40" xfId="0" applyBorder="1"/>
    <xf numFmtId="0" fontId="16" fillId="10" borderId="70" xfId="12" applyFill="1" applyBorder="1" applyAlignment="1">
      <alignment horizontal="left" vertical="center" wrapText="1"/>
    </xf>
    <xf numFmtId="0" fontId="0" fillId="0" borderId="5" xfId="0" applyBorder="1" applyAlignment="1">
      <alignment horizontal="center" vertical="center"/>
    </xf>
    <xf numFmtId="9" fontId="84" fillId="0" borderId="38" xfId="0" applyNumberFormat="1" applyFont="1" applyBorder="1" applyAlignment="1">
      <alignment horizontal="center" vertical="center"/>
    </xf>
    <xf numFmtId="0" fontId="85" fillId="10" borderId="68" xfId="12" applyFont="1" applyFill="1" applyBorder="1" applyAlignment="1">
      <alignment horizontal="left" vertical="center" wrapText="1"/>
    </xf>
    <xf numFmtId="0" fontId="85" fillId="10" borderId="71" xfId="12" applyFont="1" applyFill="1" applyBorder="1" applyAlignment="1">
      <alignment horizontal="left" vertical="center" wrapText="1"/>
    </xf>
    <xf numFmtId="14" fontId="4" fillId="8" borderId="1" xfId="0" applyNumberFormat="1" applyFont="1" applyFill="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xf>
    <xf numFmtId="14" fontId="7"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50" xfId="0" applyFont="1" applyBorder="1" applyAlignment="1">
      <alignment horizontal="left" vertical="center"/>
    </xf>
    <xf numFmtId="14" fontId="7" fillId="0" borderId="7" xfId="0" applyNumberFormat="1" applyFont="1" applyBorder="1" applyAlignment="1">
      <alignment horizontal="right" vertical="center"/>
    </xf>
    <xf numFmtId="0" fontId="8" fillId="10" borderId="0" xfId="0" applyFont="1" applyFill="1" applyAlignment="1">
      <alignment horizontal="left" wrapText="1"/>
    </xf>
    <xf numFmtId="14" fontId="56" fillId="10" borderId="19" xfId="0" applyNumberFormat="1" applyFont="1" applyFill="1" applyBorder="1" applyAlignment="1">
      <alignment horizontal="center" vertical="center"/>
    </xf>
    <xf numFmtId="0" fontId="56" fillId="10" borderId="67" xfId="0" applyFont="1" applyFill="1" applyBorder="1" applyAlignment="1">
      <alignment horizontal="center" vertical="center" wrapText="1"/>
    </xf>
    <xf numFmtId="9" fontId="57" fillId="20" borderId="1" xfId="0" applyNumberFormat="1" applyFont="1" applyFill="1" applyBorder="1" applyAlignment="1">
      <alignment horizontal="center" vertical="center"/>
    </xf>
    <xf numFmtId="0" fontId="60" fillId="20" borderId="1" xfId="0" applyFont="1" applyFill="1" applyBorder="1" applyAlignment="1">
      <alignment horizontal="center" vertical="center" wrapText="1"/>
    </xf>
    <xf numFmtId="0" fontId="56" fillId="20" borderId="19" xfId="0" applyFont="1" applyFill="1" applyBorder="1" applyAlignment="1">
      <alignment horizontal="center" vertical="center" wrapText="1"/>
    </xf>
    <xf numFmtId="0" fontId="56" fillId="20" borderId="5" xfId="0" applyFont="1" applyFill="1" applyBorder="1" applyAlignment="1">
      <alignment horizontal="center" vertical="center"/>
    </xf>
    <xf numFmtId="0" fontId="0" fillId="10" borderId="7" xfId="0" applyFill="1" applyBorder="1" applyAlignment="1">
      <alignment horizontal="center"/>
    </xf>
    <xf numFmtId="0" fontId="0" fillId="10" borderId="7" xfId="0" applyFill="1" applyBorder="1" applyAlignment="1">
      <alignment horizontal="center" vertical="center"/>
    </xf>
    <xf numFmtId="9" fontId="0" fillId="10" borderId="19" xfId="0" applyNumberFormat="1" applyFill="1" applyBorder="1" applyAlignment="1">
      <alignment horizontal="center" vertical="center"/>
    </xf>
    <xf numFmtId="9" fontId="0" fillId="10" borderId="0" xfId="0" applyNumberFormat="1" applyFill="1" applyAlignment="1">
      <alignment horizontal="center" vertical="center"/>
    </xf>
    <xf numFmtId="0" fontId="0" fillId="10" borderId="5" xfId="0" applyFill="1" applyBorder="1" applyAlignment="1">
      <alignment horizontal="center" vertical="center"/>
    </xf>
    <xf numFmtId="9" fontId="0" fillId="10" borderId="49" xfId="0" applyNumberFormat="1" applyFill="1" applyBorder="1" applyAlignment="1">
      <alignment horizontal="center" vertical="center"/>
    </xf>
    <xf numFmtId="9" fontId="7" fillId="19" borderId="1" xfId="0" applyNumberFormat="1" applyFont="1" applyFill="1" applyBorder="1" applyAlignment="1">
      <alignment horizontal="center" vertical="center"/>
    </xf>
    <xf numFmtId="0" fontId="16" fillId="0" borderId="71" xfId="12" applyFill="1" applyBorder="1" applyAlignment="1">
      <alignment horizontal="left" vertical="center" wrapText="1"/>
    </xf>
    <xf numFmtId="0" fontId="0" fillId="19" borderId="5" xfId="0" applyFill="1" applyBorder="1" applyAlignment="1">
      <alignment horizontal="center" vertical="center"/>
    </xf>
    <xf numFmtId="0" fontId="0" fillId="0" borderId="0" xfId="0" applyAlignment="1">
      <alignment horizontal="center" vertical="center"/>
    </xf>
    <xf numFmtId="0" fontId="16" fillId="0" borderId="71" xfId="12" applyBorder="1" applyAlignment="1">
      <alignment vertical="center" wrapText="1"/>
    </xf>
    <xf numFmtId="0" fontId="0" fillId="0" borderId="19" xfId="0" applyBorder="1" applyAlignment="1">
      <alignment horizontal="center" vertical="center"/>
    </xf>
    <xf numFmtId="0" fontId="0" fillId="19" borderId="19" xfId="0"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19" borderId="6" xfId="0" applyFill="1" applyBorder="1" applyAlignment="1">
      <alignment horizontal="center" vertical="center"/>
    </xf>
    <xf numFmtId="0" fontId="0" fillId="0" borderId="41" xfId="0" applyBorder="1" applyAlignment="1">
      <alignment horizontal="center" vertical="center"/>
    </xf>
    <xf numFmtId="0" fontId="0" fillId="19" borderId="49" xfId="0" applyFill="1" applyBorder="1" applyAlignment="1">
      <alignment horizontal="center" vertical="center"/>
    </xf>
    <xf numFmtId="9" fontId="0" fillId="19" borderId="5" xfId="0" applyNumberFormat="1" applyFill="1" applyBorder="1" applyAlignment="1">
      <alignment horizontal="center" vertical="center"/>
    </xf>
    <xf numFmtId="9" fontId="55" fillId="9" borderId="43" xfId="2" applyFont="1" applyFill="1" applyBorder="1" applyAlignment="1">
      <alignment horizontal="center" vertical="center" wrapText="1"/>
    </xf>
    <xf numFmtId="9" fontId="41" fillId="0" borderId="40" xfId="0" applyNumberFormat="1" applyFont="1" applyBorder="1" applyAlignment="1">
      <alignment horizontal="center" vertical="center"/>
    </xf>
    <xf numFmtId="9" fontId="0" fillId="19" borderId="49" xfId="0" applyNumberFormat="1" applyFill="1" applyBorder="1" applyAlignment="1">
      <alignment horizontal="center" vertical="center"/>
    </xf>
    <xf numFmtId="0" fontId="0" fillId="0" borderId="2" xfId="0" applyBorder="1" applyAlignment="1">
      <alignment horizontal="center" vertical="center"/>
    </xf>
    <xf numFmtId="9" fontId="0" fillId="19" borderId="0" xfId="0" applyNumberFormat="1" applyFill="1" applyAlignment="1">
      <alignment horizontal="center" vertical="center"/>
    </xf>
    <xf numFmtId="9" fontId="0" fillId="19" borderId="3" xfId="0" applyNumberFormat="1" applyFill="1" applyBorder="1" applyAlignment="1">
      <alignment horizontal="center" vertical="center"/>
    </xf>
    <xf numFmtId="0" fontId="16" fillId="10" borderId="68" xfId="12" applyFill="1" applyBorder="1" applyAlignment="1">
      <alignment vertical="center"/>
    </xf>
    <xf numFmtId="0" fontId="16" fillId="10" borderId="75" xfId="12" applyFill="1" applyBorder="1" applyAlignment="1">
      <alignment vertical="center"/>
    </xf>
    <xf numFmtId="167" fontId="32" fillId="10" borderId="38" xfId="0" applyNumberFormat="1" applyFont="1" applyFill="1" applyBorder="1" applyAlignment="1">
      <alignment horizontal="center" vertical="center"/>
    </xf>
    <xf numFmtId="9" fontId="32" fillId="10" borderId="38" xfId="0" applyNumberFormat="1" applyFont="1" applyFill="1" applyBorder="1" applyAlignment="1">
      <alignment horizontal="center" vertical="center"/>
    </xf>
    <xf numFmtId="0" fontId="29" fillId="0" borderId="44" xfId="0" applyFont="1" applyBorder="1" applyAlignment="1">
      <alignment horizontal="left" vertical="center" wrapText="1"/>
    </xf>
    <xf numFmtId="0" fontId="29" fillId="0" borderId="54" xfId="0" applyFont="1" applyBorder="1" applyAlignment="1">
      <alignment horizontal="left" vertical="center" wrapText="1"/>
    </xf>
    <xf numFmtId="0" fontId="29" fillId="0" borderId="58" xfId="0" applyFont="1" applyBorder="1" applyAlignment="1">
      <alignment horizontal="left" vertical="center" wrapText="1"/>
    </xf>
    <xf numFmtId="0" fontId="29" fillId="0" borderId="2" xfId="0" applyFont="1" applyBorder="1" applyAlignment="1">
      <alignment horizontal="left" vertical="center" wrapText="1"/>
    </xf>
    <xf numFmtId="0" fontId="29" fillId="0" borderId="7" xfId="0" applyFont="1" applyBorder="1" applyAlignment="1">
      <alignment horizontal="left" vertical="center" wrapText="1"/>
    </xf>
    <xf numFmtId="0" fontId="29" fillId="0" borderId="60" xfId="0" applyFont="1" applyBorder="1" applyAlignment="1">
      <alignment horizontal="left" vertical="center" wrapText="1"/>
    </xf>
    <xf numFmtId="0" fontId="19" fillId="0" borderId="55" xfId="0" applyFont="1" applyBorder="1" applyAlignment="1">
      <alignment horizontal="center" vertical="top" wrapText="1"/>
    </xf>
    <xf numFmtId="0" fontId="19" fillId="0" borderId="56" xfId="0" applyFont="1" applyBorder="1" applyAlignment="1">
      <alignment horizontal="center" vertical="top" wrapText="1"/>
    </xf>
    <xf numFmtId="0" fontId="34" fillId="8" borderId="27" xfId="0" applyFont="1" applyFill="1" applyBorder="1" applyAlignment="1">
      <alignment horizontal="center" vertical="center"/>
    </xf>
    <xf numFmtId="0" fontId="34" fillId="8" borderId="28" xfId="0" applyFont="1" applyFill="1" applyBorder="1" applyAlignment="1">
      <alignment horizontal="center" vertical="center"/>
    </xf>
    <xf numFmtId="0" fontId="34" fillId="8" borderId="29" xfId="0" applyFont="1" applyFill="1" applyBorder="1" applyAlignment="1">
      <alignment horizontal="center" vertical="center"/>
    </xf>
    <xf numFmtId="0" fontId="34" fillId="8" borderId="11" xfId="0" applyFont="1" applyFill="1" applyBorder="1" applyAlignment="1">
      <alignment horizontal="center" vertical="center"/>
    </xf>
    <xf numFmtId="0" fontId="34" fillId="8" borderId="25" xfId="0" applyFont="1" applyFill="1" applyBorder="1" applyAlignment="1">
      <alignment horizontal="center" vertical="center"/>
    </xf>
    <xf numFmtId="0" fontId="34" fillId="8" borderId="12" xfId="0" applyFont="1" applyFill="1" applyBorder="1" applyAlignment="1">
      <alignment horizontal="center" vertical="center"/>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9" fillId="0" borderId="55" xfId="0" applyFont="1" applyBorder="1" applyAlignment="1">
      <alignment horizontal="left" vertical="center" wrapTex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33" fillId="0" borderId="27" xfId="0" applyFont="1" applyBorder="1" applyAlignment="1">
      <alignment horizontal="left" vertical="center" wrapText="1"/>
    </xf>
    <xf numFmtId="0" fontId="33" fillId="0" borderId="28" xfId="0" applyFont="1" applyBorder="1" applyAlignment="1">
      <alignment horizontal="left" vertical="center"/>
    </xf>
    <xf numFmtId="0" fontId="33" fillId="0" borderId="29" xfId="0" applyFont="1" applyBorder="1" applyAlignment="1">
      <alignment horizontal="left" vertical="center"/>
    </xf>
    <xf numFmtId="0" fontId="29" fillId="0" borderId="11" xfId="0" applyFont="1" applyBorder="1" applyAlignment="1">
      <alignment horizontal="center" vertical="center"/>
    </xf>
    <xf numFmtId="0" fontId="29" fillId="0" borderId="25" xfId="0" applyFont="1" applyBorder="1" applyAlignment="1">
      <alignment horizontal="center" vertical="center"/>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7" xfId="0" applyFont="1" applyBorder="1" applyAlignment="1">
      <alignment horizontal="center" vertical="center"/>
    </xf>
    <xf numFmtId="0" fontId="29" fillId="0" borderId="10" xfId="0" applyFont="1" applyBorder="1" applyAlignment="1">
      <alignment horizontal="center" vertical="center"/>
    </xf>
    <xf numFmtId="0" fontId="29" fillId="0" borderId="26" xfId="0" applyFont="1" applyBorder="1" applyAlignment="1">
      <alignment horizontal="center" vertical="center"/>
    </xf>
    <xf numFmtId="0" fontId="29" fillId="0" borderId="18" xfId="0" applyFont="1" applyBorder="1" applyAlignment="1">
      <alignment horizontal="center" vertical="center"/>
    </xf>
    <xf numFmtId="0" fontId="34" fillId="8" borderId="26" xfId="0" applyFont="1" applyFill="1" applyBorder="1" applyAlignment="1">
      <alignment horizontal="center" vertical="center"/>
    </xf>
    <xf numFmtId="0" fontId="29" fillId="0" borderId="11" xfId="0" applyFont="1" applyBorder="1" applyAlignment="1">
      <alignment horizontal="left" vertical="center" wrapText="1"/>
    </xf>
    <xf numFmtId="0" fontId="29" fillId="0" borderId="25" xfId="0" applyFont="1" applyBorder="1" applyAlignment="1">
      <alignment horizontal="left" vertical="center" wrapText="1"/>
    </xf>
    <xf numFmtId="0" fontId="29" fillId="0" borderId="12" xfId="0" applyFont="1" applyBorder="1" applyAlignment="1">
      <alignment horizontal="left" vertical="center" wrapText="1"/>
    </xf>
    <xf numFmtId="0" fontId="29" fillId="0" borderId="9" xfId="0" applyFont="1" applyBorder="1" applyAlignment="1">
      <alignment horizontal="left" vertical="center" wrapText="1"/>
    </xf>
    <xf numFmtId="0" fontId="29" fillId="0" borderId="0" xfId="0" applyFont="1" applyAlignment="1">
      <alignment horizontal="left" vertical="center" wrapText="1"/>
    </xf>
    <xf numFmtId="0" fontId="29" fillId="0" borderId="17" xfId="0" applyFont="1" applyBorder="1" applyAlignment="1">
      <alignment horizontal="left" vertical="center" wrapText="1"/>
    </xf>
    <xf numFmtId="0" fontId="29" fillId="0" borderId="10" xfId="0" applyFont="1" applyBorder="1" applyAlignment="1">
      <alignment horizontal="left" vertical="center" wrapText="1"/>
    </xf>
    <xf numFmtId="0" fontId="29" fillId="0" borderId="26" xfId="0" applyFont="1" applyBorder="1" applyAlignment="1">
      <alignment horizontal="left" vertical="center" wrapText="1"/>
    </xf>
    <xf numFmtId="0" fontId="29" fillId="0" borderId="18" xfId="0" applyFont="1" applyBorder="1" applyAlignment="1">
      <alignment horizontal="left" vertical="center" wrapText="1"/>
    </xf>
    <xf numFmtId="0" fontId="7" fillId="0" borderId="26" xfId="0" applyFont="1" applyBorder="1" applyAlignment="1">
      <alignment horizontal="center" wrapText="1"/>
    </xf>
    <xf numFmtId="0" fontId="49" fillId="2" borderId="11" xfId="0" applyFont="1" applyFill="1" applyBorder="1" applyAlignment="1">
      <alignment horizontal="center" vertical="center" wrapText="1"/>
    </xf>
    <xf numFmtId="0" fontId="49" fillId="2" borderId="25"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50" fillId="4" borderId="2" xfId="0" applyFont="1" applyFill="1" applyBorder="1" applyAlignment="1">
      <alignment horizontal="center" vertical="center" wrapText="1"/>
    </xf>
    <xf numFmtId="0" fontId="50" fillId="4" borderId="7" xfId="0" applyFont="1" applyFill="1" applyBorder="1" applyAlignment="1">
      <alignment horizontal="center" vertical="center" wrapText="1"/>
    </xf>
    <xf numFmtId="0" fontId="50" fillId="4" borderId="48" xfId="0" applyFont="1" applyFill="1" applyBorder="1" applyAlignment="1">
      <alignment horizontal="center" vertical="center" wrapText="1"/>
    </xf>
    <xf numFmtId="0" fontId="19" fillId="0" borderId="51" xfId="0" applyFont="1" applyBorder="1" applyAlignment="1">
      <alignment horizontal="left" vertical="top" wrapText="1"/>
    </xf>
    <xf numFmtId="0" fontId="19" fillId="0" borderId="28" xfId="0" applyFont="1" applyBorder="1" applyAlignment="1">
      <alignment horizontal="left" vertical="top" wrapText="1"/>
    </xf>
    <xf numFmtId="0" fontId="44" fillId="0" borderId="26" xfId="0" applyFont="1" applyBorder="1" applyAlignment="1">
      <alignment horizontal="center" wrapText="1"/>
    </xf>
    <xf numFmtId="0" fontId="44" fillId="0" borderId="53" xfId="0" applyFont="1" applyBorder="1" applyAlignment="1">
      <alignment horizontal="center" wrapText="1"/>
    </xf>
    <xf numFmtId="0" fontId="19" fillId="0" borderId="40" xfId="0" applyFont="1" applyBorder="1" applyAlignment="1">
      <alignment horizontal="left" vertical="top" wrapText="1"/>
    </xf>
    <xf numFmtId="0" fontId="19" fillId="0" borderId="0" xfId="0" applyFont="1" applyAlignment="1">
      <alignment horizontal="left" vertical="top" wrapText="1"/>
    </xf>
    <xf numFmtId="0" fontId="81" fillId="3" borderId="30" xfId="0" applyFont="1" applyFill="1" applyBorder="1" applyAlignment="1">
      <alignment horizontal="center" vertical="center" wrapText="1"/>
    </xf>
    <xf numFmtId="0" fontId="81" fillId="3" borderId="8" xfId="0" applyFont="1" applyFill="1" applyBorder="1" applyAlignment="1">
      <alignment horizontal="center" vertical="center" wrapText="1"/>
    </xf>
    <xf numFmtId="0" fontId="81" fillId="3" borderId="35" xfId="0" applyFont="1" applyFill="1" applyBorder="1" applyAlignment="1">
      <alignment horizontal="center" vertical="center" wrapText="1"/>
    </xf>
    <xf numFmtId="0" fontId="81" fillId="8" borderId="34" xfId="0" applyFont="1" applyFill="1" applyBorder="1" applyAlignment="1">
      <alignment horizontal="center" vertical="center" wrapText="1"/>
    </xf>
    <xf numFmtId="0" fontId="81" fillId="3" borderId="1" xfId="0" applyFont="1" applyFill="1" applyBorder="1" applyAlignment="1">
      <alignment horizontal="center" vertical="center" wrapText="1"/>
    </xf>
    <xf numFmtId="0" fontId="81" fillId="3" borderId="2" xfId="0" applyFont="1" applyFill="1" applyBorder="1" applyAlignment="1">
      <alignment horizontal="center" vertical="center" wrapText="1"/>
    </xf>
    <xf numFmtId="0" fontId="81" fillId="3" borderId="7"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1" fillId="0" borderId="25" xfId="0" applyFont="1" applyBorder="1" applyAlignment="1">
      <alignment horizontal="left" vertical="center" wrapText="1"/>
    </xf>
    <xf numFmtId="0" fontId="6" fillId="0" borderId="25" xfId="0" applyFont="1" applyBorder="1" applyAlignment="1">
      <alignment horizontal="left" vertical="center" wrapText="1"/>
    </xf>
    <xf numFmtId="0" fontId="6" fillId="0" borderId="52" xfId="0" applyFont="1" applyBorder="1" applyAlignment="1">
      <alignment horizontal="left" vertical="center" wrapText="1"/>
    </xf>
    <xf numFmtId="0" fontId="6" fillId="0" borderId="42" xfId="0" applyFont="1" applyBorder="1" applyAlignment="1">
      <alignment vertical="center"/>
    </xf>
    <xf numFmtId="0" fontId="6" fillId="0" borderId="25" xfId="0" applyFont="1" applyBorder="1" applyAlignment="1">
      <alignment vertical="center"/>
    </xf>
    <xf numFmtId="0" fontId="6" fillId="0" borderId="12" xfId="0" applyFont="1" applyBorder="1" applyAlignment="1">
      <alignment vertical="center"/>
    </xf>
    <xf numFmtId="0" fontId="11" fillId="0" borderId="3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3" xfId="0" applyFont="1" applyBorder="1" applyAlignment="1">
      <alignment horizontal="center" vertical="center" wrapText="1"/>
    </xf>
    <xf numFmtId="0" fontId="19" fillId="0" borderId="27" xfId="0" applyFont="1" applyBorder="1" applyAlignment="1">
      <alignment horizontal="left" vertical="top" wrapText="1"/>
    </xf>
    <xf numFmtId="0" fontId="19" fillId="0" borderId="28" xfId="0" applyFont="1" applyBorder="1" applyAlignment="1">
      <alignment horizontal="left" vertical="top"/>
    </xf>
    <xf numFmtId="0" fontId="70" fillId="8" borderId="0" xfId="0" applyFont="1" applyFill="1" applyAlignment="1">
      <alignment horizontal="center" vertical="center"/>
    </xf>
    <xf numFmtId="0" fontId="5" fillId="0" borderId="11" xfId="0" applyFont="1" applyBorder="1" applyAlignment="1">
      <alignment horizontal="center"/>
    </xf>
    <xf numFmtId="0" fontId="5" fillId="0" borderId="25"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26" xfId="0" applyFont="1" applyBorder="1" applyAlignment="1">
      <alignment horizontal="center"/>
    </xf>
    <xf numFmtId="0" fontId="5" fillId="0" borderId="18" xfId="0" applyFont="1" applyBorder="1" applyAlignment="1">
      <alignment horizontal="center"/>
    </xf>
    <xf numFmtId="0" fontId="62" fillId="0" borderId="9" xfId="0" applyFont="1" applyBorder="1" applyAlignment="1">
      <alignment horizontal="left" vertical="center" wrapText="1"/>
    </xf>
    <xf numFmtId="0" fontId="7" fillId="0" borderId="0" xfId="0" applyFont="1" applyAlignment="1">
      <alignment horizontal="left" vertical="center" wrapText="1"/>
    </xf>
    <xf numFmtId="0" fontId="70" fillId="8" borderId="27" xfId="0" applyFont="1" applyFill="1" applyBorder="1" applyAlignment="1">
      <alignment horizontal="center" vertical="center"/>
    </xf>
    <xf numFmtId="0" fontId="70" fillId="8" borderId="29" xfId="0" applyFont="1" applyFill="1" applyBorder="1" applyAlignment="1">
      <alignment horizontal="center" vertical="center"/>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99FF66"/>
      <color rgb="FFFFFF00"/>
      <color rgb="FF33CC33"/>
      <color rgb="FFFF3300"/>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2022</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 DIRECCIÓN GESTION CONTRACTUAL</c:v>
                </c:pt>
                <c:pt idx="2">
                  <c:v>SUB DIRECCIÓN NEGOCIOS</c:v>
                </c:pt>
                <c:pt idx="3">
                  <c:v>SUB DIRECCIÓN EMAE</c:v>
                </c:pt>
                <c:pt idx="4">
                  <c:v>SUB DIRECCIÓN IDT</c:v>
                </c:pt>
                <c:pt idx="5">
                  <c:v>SECRETARÍA GENERAL</c:v>
                </c:pt>
                <c:pt idx="6">
                  <c:v>DEC612 de 2018 </c:v>
                </c:pt>
              </c:strCache>
            </c:strRef>
          </c:cat>
          <c:val>
            <c:numRef>
              <c:f>PAI!$B$8:$B$14</c:f>
              <c:numCache>
                <c:formatCode>General</c:formatCode>
                <c:ptCount val="7"/>
                <c:pt idx="0">
                  <c:v>14</c:v>
                </c:pt>
                <c:pt idx="1">
                  <c:v>16</c:v>
                </c:pt>
                <c:pt idx="2">
                  <c:v>15</c:v>
                </c:pt>
                <c:pt idx="3">
                  <c:v>18</c:v>
                </c:pt>
                <c:pt idx="4">
                  <c:v>12</c:v>
                </c:pt>
                <c:pt idx="5">
                  <c:v>12</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522851</xdr:colOff>
      <xdr:row>42</xdr:row>
      <xdr:rowOff>2981326</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1</xdr:col>
      <xdr:colOff>109105</xdr:colOff>
      <xdr:row>0</xdr:row>
      <xdr:rowOff>1278082</xdr:rowOff>
    </xdr:from>
    <xdr:to>
      <xdr:col>12</xdr:col>
      <xdr:colOff>352714</xdr:colOff>
      <xdr:row>0</xdr:row>
      <xdr:rowOff>1505054</xdr:rowOff>
    </xdr:to>
    <xdr:pic>
      <xdr:nvPicPr>
        <xdr:cNvPr id="7" name="Imagen 6">
          <a:extLst>
            <a:ext uri="{FF2B5EF4-FFF2-40B4-BE49-F238E27FC236}">
              <a16:creationId xmlns:a16="http://schemas.microsoft.com/office/drawing/2014/main" id="{885DEA33-0CF3-40A6-8C8D-BC7E57C8DB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2259446" y="1278082"/>
          <a:ext cx="10685895" cy="226972"/>
        </a:xfrm>
        <a:prstGeom prst="rect">
          <a:avLst/>
        </a:prstGeom>
      </xdr:spPr>
    </xdr:pic>
    <xdr:clientData/>
  </xdr:twoCellAnchor>
  <xdr:twoCellAnchor editAs="oneCell">
    <xdr:from>
      <xdr:col>20</xdr:col>
      <xdr:colOff>571500</xdr:colOff>
      <xdr:row>0</xdr:row>
      <xdr:rowOff>15874</xdr:rowOff>
    </xdr:from>
    <xdr:to>
      <xdr:col>24</xdr:col>
      <xdr:colOff>412750</xdr:colOff>
      <xdr:row>0</xdr:row>
      <xdr:rowOff>1531733</xdr:rowOff>
    </xdr:to>
    <xdr:pic>
      <xdr:nvPicPr>
        <xdr:cNvPr id="4" name="Imagen 3">
          <a:extLst>
            <a:ext uri="{FF2B5EF4-FFF2-40B4-BE49-F238E27FC236}">
              <a16:creationId xmlns:a16="http://schemas.microsoft.com/office/drawing/2014/main" id="{DDF4B406-E8B3-116C-F9D1-25699DD46494}"/>
            </a:ext>
          </a:extLst>
        </xdr:cNvPr>
        <xdr:cNvPicPr>
          <a:picLocks noChangeAspect="1"/>
        </xdr:cNvPicPr>
      </xdr:nvPicPr>
      <xdr:blipFill>
        <a:blip xmlns:r="http://schemas.openxmlformats.org/officeDocument/2006/relationships" r:embed="rId4"/>
        <a:stretch>
          <a:fillRect/>
        </a:stretch>
      </xdr:blipFill>
      <xdr:spPr>
        <a:xfrm>
          <a:off x="20256500" y="15874"/>
          <a:ext cx="3016250" cy="15158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xdr:col>
      <xdr:colOff>896257</xdr:colOff>
      <xdr:row>0</xdr:row>
      <xdr:rowOff>1349343</xdr:rowOff>
    </xdr:from>
    <xdr:to>
      <xdr:col>4</xdr:col>
      <xdr:colOff>38802</xdr:colOff>
      <xdr:row>0</xdr:row>
      <xdr:rowOff>1485407</xdr:rowOff>
    </xdr:to>
    <xdr:pic>
      <xdr:nvPicPr>
        <xdr:cNvPr id="5" name="Imagen 4">
          <a:extLst>
            <a:ext uri="{FF2B5EF4-FFF2-40B4-BE49-F238E27FC236}">
              <a16:creationId xmlns:a16="http://schemas.microsoft.com/office/drawing/2014/main" id="{E39E23D1-EB47-41BA-81D9-C6EDE37EC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329212" y="1349343"/>
          <a:ext cx="6057117" cy="136064"/>
        </a:xfrm>
        <a:prstGeom prst="rect">
          <a:avLst/>
        </a:prstGeom>
      </xdr:spPr>
    </xdr:pic>
    <xdr:clientData/>
  </xdr:twoCellAnchor>
  <xdr:oneCellAnchor>
    <xdr:from>
      <xdr:col>13</xdr:col>
      <xdr:colOff>2540000</xdr:colOff>
      <xdr:row>97</xdr:row>
      <xdr:rowOff>0</xdr:rowOff>
    </xdr:from>
    <xdr:ext cx="2010357" cy="455060"/>
    <xdr:sp macro="" textlink="">
      <xdr:nvSpPr>
        <xdr:cNvPr id="6" name="CuadroTexto 5">
          <a:extLst>
            <a:ext uri="{FF2B5EF4-FFF2-40B4-BE49-F238E27FC236}">
              <a16:creationId xmlns:a16="http://schemas.microsoft.com/office/drawing/2014/main" id="{F3B21CBB-5496-417C-97FE-8B0BB08700B1}"/>
            </a:ext>
          </a:extLst>
        </xdr:cNvPr>
        <xdr:cNvSpPr txBox="1"/>
      </xdr:nvSpPr>
      <xdr:spPr>
        <a:xfrm>
          <a:off x="17335500" y="1603375"/>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13</xdr:col>
      <xdr:colOff>1174750</xdr:colOff>
      <xdr:row>0</xdr:row>
      <xdr:rowOff>15875</xdr:rowOff>
    </xdr:from>
    <xdr:to>
      <xdr:col>15</xdr:col>
      <xdr:colOff>127000</xdr:colOff>
      <xdr:row>0</xdr:row>
      <xdr:rowOff>1531734</xdr:rowOff>
    </xdr:to>
    <xdr:pic>
      <xdr:nvPicPr>
        <xdr:cNvPr id="2" name="Imagen 1">
          <a:extLst>
            <a:ext uri="{FF2B5EF4-FFF2-40B4-BE49-F238E27FC236}">
              <a16:creationId xmlns:a16="http://schemas.microsoft.com/office/drawing/2014/main" id="{FE4B8424-6586-44C5-B44F-AE0AF94CAB58}"/>
            </a:ext>
          </a:extLst>
        </xdr:cNvPr>
        <xdr:cNvPicPr>
          <a:picLocks noChangeAspect="1"/>
        </xdr:cNvPicPr>
      </xdr:nvPicPr>
      <xdr:blipFill>
        <a:blip xmlns:r="http://schemas.openxmlformats.org/officeDocument/2006/relationships" r:embed="rId2"/>
        <a:stretch>
          <a:fillRect/>
        </a:stretch>
      </xdr:blipFill>
      <xdr:spPr>
        <a:xfrm>
          <a:off x="16113125" y="15875"/>
          <a:ext cx="3016250" cy="15158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6</xdr:col>
      <xdr:colOff>238459</xdr:colOff>
      <xdr:row>0</xdr:row>
      <xdr:rowOff>1189583</xdr:rowOff>
    </xdr:to>
    <xdr:pic>
      <xdr:nvPicPr>
        <xdr:cNvPr id="3" name="Imagen 2">
          <a:extLst>
            <a:ext uri="{FF2B5EF4-FFF2-40B4-BE49-F238E27FC236}">
              <a16:creationId xmlns:a16="http://schemas.microsoft.com/office/drawing/2014/main" id="{84A37655-3C76-48D7-A88A-6347BE46F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512825" y="1044628"/>
          <a:ext cx="7235135" cy="15130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2" name="Imagen 1">
          <a:extLst>
            <a:ext uri="{FF2B5EF4-FFF2-40B4-BE49-F238E27FC236}">
              <a16:creationId xmlns:a16="http://schemas.microsoft.com/office/drawing/2014/main" id="{1B336E21-C536-4A07-B2D3-2AEA63AF0A87}"/>
            </a:ext>
          </a:extLst>
        </xdr:cNvPr>
        <xdr:cNvPicPr>
          <a:picLocks noChangeAspect="1"/>
        </xdr:cNvPicPr>
      </xdr:nvPicPr>
      <xdr:blipFill>
        <a:blip xmlns:r="http://schemas.openxmlformats.org/officeDocument/2006/relationships" r:embed="rId2"/>
        <a:stretch>
          <a:fillRect/>
        </a:stretch>
      </xdr:blipFill>
      <xdr:spPr>
        <a:xfrm>
          <a:off x="36175950" y="1"/>
          <a:ext cx="3070354" cy="1543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876300</xdr:rowOff>
    </xdr:from>
    <xdr:to>
      <xdr:col>5</xdr:col>
      <xdr:colOff>1134293</xdr:colOff>
      <xdr:row>0</xdr:row>
      <xdr:rowOff>996957</xdr:rowOff>
    </xdr:to>
    <xdr:pic>
      <xdr:nvPicPr>
        <xdr:cNvPr id="3" name="Imagen 2">
          <a:extLst>
            <a:ext uri="{FF2B5EF4-FFF2-40B4-BE49-F238E27FC236}">
              <a16:creationId xmlns:a16="http://schemas.microsoft.com/office/drawing/2014/main" id="{69471E89-EAAE-48EB-9A70-9280A4F3E9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350" y="876300"/>
          <a:ext cx="5623214" cy="123832"/>
        </a:xfrm>
        <a:prstGeom prst="rect">
          <a:avLst/>
        </a:prstGeom>
      </xdr:spPr>
    </xdr:pic>
    <xdr:clientData/>
  </xdr:twoCellAnchor>
  <xdr:twoCellAnchor editAs="oneCell">
    <xdr:from>
      <xdr:col>10</xdr:col>
      <xdr:colOff>583407</xdr:colOff>
      <xdr:row>0</xdr:row>
      <xdr:rowOff>0</xdr:rowOff>
    </xdr:from>
    <xdr:to>
      <xdr:col>12</xdr:col>
      <xdr:colOff>273844</xdr:colOff>
      <xdr:row>0</xdr:row>
      <xdr:rowOff>1035172</xdr:rowOff>
    </xdr:to>
    <xdr:pic>
      <xdr:nvPicPr>
        <xdr:cNvPr id="4" name="Imagen 3">
          <a:extLst>
            <a:ext uri="{FF2B5EF4-FFF2-40B4-BE49-F238E27FC236}">
              <a16:creationId xmlns:a16="http://schemas.microsoft.com/office/drawing/2014/main" id="{3FF48402-780E-47E3-B4D4-72105FF642EA}"/>
            </a:ext>
          </a:extLst>
        </xdr:cNvPr>
        <xdr:cNvPicPr>
          <a:picLocks noChangeAspect="1"/>
        </xdr:cNvPicPr>
      </xdr:nvPicPr>
      <xdr:blipFill>
        <a:blip xmlns:r="http://schemas.openxmlformats.org/officeDocument/2006/relationships" r:embed="rId2"/>
        <a:stretch>
          <a:fillRect/>
        </a:stretch>
      </xdr:blipFill>
      <xdr:spPr>
        <a:xfrm>
          <a:off x="13549313" y="0"/>
          <a:ext cx="2059781" cy="10351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0</xdr:row>
      <xdr:rowOff>526070</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1226243</xdr:colOff>
      <xdr:row>19</xdr:row>
      <xdr:rowOff>669978</xdr:rowOff>
    </xdr:from>
    <xdr:to>
      <xdr:col>4</xdr:col>
      <xdr:colOff>5589991</xdr:colOff>
      <xdr:row>20</xdr:row>
      <xdr:rowOff>1402370</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539457" y="26319442"/>
          <a:ext cx="11023991" cy="5930321"/>
        </a:xfrm>
        <a:prstGeom prst="rect">
          <a:avLst/>
        </a:prstGeom>
      </xdr:spPr>
    </xdr:pic>
    <xdr:clientData/>
  </xdr:twoCellAnchor>
  <xdr:twoCellAnchor editAs="oneCell">
    <xdr:from>
      <xdr:col>0</xdr:col>
      <xdr:colOff>3459</xdr:colOff>
      <xdr:row>0</xdr:row>
      <xdr:rowOff>1116639</xdr:rowOff>
    </xdr:from>
    <xdr:to>
      <xdr:col>2</xdr:col>
      <xdr:colOff>4027999</xdr:colOff>
      <xdr:row>0</xdr:row>
      <xdr:rowOff>1245979</xdr:rowOff>
    </xdr:to>
    <xdr:pic>
      <xdr:nvPicPr>
        <xdr:cNvPr id="4" name="Imagen 3">
          <a:extLst>
            <a:ext uri="{FF2B5EF4-FFF2-40B4-BE49-F238E27FC236}">
              <a16:creationId xmlns:a16="http://schemas.microsoft.com/office/drawing/2014/main" id="{4F8C2B0D-6C81-4F9C-95B7-62DEACB462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3459" y="1116639"/>
          <a:ext cx="6334882" cy="126165"/>
        </a:xfrm>
        <a:prstGeom prst="rect">
          <a:avLst/>
        </a:prstGeom>
      </xdr:spPr>
    </xdr:pic>
    <xdr:clientData/>
  </xdr:twoCellAnchor>
  <xdr:twoCellAnchor editAs="oneCell">
    <xdr:from>
      <xdr:col>4</xdr:col>
      <xdr:colOff>3185583</xdr:colOff>
      <xdr:row>0</xdr:row>
      <xdr:rowOff>63500</xdr:rowOff>
    </xdr:from>
    <xdr:to>
      <xdr:col>4</xdr:col>
      <xdr:colOff>5715000</xdr:colOff>
      <xdr:row>0</xdr:row>
      <xdr:rowOff>1334694</xdr:rowOff>
    </xdr:to>
    <xdr:pic>
      <xdr:nvPicPr>
        <xdr:cNvPr id="6" name="Imagen 5">
          <a:extLst>
            <a:ext uri="{FF2B5EF4-FFF2-40B4-BE49-F238E27FC236}">
              <a16:creationId xmlns:a16="http://schemas.microsoft.com/office/drawing/2014/main" id="{7C5D8A2C-B11A-4298-974F-D8B612D1789D}"/>
            </a:ext>
          </a:extLst>
        </xdr:cNvPr>
        <xdr:cNvPicPr>
          <a:picLocks noChangeAspect="1"/>
        </xdr:cNvPicPr>
      </xdr:nvPicPr>
      <xdr:blipFill>
        <a:blip xmlns:r="http://schemas.openxmlformats.org/officeDocument/2006/relationships" r:embed="rId4"/>
        <a:stretch>
          <a:fillRect/>
        </a:stretch>
      </xdr:blipFill>
      <xdr:spPr>
        <a:xfrm>
          <a:off x="11726333" y="63500"/>
          <a:ext cx="2529417" cy="12711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637090</xdr:rowOff>
    </xdr:from>
    <xdr:to>
      <xdr:col>2</xdr:col>
      <xdr:colOff>111446</xdr:colOff>
      <xdr:row>0</xdr:row>
      <xdr:rowOff>771473</xdr:rowOff>
    </xdr:to>
    <xdr:pic>
      <xdr:nvPicPr>
        <xdr:cNvPr id="2" name="Imagen 1">
          <a:extLst>
            <a:ext uri="{FF2B5EF4-FFF2-40B4-BE49-F238E27FC236}">
              <a16:creationId xmlns:a16="http://schemas.microsoft.com/office/drawing/2014/main" id="{819D3454-6D85-4908-A1B8-FA6A6B6A9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0" y="637090"/>
          <a:ext cx="6045521" cy="134383"/>
        </a:xfrm>
        <a:prstGeom prst="rect">
          <a:avLst/>
        </a:prstGeom>
      </xdr:spPr>
    </xdr:pic>
    <xdr:clientData/>
  </xdr:twoCellAnchor>
  <xdr:twoCellAnchor editAs="oneCell">
    <xdr:from>
      <xdr:col>3</xdr:col>
      <xdr:colOff>2057400</xdr:colOff>
      <xdr:row>0</xdr:row>
      <xdr:rowOff>0</xdr:rowOff>
    </xdr:from>
    <xdr:to>
      <xdr:col>3</xdr:col>
      <xdr:colOff>3590925</xdr:colOff>
      <xdr:row>0</xdr:row>
      <xdr:rowOff>770695</xdr:rowOff>
    </xdr:to>
    <xdr:pic>
      <xdr:nvPicPr>
        <xdr:cNvPr id="4" name="Imagen 3">
          <a:extLst>
            <a:ext uri="{FF2B5EF4-FFF2-40B4-BE49-F238E27FC236}">
              <a16:creationId xmlns:a16="http://schemas.microsoft.com/office/drawing/2014/main" id="{97C6D66B-243D-45AF-BDA4-2EC95570DF22}"/>
            </a:ext>
          </a:extLst>
        </xdr:cNvPr>
        <xdr:cNvPicPr>
          <a:picLocks noChangeAspect="1"/>
        </xdr:cNvPicPr>
      </xdr:nvPicPr>
      <xdr:blipFill>
        <a:blip xmlns:r="http://schemas.openxmlformats.org/officeDocument/2006/relationships" r:embed="rId2"/>
        <a:stretch>
          <a:fillRect/>
        </a:stretch>
      </xdr:blipFill>
      <xdr:spPr>
        <a:xfrm>
          <a:off x="8286750" y="0"/>
          <a:ext cx="1533525" cy="770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ceficiente.sharepoint.com/:f:/s/ReportePlaneacinEMAE/Ejf4RjadELBJk853-esJ9c4BNUlfSqTxy_BGmvkJrOIRuw?e=up6w9B" TargetMode="External"/><Relationship Id="rId18" Type="http://schemas.openxmlformats.org/officeDocument/2006/relationships/hyperlink" Target="https://cceficiente.sharepoint.com/:f:/s/IndicadoresdelPlandeaccinNEGOCIOS/EtSG0HXWxFNAqb-A8Qn8XPkBlvgvG5hkFVKMtdn_XOEWBw?e=wBsu1y" TargetMode="External"/><Relationship Id="rId26" Type="http://schemas.openxmlformats.org/officeDocument/2006/relationships/hyperlink" Target="https://cceficiente.sharepoint.com/:b:/s/RAESecretaraGeneral/ETZzDoU7zQFJuFiXrMS11dYBNnHdNB6-91kbAdDOXO013w?e=Fkv7hh" TargetMode="External"/><Relationship Id="rId39" Type="http://schemas.openxmlformats.org/officeDocument/2006/relationships/hyperlink" Target="https://cceficiente.sharepoint.com/:b:/s/PlaneacinDireccinGeneral/ERtq7ViAJ5pJvlKmr8vZorkBTneuGg4hE1hC5wQgEOC-pg?e=Tesv4n" TargetMode="External"/><Relationship Id="rId21" Type="http://schemas.openxmlformats.org/officeDocument/2006/relationships/hyperlink" Target="https://cceficiente.sharepoint.com/:f:/s/IndicadoresdelPlandeaccinNEGOCIOS/EgYxWB9qXDpKmvFmyiQmWGIB2RcEJwU-coHno2EmLPZ8pg?e=4WaP3B" TargetMode="External"/><Relationship Id="rId34" Type="http://schemas.openxmlformats.org/officeDocument/2006/relationships/hyperlink" Target="https://cceficiente.sharepoint.com/:f:/s/ReportePlaneacin/EvYuvESjgNVKvCktzOt-s4MBFURvQr9r11ZGyosC6fq4hA?e=HHAdtg" TargetMode="External"/><Relationship Id="rId42" Type="http://schemas.openxmlformats.org/officeDocument/2006/relationships/hyperlink" Target="https://cceficiente.sharepoint.com/:b:/s/ReportePlaneacinSubdireccinIDT/EWOb8gDstkdGuLXym75zOvwB9-SYX_OMPVelaQXosLMXdw?e=cF8bQB" TargetMode="External"/><Relationship Id="rId47" Type="http://schemas.openxmlformats.org/officeDocument/2006/relationships/hyperlink" Target="https://cceficiente.sharepoint.com/:f:/s/ReportePlaneacinSubdireccinIDT/EqXt9LhkcQRHqpsPaf4XN3ABVbtbNBb3B8vD06WlXYR-pw?e=t4haja" TargetMode="External"/><Relationship Id="rId50" Type="http://schemas.openxmlformats.org/officeDocument/2006/relationships/drawing" Target="../drawings/drawing3.xml"/><Relationship Id="rId7" Type="http://schemas.openxmlformats.org/officeDocument/2006/relationships/hyperlink" Target="https://www.colombiacompra.gov.co/content/decreto-310-de-2021" TargetMode="External"/><Relationship Id="rId2" Type="http://schemas.openxmlformats.org/officeDocument/2006/relationships/hyperlink" Target="https://cceficiente.sharepoint.com/:b:/s/IndicadoresdelPlandeaccinNEGOCIOS/EUAeq1uZsMVEknFB1gNjvVEBzOzMTSOyIqGs3ZhWBV887g?e=AMkEdI" TargetMode="External"/><Relationship Id="rId16" Type="http://schemas.openxmlformats.org/officeDocument/2006/relationships/hyperlink" Target="https://cceficiente.sharepoint.com/:b:/s/PlaneacinDireccinGeneral/EVCQLVUJGXxHgd7JaT_1NN8BjJzKZ75iN0e9SyCHF-XnYA?e=8dY2Dd" TargetMode="External"/><Relationship Id="rId29" Type="http://schemas.openxmlformats.org/officeDocument/2006/relationships/hyperlink" Target="https://cceficiente.sharepoint.com/:b:/s/RAESecretaraGeneral/EYFPwp0r9rdNmRatkOI_HY4B-GN3rcDLatDj61gxtR8R2A?e=0z9UA0" TargetMode="External"/><Relationship Id="rId11" Type="http://schemas.openxmlformats.org/officeDocument/2006/relationships/hyperlink" Target="https://cceficiente.sharepoint.com/:b:/s/ReportePlaneacinEMAE/EabtPBnsAR9FtBrkKvZZ0KYBnfTEurPBdXmFc41eUGheEw?e=CzFedI" TargetMode="External"/><Relationship Id="rId24" Type="http://schemas.openxmlformats.org/officeDocument/2006/relationships/hyperlink" Target="https://cceficiente.sharepoint.com/:u:/s/RAESecretaraGeneral/EXMNpTcg1DdCsMXve3tL-ZsBc88wF6emtsBTRYh9MLNuEA?e=RXpvzh" TargetMode="External"/><Relationship Id="rId32" Type="http://schemas.openxmlformats.org/officeDocument/2006/relationships/hyperlink" Target="https://cceficiente.sharepoint.com/:b:/s/RAESecretaraGeneral/EX0l01leNMlFktcYhFw9rfYB7VNUIj9XhusVEEibQj2YNA?e=jv8342" TargetMode="External"/><Relationship Id="rId37" Type="http://schemas.openxmlformats.org/officeDocument/2006/relationships/hyperlink" Target="https://cceficiente.sharepoint.com/:f:/s/ReportePlaneacin/Esn9xXoKlshPt7gyFvYppj4B2XbEF3jJul4U3c8o_ioS-A?e=3KAdWQ" TargetMode="External"/><Relationship Id="rId40" Type="http://schemas.openxmlformats.org/officeDocument/2006/relationships/hyperlink" Target="https://cceficiente.sharepoint.com/:x:/s/ReportePlaneacin-Controlinterno/EfSZrB3X6AFFumMSakBn3wEBAdfGz0Ty7va704fd0po05Q?e=ibyb3z" TargetMode="External"/><Relationship Id="rId45" Type="http://schemas.openxmlformats.org/officeDocument/2006/relationships/hyperlink" Target="https://cceficiente.sharepoint.com/:b:/s/ReportePlaneacinSubdireccinIDT/Eal5L0KJ2hlJrfqHfamNpNMBmRmb9zdDK8YFJqHV7TOKAw?e=KgM19G" TargetMode="External"/><Relationship Id="rId5" Type="http://schemas.openxmlformats.org/officeDocument/2006/relationships/hyperlink" Target="https://cceficiente.sharepoint.com/:b:/s/IndicadoresdelPlandeaccinNEGOCIOS/EbyS3qdH2o5GjTezuf4oL00BveZiJgx0MV1jQpqQKE3WLQ?e=fsk5zW" TargetMode="External"/><Relationship Id="rId15" Type="http://schemas.openxmlformats.org/officeDocument/2006/relationships/hyperlink" Target="https://cceficiente.sharepoint.com/:b:/s/ReportePlaneacinEMAE/Edqta6tkr59CmfPH1a19SEIBDV7T-IA3Be_5niU-03PcYg?e=ZQCIag" TargetMode="External"/><Relationship Id="rId23" Type="http://schemas.openxmlformats.org/officeDocument/2006/relationships/hyperlink" Target="https://cceficiente.sharepoint.com/:b:/s/RAESecretaraGeneral/EbU7BBRPZVNOtxzz0bk90TMBCVpuimsYYB0GfVFkiQqrNg?e=jbPvqN" TargetMode="External"/><Relationship Id="rId28" Type="http://schemas.openxmlformats.org/officeDocument/2006/relationships/hyperlink" Target="https://cceficiente.sharepoint.com/:b:/s/RAESecretaraGeneral/Eb43gfhuZNZGhqcpToG_Q1EBoo1brmpY1SpXpn7UT7Lobg?e=8bDUMD" TargetMode="External"/><Relationship Id="rId36" Type="http://schemas.openxmlformats.org/officeDocument/2006/relationships/hyperlink" Target="https://cceficiente.sharepoint.com/:f:/s/ReportePlaneacin/EkjTwer-owBDphL0-PVIHzgBp8vJTMbP_gZBQsaIO4VSTg?e=mPjl9L" TargetMode="External"/><Relationship Id="rId49" Type="http://schemas.openxmlformats.org/officeDocument/2006/relationships/printerSettings" Target="../printerSettings/printerSettings3.bin"/><Relationship Id="rId10" Type="http://schemas.openxmlformats.org/officeDocument/2006/relationships/hyperlink" Target="https://cceficiente.sharepoint.com/:f:/s/ReportePlaneacinEMAE/EuYConggIXBDl6fJrGOhZeABZJa5eF-QqxSUhTFvAHsRyA?e=3rtn8C" TargetMode="External"/><Relationship Id="rId19" Type="http://schemas.openxmlformats.org/officeDocument/2006/relationships/hyperlink" Target="https://cceficiente.sharepoint.com/:b:/s/IndicadoresdelPlandeaccinNEGOCIOS/EbUD6Rgm0FdLjVL4S_AAOTkB_dPW0ro4wBd9Ni4EnD_1_Q?e=3FePN9" TargetMode="External"/><Relationship Id="rId31" Type="http://schemas.openxmlformats.org/officeDocument/2006/relationships/hyperlink" Target="https://cceficiente.sharepoint.com/:b:/s/RAESecretaraGeneral/EQrxb3yn0N1EiqDRTwIsIP0BvNb8dDplpHIAW2kuFAiRSQ?e=b166mS" TargetMode="External"/><Relationship Id="rId44" Type="http://schemas.openxmlformats.org/officeDocument/2006/relationships/hyperlink" Target="https://cceficiente.sharepoint.com/:b:/s/ReportePlaneacinSubdireccinIDT/EUAsTiyPX9hBh7Ai31Wh06IB-zJ0fJ56dNXCcsMZCbjqxQ?e=rUxSgb" TargetMode="External"/><Relationship Id="rId4" Type="http://schemas.openxmlformats.org/officeDocument/2006/relationships/hyperlink" Target="https://cceficiente.sharepoint.com/:x:/s/IndicadoresdelPlandeaccinNEGOCIOS/EdQA4J_ysHNHq2XAQfXs6PYBJEqUiU4Vl8DvtDzNpK6KRg?e=0WqGuZ" TargetMode="External"/><Relationship Id="rId9" Type="http://schemas.openxmlformats.org/officeDocument/2006/relationships/hyperlink" Target="https://cceficiente.sharepoint.com/:f:/s/ReportePlaneacinEMAE/EsJ1be8oAN9MnQv8M9NjSWYBgaVddmlHheRojw5-2ywFiA?e=jgOSt0" TargetMode="External"/><Relationship Id="rId14" Type="http://schemas.openxmlformats.org/officeDocument/2006/relationships/hyperlink" Target="https://cceficiente.sharepoint.com/:b:/s/ReportePlaneacinEMAE/ERZijhA-lxZIkZZ3NH4jsscBRS_cVilW2C5Sp7ZrOba59w?e=3lulMt" TargetMode="External"/><Relationship Id="rId22" Type="http://schemas.openxmlformats.org/officeDocument/2006/relationships/hyperlink" Target="https://cceficiente.sharepoint.com/:b:/s/RAESecretaraGeneral/EYaRHFJNDMlAtDJYhmbwUPoBibYsR4WIuX38aMxeQja5sw?e=wNkPYT" TargetMode="External"/><Relationship Id="rId27" Type="http://schemas.openxmlformats.org/officeDocument/2006/relationships/hyperlink" Target="https://cceficiente.sharepoint.com/:b:/s/RAESecretaraGeneral/Eb43gfhuZNZGhqcpToG_Q1EBoo1brmpY1SpXpn7UT7Lobg?e=8bDUMD" TargetMode="External"/><Relationship Id="rId30" Type="http://schemas.openxmlformats.org/officeDocument/2006/relationships/hyperlink" Target="https://cceficiente.sharepoint.com/:b:/s/RAESecretaraGeneral/EYGBJ7CaiQpLnzvEV8_B5mEBgdRli3bL_skU3GQcNRednw?e=ZneMne" TargetMode="External"/><Relationship Id="rId35" Type="http://schemas.openxmlformats.org/officeDocument/2006/relationships/hyperlink" Target="https://cceficiente.sharepoint.com/:f:/s/ReportePlaneacin/Eg0ymTEjXVRGlJdU3mG2yLoBI04hv8P2Suw12pFsvT1s4A?e=xTSxXr" TargetMode="External"/><Relationship Id="rId43" Type="http://schemas.openxmlformats.org/officeDocument/2006/relationships/hyperlink" Target="https://cceficiente.sharepoint.com/:b:/s/ReportePlaneacinSubdireccinIDT/EWtj0SCfUpRLozlALCLgYk4Boj2Z97BFjxWb6G4Hmk5JfQ?e=fBLncD" TargetMode="External"/><Relationship Id="rId48" Type="http://schemas.openxmlformats.org/officeDocument/2006/relationships/hyperlink" Target="https://cceficiente.sharepoint.com/:f:/s/ReportePlaneacinSubdireccinIDT/EqzE-bl-pWVEpJhPF5xFJ5sBzRV2oMy-3mQVJXq_TiWXBQ?e=imvQ1W" TargetMode="External"/><Relationship Id="rId8" Type="http://schemas.openxmlformats.org/officeDocument/2006/relationships/hyperlink" Target="https://cceficiente.sharepoint.com/:f:/s/ReportePlaneacinEMAE/EkCnRnna0r5DmWM1RSWS6WoBA11_UlOO9Tal6D7NZgmiVg?e=rx0G8i" TargetMode="External"/><Relationship Id="rId3" Type="http://schemas.openxmlformats.org/officeDocument/2006/relationships/hyperlink" Target="https://cceficiente.sharepoint.com/:b:/s/IndicadoresdelPlandeaccinNEGOCIOS/EdvuvseBMJxFi94tsvYN0OIBzl1WKtNuuhgNWr6BfS2nYw?e=lXVKsg" TargetMode="External"/><Relationship Id="rId12" Type="http://schemas.openxmlformats.org/officeDocument/2006/relationships/hyperlink" Target="https://cceficiente.sharepoint.com/:b:/s/ReportePlaneacinEMAE/ETWogjOjVEdEgQpIbG-__1IBigtO7cfnuIBogIEJfYI3pg?e=dX9XeA" TargetMode="External"/><Relationship Id="rId17" Type="http://schemas.openxmlformats.org/officeDocument/2006/relationships/hyperlink" Target="https://cceficiente.sharepoint.com/:f:/s/IndicadoresdelPlandeaccinNEGOCIOS/EqfPiq5vG8xKo6ab8P7e7fkBxhdHh9Y6XySTyv8UW6tmcw?e=0rEejl" TargetMode="External"/><Relationship Id="rId25" Type="http://schemas.openxmlformats.org/officeDocument/2006/relationships/hyperlink" Target="https://cceficiente.sharepoint.com/:x:/s/RAESecretaraGeneral/Eblu1QCrNmRJlZOwZWmxC-cBZ_Ae7sid6pmRQFwZHNnrbw?e=dmqnJp" TargetMode="External"/><Relationship Id="rId33" Type="http://schemas.openxmlformats.org/officeDocument/2006/relationships/hyperlink" Target="https://cceficiente.sharepoint.com/:b:/s/ReportePlaneacin/EckEpmct4ENLiWvzMrOUeRoBJ88H7rh1J2fy5pUqV3U0dg?e=raEzEH" TargetMode="External"/><Relationship Id="rId38" Type="http://schemas.openxmlformats.org/officeDocument/2006/relationships/hyperlink" Target="https://cceficiente.sharepoint.com/:f:/s/ReportePlaneacin/EsEpm8qP8KJFtJ4YmSBID0QBozoL7yA7zXDC52QvRacnrA?e=y9DF4v" TargetMode="External"/><Relationship Id="rId46" Type="http://schemas.openxmlformats.org/officeDocument/2006/relationships/hyperlink" Target="https://cceficiente.sharepoint.com/:f:/s/ReportePlaneacinSubdireccinIDT/EgxG9lzYibVBteWEqdlZKXsB0SjiO8stdVnBykzrPGZKiQ?e=fmoXyQ" TargetMode="External"/><Relationship Id="rId20" Type="http://schemas.openxmlformats.org/officeDocument/2006/relationships/hyperlink" Target="https://cceficiente.sharepoint.com/:f:/s/IndicadoresdelPlandeaccinNEGOCIOS/Ette8M3Tw4pPiIBqu9cRX_AB1HH9tn60BoVeIZ3wYx8l1Q?e=akkvH3" TargetMode="External"/><Relationship Id="rId41" Type="http://schemas.openxmlformats.org/officeDocument/2006/relationships/hyperlink" Target="https://cceficiente.sharepoint.com/:f:/s/ReportePlaneacinComunicaciones/El4J0zbz9O9MvtyWr9Qwx3sBhybfdc0FwkgXQdPDdJs4Gg?e=QSXLTE" TargetMode="External"/><Relationship Id="rId1" Type="http://schemas.openxmlformats.org/officeDocument/2006/relationships/hyperlink" Target="https://cceficiente.sharepoint.com/:f:/s/IndicadoresdelPlandeaccinNEGOCIOS/Er8kDpVyNNZImyZqtBGeFjMB-ngj5hgDdMRLFk0wQ3F-3Q?e=Wveics" TargetMode="External"/><Relationship Id="rId6" Type="http://schemas.openxmlformats.org/officeDocument/2006/relationships/hyperlink" Target="https://cceficiente.sharepoint.com/:x:/s/IndicadoresdelPlandeaccinNEGOCIOS/EQA-pdgMZpJKrv03rb77HQgBXjuGTfvAUbCPh9tiXunq7g?e=7MFRka"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B52"/>
  <sheetViews>
    <sheetView topLeftCell="E4" zoomScale="60" zoomScaleNormal="60" workbookViewId="0">
      <selection activeCell="Y15" sqref="Y15"/>
    </sheetView>
  </sheetViews>
  <sheetFormatPr baseColWidth="10" defaultColWidth="9.140625" defaultRowHeight="14.25" x14ac:dyDescent="0.25"/>
  <cols>
    <col min="1" max="1" width="30.7109375" style="24" customWidth="1"/>
    <col min="2" max="2" width="19.42578125" style="24" customWidth="1"/>
    <col min="3" max="3" width="15" style="24" customWidth="1"/>
    <col min="4" max="4" width="11.7109375" style="24" customWidth="1"/>
    <col min="5" max="5" width="13.140625" style="24" customWidth="1"/>
    <col min="6" max="6" width="12.5703125" style="24" customWidth="1"/>
    <col min="7" max="11" width="10.5703125" style="24" customWidth="1"/>
    <col min="12" max="12" width="24.85546875" style="24" customWidth="1"/>
    <col min="13" max="13" width="18.85546875" style="24" customWidth="1"/>
    <col min="14" max="14" width="27.85546875" style="24" customWidth="1"/>
    <col min="15" max="15" width="9.140625" style="24" customWidth="1"/>
    <col min="16" max="17" width="10.28515625" style="24" customWidth="1"/>
    <col min="18" max="18" width="18.28515625" style="24" customWidth="1"/>
    <col min="19" max="20" width="10.5703125" style="24" customWidth="1"/>
    <col min="21" max="21" width="14.28515625" style="24" customWidth="1"/>
    <col min="22" max="23" width="10.5703125" style="24" customWidth="1"/>
    <col min="24" max="24" width="12.42578125" style="24" customWidth="1"/>
    <col min="25" max="25" width="12.7109375" style="24" customWidth="1"/>
    <col min="26" max="26" width="14.5703125" style="24" customWidth="1"/>
    <col min="27" max="27" width="13.7109375" style="24" customWidth="1"/>
    <col min="28" max="28" width="10.42578125" style="24" bestFit="1" customWidth="1"/>
    <col min="29" max="16384" width="9.140625" style="24"/>
  </cols>
  <sheetData>
    <row r="1" spans="1:28" ht="122.45" customHeight="1" thickBot="1" x14ac:dyDescent="0.3">
      <c r="A1" s="123" t="s">
        <v>0</v>
      </c>
      <c r="B1" s="700" t="s">
        <v>1</v>
      </c>
      <c r="C1" s="700"/>
      <c r="D1" s="700"/>
      <c r="E1" s="700"/>
      <c r="F1" s="700"/>
      <c r="G1" s="700"/>
      <c r="H1" s="700"/>
      <c r="I1" s="700"/>
      <c r="J1" s="700"/>
      <c r="K1" s="700"/>
      <c r="L1" s="700"/>
      <c r="M1" s="700"/>
      <c r="N1" s="700"/>
      <c r="O1" s="700"/>
      <c r="P1" s="700"/>
      <c r="Q1" s="700"/>
      <c r="R1" s="700"/>
      <c r="S1" s="688"/>
      <c r="T1" s="688"/>
      <c r="U1" s="688"/>
      <c r="V1" s="688"/>
      <c r="W1" s="688"/>
      <c r="X1" s="688"/>
      <c r="Y1" s="688"/>
      <c r="Z1" s="688"/>
      <c r="AA1" s="689"/>
    </row>
    <row r="2" spans="1:28" ht="59.45" customHeight="1" x14ac:dyDescent="0.25">
      <c r="A2" s="120" t="s">
        <v>2</v>
      </c>
      <c r="B2" s="682" t="s">
        <v>3</v>
      </c>
      <c r="C2" s="683"/>
      <c r="D2" s="683"/>
      <c r="E2" s="683"/>
      <c r="F2" s="683"/>
      <c r="G2" s="683"/>
      <c r="H2" s="683"/>
      <c r="I2" s="683"/>
      <c r="J2" s="683"/>
      <c r="K2" s="683"/>
      <c r="L2" s="683"/>
      <c r="M2" s="683"/>
      <c r="N2" s="683"/>
      <c r="O2" s="683"/>
      <c r="P2" s="683"/>
      <c r="Q2" s="683"/>
      <c r="R2" s="683"/>
      <c r="S2" s="683"/>
      <c r="T2" s="683"/>
      <c r="U2" s="683"/>
      <c r="V2" s="683"/>
      <c r="W2" s="683"/>
      <c r="X2" s="683"/>
      <c r="Y2" s="683"/>
      <c r="Z2" s="683"/>
      <c r="AA2" s="684"/>
    </row>
    <row r="3" spans="1:28" ht="53.25" customHeight="1" x14ac:dyDescent="0.25">
      <c r="A3" s="121" t="s">
        <v>4</v>
      </c>
      <c r="B3" s="685" t="s">
        <v>5</v>
      </c>
      <c r="C3" s="686"/>
      <c r="D3" s="686"/>
      <c r="E3" s="686"/>
      <c r="F3" s="686"/>
      <c r="G3" s="686"/>
      <c r="H3" s="686"/>
      <c r="I3" s="686"/>
      <c r="J3" s="686"/>
      <c r="K3" s="686"/>
      <c r="L3" s="686"/>
      <c r="M3" s="686"/>
      <c r="N3" s="686"/>
      <c r="O3" s="686"/>
      <c r="P3" s="686"/>
      <c r="Q3" s="686"/>
      <c r="R3" s="686"/>
      <c r="S3" s="686"/>
      <c r="T3" s="686"/>
      <c r="U3" s="686"/>
      <c r="V3" s="686"/>
      <c r="W3" s="686"/>
      <c r="X3" s="686"/>
      <c r="Y3" s="686"/>
      <c r="Z3" s="686"/>
      <c r="AA3" s="687"/>
    </row>
    <row r="4" spans="1:28" ht="43.5" customHeight="1" x14ac:dyDescent="0.25">
      <c r="A4" s="122" t="s">
        <v>6</v>
      </c>
      <c r="B4" s="696" t="s">
        <v>7</v>
      </c>
      <c r="C4" s="697"/>
      <c r="D4" s="697"/>
      <c r="E4" s="697"/>
      <c r="F4" s="697"/>
      <c r="G4" s="697"/>
      <c r="H4" s="697"/>
      <c r="I4" s="697"/>
      <c r="J4" s="697"/>
      <c r="K4" s="697"/>
      <c r="L4" s="697"/>
      <c r="M4" s="697"/>
      <c r="N4" s="697"/>
      <c r="O4" s="697"/>
      <c r="P4" s="697"/>
      <c r="Q4" s="697"/>
      <c r="R4" s="697"/>
      <c r="S4" s="697"/>
      <c r="T4" s="697"/>
      <c r="U4" s="697"/>
      <c r="V4" s="697"/>
      <c r="W4" s="697"/>
      <c r="X4" s="697"/>
      <c r="Y4" s="697"/>
      <c r="Z4" s="698"/>
      <c r="AA4" s="699"/>
    </row>
    <row r="5" spans="1:28" ht="14.1" customHeight="1" thickBot="1" x14ac:dyDescent="0.3">
      <c r="A5" s="98"/>
      <c r="B5" s="99"/>
      <c r="C5" s="99"/>
      <c r="D5" s="99"/>
      <c r="E5" s="99"/>
      <c r="F5" s="99"/>
      <c r="G5" s="99"/>
      <c r="H5" s="99"/>
      <c r="I5" s="99"/>
      <c r="J5" s="99"/>
      <c r="K5" s="99"/>
      <c r="L5" s="100"/>
      <c r="M5" s="99"/>
      <c r="N5" s="99"/>
      <c r="O5" s="99"/>
      <c r="P5" s="99"/>
      <c r="Q5" s="99"/>
      <c r="R5" s="99"/>
      <c r="S5" s="99"/>
      <c r="T5" s="99"/>
      <c r="U5" s="99"/>
      <c r="V5" s="99"/>
      <c r="W5" s="99"/>
      <c r="X5" s="99"/>
      <c r="Y5" s="99"/>
      <c r="Z5" s="99"/>
      <c r="AA5" s="99"/>
    </row>
    <row r="6" spans="1:28" ht="14.45" customHeight="1" thickBot="1" x14ac:dyDescent="0.3">
      <c r="A6" s="693" t="s">
        <v>8</v>
      </c>
      <c r="B6" s="694"/>
      <c r="C6" s="694"/>
      <c r="D6" s="694"/>
      <c r="E6" s="694"/>
      <c r="F6" s="694"/>
      <c r="G6" s="694"/>
      <c r="H6" s="694"/>
      <c r="I6" s="694"/>
      <c r="J6" s="694"/>
      <c r="K6" s="694"/>
      <c r="L6" s="695"/>
      <c r="M6" s="99"/>
      <c r="N6" s="693" t="s">
        <v>9</v>
      </c>
      <c r="O6" s="694"/>
      <c r="P6" s="694"/>
      <c r="Q6" s="694"/>
      <c r="R6" s="694"/>
      <c r="S6" s="694"/>
      <c r="T6" s="694"/>
      <c r="U6" s="694"/>
      <c r="V6" s="694"/>
      <c r="W6" s="694"/>
      <c r="X6" s="694"/>
      <c r="Y6" s="694"/>
      <c r="Z6" s="694"/>
      <c r="AA6" s="695"/>
    </row>
    <row r="7" spans="1:28" ht="146.44999999999999" customHeight="1" x14ac:dyDescent="0.25">
      <c r="A7" s="312" t="s">
        <v>10</v>
      </c>
      <c r="B7" s="307" t="s">
        <v>11</v>
      </c>
      <c r="C7" s="308" t="s">
        <v>12</v>
      </c>
      <c r="D7" s="308" t="s">
        <v>13</v>
      </c>
      <c r="E7" s="308" t="s">
        <v>14</v>
      </c>
      <c r="F7" s="308" t="s">
        <v>15</v>
      </c>
      <c r="G7" s="308" t="s">
        <v>16</v>
      </c>
      <c r="H7" s="308" t="s">
        <v>17</v>
      </c>
      <c r="I7" s="308" t="s">
        <v>18</v>
      </c>
      <c r="J7" s="308" t="s">
        <v>19</v>
      </c>
      <c r="K7" s="308" t="s">
        <v>20</v>
      </c>
      <c r="L7" s="313" t="s">
        <v>21</v>
      </c>
      <c r="M7" s="99"/>
      <c r="N7" s="101" t="s">
        <v>10</v>
      </c>
      <c r="O7" s="102" t="s">
        <v>11</v>
      </c>
      <c r="P7" s="103" t="s">
        <v>22</v>
      </c>
      <c r="Q7" s="103" t="s">
        <v>23</v>
      </c>
      <c r="R7" s="103" t="s">
        <v>24</v>
      </c>
      <c r="S7" s="103" t="s">
        <v>25</v>
      </c>
      <c r="T7" s="103" t="s">
        <v>26</v>
      </c>
      <c r="U7" s="103" t="s">
        <v>27</v>
      </c>
      <c r="V7" s="103" t="s">
        <v>28</v>
      </c>
      <c r="W7" s="103" t="s">
        <v>29</v>
      </c>
      <c r="X7" s="103" t="s">
        <v>30</v>
      </c>
      <c r="Y7" s="103" t="s">
        <v>931</v>
      </c>
      <c r="Z7" s="103" t="s">
        <v>31</v>
      </c>
      <c r="AA7" s="103" t="s">
        <v>32</v>
      </c>
    </row>
    <row r="8" spans="1:28" ht="30" customHeight="1" x14ac:dyDescent="0.25">
      <c r="A8" s="104" t="s">
        <v>33</v>
      </c>
      <c r="B8" s="105">
        <v>14</v>
      </c>
      <c r="C8" s="500">
        <v>0.1</v>
      </c>
      <c r="D8" s="310">
        <f>'Seguimiento PAI'!N96</f>
        <v>0.31474358974358979</v>
      </c>
      <c r="E8" s="310">
        <f>'Seguimiento PAI'!O96</f>
        <v>0.80448717948717963</v>
      </c>
      <c r="F8" s="310">
        <f>'Seguimiento PAI'!P96</f>
        <v>0.91923076923076941</v>
      </c>
      <c r="G8" s="310">
        <f>'Seguimiento PAI'!Q96</f>
        <v>1</v>
      </c>
      <c r="H8" s="309">
        <f t="shared" ref="H8:H12" si="0">Q8*C8</f>
        <v>3.1474358974358983E-2</v>
      </c>
      <c r="I8" s="309">
        <f t="shared" ref="I8:I14" si="1">T8*C8</f>
        <v>8.0448717948717982E-2</v>
      </c>
      <c r="J8" s="309">
        <f t="shared" ref="J8:J14" si="2">W8*C8</f>
        <v>9.1923076923076941E-2</v>
      </c>
      <c r="K8" s="311">
        <f t="shared" ref="K8:K14" si="3">Z8*C8</f>
        <v>0.1</v>
      </c>
      <c r="L8" s="314" t="s">
        <v>34</v>
      </c>
      <c r="M8" s="99"/>
      <c r="N8" s="104" t="s">
        <v>33</v>
      </c>
      <c r="O8" s="105">
        <v>0</v>
      </c>
      <c r="P8" s="106">
        <f t="shared" ref="P8:P13" si="4">D8</f>
        <v>0.31474358974358979</v>
      </c>
      <c r="Q8" s="106">
        <f>'Seguimiento PAI'!V96</f>
        <v>0.31474358974358979</v>
      </c>
      <c r="R8" s="107">
        <f>Q8/P8</f>
        <v>1</v>
      </c>
      <c r="S8" s="108">
        <f t="shared" ref="S8:S13" si="5">E8</f>
        <v>0.80448717948717963</v>
      </c>
      <c r="T8" s="108">
        <f>'Seguimiento PAI'!W96</f>
        <v>0.80448717948717974</v>
      </c>
      <c r="U8" s="107">
        <f>T8/S8</f>
        <v>1.0000000000000002</v>
      </c>
      <c r="V8" s="108">
        <f t="shared" ref="V8:V13" si="6">F8</f>
        <v>0.91923076923076941</v>
      </c>
      <c r="W8" s="108">
        <f>'Seguimiento PAI'!X96</f>
        <v>0.91923076923076941</v>
      </c>
      <c r="X8" s="107">
        <f>W8/V8</f>
        <v>1</v>
      </c>
      <c r="Y8" s="109">
        <f t="shared" ref="Y8:Y13" si="7">G8</f>
        <v>1</v>
      </c>
      <c r="Z8" s="109">
        <f>'Seguimiento PAI'!Y96</f>
        <v>1</v>
      </c>
      <c r="AA8" s="107">
        <f>Z8/Y8</f>
        <v>1</v>
      </c>
      <c r="AB8" s="93"/>
    </row>
    <row r="9" spans="1:28" ht="41.45" customHeight="1" x14ac:dyDescent="0.25">
      <c r="A9" s="104" t="s">
        <v>35</v>
      </c>
      <c r="B9" s="105">
        <v>16</v>
      </c>
      <c r="C9" s="500">
        <v>0.18</v>
      </c>
      <c r="D9" s="310">
        <f>'Seguimiento PAI'!N36</f>
        <v>0.15916666666666668</v>
      </c>
      <c r="E9" s="310">
        <f>'Seguimiento PAI'!O36</f>
        <v>0.43333333333333329</v>
      </c>
      <c r="F9" s="310">
        <f>'Seguimiento PAI'!P36</f>
        <v>0.8025000000000001</v>
      </c>
      <c r="G9" s="310">
        <f>'Seguimiento PAI'!Q36</f>
        <v>1.0000000000000002</v>
      </c>
      <c r="H9" s="309">
        <f t="shared" si="0"/>
        <v>2.8650000000000002E-2</v>
      </c>
      <c r="I9" s="309">
        <f t="shared" si="1"/>
        <v>7.7999999999999986E-2</v>
      </c>
      <c r="J9" s="309">
        <f t="shared" si="2"/>
        <v>0.14445000000000002</v>
      </c>
      <c r="K9" s="311">
        <f t="shared" si="3"/>
        <v>0.18000000000000002</v>
      </c>
      <c r="L9" s="314" t="s">
        <v>34</v>
      </c>
      <c r="M9" s="99"/>
      <c r="N9" s="104" t="s">
        <v>35</v>
      </c>
      <c r="O9" s="105">
        <v>0</v>
      </c>
      <c r="P9" s="106">
        <f t="shared" si="4"/>
        <v>0.15916666666666668</v>
      </c>
      <c r="Q9" s="106">
        <f>'Seguimiento PAI'!V36</f>
        <v>0.15916666666666668</v>
      </c>
      <c r="R9" s="107">
        <f t="shared" ref="R9:R12" si="8">Q9/P9</f>
        <v>1</v>
      </c>
      <c r="S9" s="108">
        <f t="shared" si="5"/>
        <v>0.43333333333333329</v>
      </c>
      <c r="T9" s="108">
        <f>'Seguimiento PAI'!W36</f>
        <v>0.43333333333333329</v>
      </c>
      <c r="U9" s="107">
        <f t="shared" ref="U9:U13" si="9">T9/S9</f>
        <v>1</v>
      </c>
      <c r="V9" s="108">
        <f t="shared" si="6"/>
        <v>0.8025000000000001</v>
      </c>
      <c r="W9" s="108">
        <f>'Seguimiento PAI'!X36</f>
        <v>0.8025000000000001</v>
      </c>
      <c r="X9" s="107">
        <f t="shared" ref="X9:X13" si="10">W9/V9</f>
        <v>1</v>
      </c>
      <c r="Y9" s="109">
        <f t="shared" si="7"/>
        <v>1.0000000000000002</v>
      </c>
      <c r="Z9" s="109">
        <f>'Seguimiento PAI'!Y36</f>
        <v>1.0000000000000002</v>
      </c>
      <c r="AA9" s="107">
        <f t="shared" ref="AA9:AA13" si="11">Z9/Y9</f>
        <v>1</v>
      </c>
      <c r="AB9" s="93"/>
    </row>
    <row r="10" spans="1:28" ht="30" customHeight="1" x14ac:dyDescent="0.25">
      <c r="A10" s="104" t="s">
        <v>36</v>
      </c>
      <c r="B10" s="105">
        <v>15</v>
      </c>
      <c r="C10" s="500">
        <v>0.18</v>
      </c>
      <c r="D10" s="310">
        <f>'Seguimiento PAI'!N19</f>
        <v>4.1666666666666671E-2</v>
      </c>
      <c r="E10" s="310">
        <f>'Seguimiento PAI'!O19</f>
        <v>0.21249999999999999</v>
      </c>
      <c r="F10" s="310">
        <f>'Seguimiento PAI'!P19</f>
        <v>0.55166666666666664</v>
      </c>
      <c r="G10" s="310">
        <f>'Seguimiento PAI'!Q19</f>
        <v>1.0000000000000002</v>
      </c>
      <c r="H10" s="309">
        <f t="shared" si="0"/>
        <v>7.5000000000000006E-3</v>
      </c>
      <c r="I10" s="309">
        <f t="shared" si="1"/>
        <v>3.8249999999999999E-2</v>
      </c>
      <c r="J10" s="309">
        <f t="shared" si="2"/>
        <v>9.9299999999999986E-2</v>
      </c>
      <c r="K10" s="311">
        <f t="shared" ca="1" si="3"/>
        <v>0.11505000000000001</v>
      </c>
      <c r="L10" s="314" t="s">
        <v>34</v>
      </c>
      <c r="M10" s="99"/>
      <c r="N10" s="104" t="s">
        <v>36</v>
      </c>
      <c r="O10" s="105">
        <v>0</v>
      </c>
      <c r="P10" s="106">
        <f t="shared" si="4"/>
        <v>4.1666666666666671E-2</v>
      </c>
      <c r="Q10" s="106">
        <f>'Seguimiento PAI'!V19</f>
        <v>4.1666666666666671E-2</v>
      </c>
      <c r="R10" s="107">
        <f t="shared" si="8"/>
        <v>1</v>
      </c>
      <c r="S10" s="108">
        <f t="shared" si="5"/>
        <v>0.21249999999999999</v>
      </c>
      <c r="T10" s="108">
        <f>'Seguimiento PAI'!W19</f>
        <v>0.21249999999999999</v>
      </c>
      <c r="U10" s="107">
        <f t="shared" si="9"/>
        <v>1</v>
      </c>
      <c r="V10" s="108">
        <f t="shared" si="6"/>
        <v>0.55166666666666664</v>
      </c>
      <c r="W10" s="108">
        <f>'Seguimiento PAI'!X19</f>
        <v>0.55166666666666664</v>
      </c>
      <c r="X10" s="107">
        <f t="shared" si="10"/>
        <v>1</v>
      </c>
      <c r="Y10" s="109">
        <f t="shared" si="7"/>
        <v>1.0000000000000002</v>
      </c>
      <c r="Z10" s="109">
        <f ca="1">'Seguimiento PAI'!Y19</f>
        <v>0.63916666666666677</v>
      </c>
      <c r="AA10" s="107">
        <f t="shared" ca="1" si="11"/>
        <v>0.63916666666666666</v>
      </c>
    </row>
    <row r="11" spans="1:28" ht="30" customHeight="1" x14ac:dyDescent="0.25">
      <c r="A11" s="104" t="s">
        <v>37</v>
      </c>
      <c r="B11" s="105">
        <v>18</v>
      </c>
      <c r="C11" s="500">
        <v>0.18</v>
      </c>
      <c r="D11" s="310">
        <f>'Seguimiento PAI'!N68</f>
        <v>0.1870833333333333</v>
      </c>
      <c r="E11" s="310">
        <f>'Seguimiento PAI'!O68</f>
        <v>0.44050000000000011</v>
      </c>
      <c r="F11" s="310">
        <f>'Seguimiento PAI'!P68</f>
        <v>0.69475000000000009</v>
      </c>
      <c r="G11" s="310">
        <f>'Seguimiento PAI'!Q68</f>
        <v>0.99800000000000044</v>
      </c>
      <c r="H11" s="309">
        <f t="shared" si="0"/>
        <v>3.367499999999999E-2</v>
      </c>
      <c r="I11" s="309">
        <f t="shared" si="1"/>
        <v>7.9290000000000013E-2</v>
      </c>
      <c r="J11" s="309">
        <f t="shared" si="2"/>
        <v>0.125055</v>
      </c>
      <c r="K11" s="311">
        <f>Z11*C11</f>
        <v>0.17964000000000008</v>
      </c>
      <c r="L11" s="314" t="s">
        <v>34</v>
      </c>
      <c r="M11" s="99"/>
      <c r="N11" s="104" t="s">
        <v>37</v>
      </c>
      <c r="O11" s="105">
        <v>0</v>
      </c>
      <c r="P11" s="106">
        <f t="shared" si="4"/>
        <v>0.1870833333333333</v>
      </c>
      <c r="Q11" s="106">
        <f>'Seguimiento PAI'!V68</f>
        <v>0.1870833333333333</v>
      </c>
      <c r="R11" s="107">
        <f t="shared" si="8"/>
        <v>1</v>
      </c>
      <c r="S11" s="108">
        <f t="shared" si="5"/>
        <v>0.44050000000000011</v>
      </c>
      <c r="T11" s="108">
        <f>'Seguimiento PAI'!W68</f>
        <v>0.44050000000000011</v>
      </c>
      <c r="U11" s="107">
        <f t="shared" si="9"/>
        <v>1</v>
      </c>
      <c r="V11" s="108">
        <f t="shared" si="6"/>
        <v>0.69475000000000009</v>
      </c>
      <c r="W11" s="108">
        <f>'Seguimiento PAI'!X68</f>
        <v>0.69474999999999998</v>
      </c>
      <c r="X11" s="107">
        <f t="shared" si="10"/>
        <v>0.99999999999999989</v>
      </c>
      <c r="Y11" s="109">
        <f t="shared" si="7"/>
        <v>0.99800000000000044</v>
      </c>
      <c r="Z11" s="109">
        <f>'Seguimiento PAI'!Y68</f>
        <v>0.99800000000000044</v>
      </c>
      <c r="AA11" s="107">
        <f t="shared" si="11"/>
        <v>1</v>
      </c>
      <c r="AB11" s="90"/>
    </row>
    <row r="12" spans="1:28" ht="30" customHeight="1" x14ac:dyDescent="0.25">
      <c r="A12" s="495" t="s">
        <v>38</v>
      </c>
      <c r="B12" s="496">
        <v>12</v>
      </c>
      <c r="C12" s="501">
        <v>0.18</v>
      </c>
      <c r="D12" s="492">
        <f>'Seguimiento PAI'!N49</f>
        <v>0.20422619047619048</v>
      </c>
      <c r="E12" s="492">
        <f>'Seguimiento PAI'!O49</f>
        <v>0.48799603174603168</v>
      </c>
      <c r="F12" s="492">
        <f>'Seguimiento PAI'!P49</f>
        <v>0.78888888888888886</v>
      </c>
      <c r="G12" s="310">
        <f>'Seguimiento PAI'!Q49</f>
        <v>1.0000000000000002</v>
      </c>
      <c r="H12" s="309">
        <f t="shared" si="0"/>
        <v>3.4285714285714287E-2</v>
      </c>
      <c r="I12" s="309">
        <f t="shared" si="1"/>
        <v>8.92792857142857E-2</v>
      </c>
      <c r="J12" s="309">
        <f t="shared" si="2"/>
        <v>0.17341000000000001</v>
      </c>
      <c r="K12" s="311">
        <f t="shared" si="3"/>
        <v>0.21627000000000005</v>
      </c>
      <c r="L12" s="314" t="s">
        <v>34</v>
      </c>
      <c r="M12" s="99"/>
      <c r="N12" s="104" t="s">
        <v>38</v>
      </c>
      <c r="O12" s="105">
        <v>0</v>
      </c>
      <c r="P12" s="106">
        <f t="shared" si="4"/>
        <v>0.20422619047619048</v>
      </c>
      <c r="Q12" s="106">
        <f>'Seguimiento PAI'!V49</f>
        <v>0.19047619047619049</v>
      </c>
      <c r="R12" s="107">
        <f t="shared" si="8"/>
        <v>0.93267269017779075</v>
      </c>
      <c r="S12" s="108">
        <f t="shared" si="5"/>
        <v>0.48799603174603168</v>
      </c>
      <c r="T12" s="108">
        <f>'Seguimiento PAI'!W49</f>
        <v>0.49599603174603168</v>
      </c>
      <c r="U12" s="107">
        <f t="shared" si="9"/>
        <v>1.0163935759300671</v>
      </c>
      <c r="V12" s="108">
        <f t="shared" si="6"/>
        <v>0.78888888888888886</v>
      </c>
      <c r="W12" s="108">
        <f>'Seguimiento PAI'!X49</f>
        <v>0.96338888888888896</v>
      </c>
      <c r="X12" s="107">
        <f t="shared" si="10"/>
        <v>1.2211971830985917</v>
      </c>
      <c r="Y12" s="109">
        <f t="shared" si="7"/>
        <v>1.0000000000000002</v>
      </c>
      <c r="Z12" s="109">
        <f>'Seguimiento PAI'!Y49</f>
        <v>1.2015000000000002</v>
      </c>
      <c r="AA12" s="107">
        <f t="shared" si="11"/>
        <v>1.2015</v>
      </c>
    </row>
    <row r="13" spans="1:28" ht="30" customHeight="1" thickBot="1" x14ac:dyDescent="0.3">
      <c r="A13" s="498" t="s">
        <v>39</v>
      </c>
      <c r="B13" s="105">
        <v>12</v>
      </c>
      <c r="C13" s="500">
        <v>0.1</v>
      </c>
      <c r="D13" s="310">
        <f>'Seguimiento PAI'!N81</f>
        <v>0.19999999999999998</v>
      </c>
      <c r="E13" s="310">
        <f>'Seguimiento PAI'!O81</f>
        <v>0.70000000000000007</v>
      </c>
      <c r="F13" s="310">
        <f>'Seguimiento PAI'!P81</f>
        <v>0.77500000000000013</v>
      </c>
      <c r="G13" s="310">
        <f>'Seguimiento PAI'!Q81</f>
        <v>1</v>
      </c>
      <c r="H13" s="309">
        <f>Q13*C13</f>
        <v>0.02</v>
      </c>
      <c r="I13" s="309">
        <f t="shared" si="1"/>
        <v>7.0000000000000007E-2</v>
      </c>
      <c r="J13" s="309">
        <f t="shared" si="2"/>
        <v>7.583333333333335E-2</v>
      </c>
      <c r="K13" s="311">
        <f t="shared" si="3"/>
        <v>9.8333333333333328E-2</v>
      </c>
      <c r="L13" s="314" t="s">
        <v>34</v>
      </c>
      <c r="M13" s="99"/>
      <c r="N13" s="110" t="s">
        <v>39</v>
      </c>
      <c r="O13" s="105">
        <v>0</v>
      </c>
      <c r="P13" s="106">
        <f t="shared" si="4"/>
        <v>0.19999999999999998</v>
      </c>
      <c r="Q13" s="111">
        <f>'Seguimiento PAI'!V81</f>
        <v>0.19999999999999998</v>
      </c>
      <c r="R13" s="107">
        <f>Q13/P13</f>
        <v>1</v>
      </c>
      <c r="S13" s="108">
        <f t="shared" si="5"/>
        <v>0.70000000000000007</v>
      </c>
      <c r="T13" s="112">
        <f>'Seguimiento PAI'!W81</f>
        <v>0.70000000000000007</v>
      </c>
      <c r="U13" s="107">
        <f t="shared" si="9"/>
        <v>1</v>
      </c>
      <c r="V13" s="108">
        <f t="shared" si="6"/>
        <v>0.77500000000000013</v>
      </c>
      <c r="W13" s="112">
        <f>'Seguimiento PAI'!X81</f>
        <v>0.75833333333333341</v>
      </c>
      <c r="X13" s="107">
        <f t="shared" si="10"/>
        <v>0.97849462365591389</v>
      </c>
      <c r="Y13" s="109">
        <f t="shared" si="7"/>
        <v>1</v>
      </c>
      <c r="Z13" s="113">
        <f>'Seguimiento PAI'!Y81</f>
        <v>0.98333333333333328</v>
      </c>
      <c r="AA13" s="107">
        <f t="shared" si="11"/>
        <v>0.98333333333333328</v>
      </c>
    </row>
    <row r="14" spans="1:28" ht="42.75" customHeight="1" thickTop="1" thickBot="1" x14ac:dyDescent="0.3">
      <c r="A14" s="503" t="s">
        <v>40</v>
      </c>
      <c r="B14" s="105">
        <v>12</v>
      </c>
      <c r="C14" s="505">
        <v>0.08</v>
      </c>
      <c r="D14" s="310">
        <f>'Seguimiento PAI'!N110</f>
        <v>0</v>
      </c>
      <c r="E14" s="497">
        <f>'Seguimiento PAI'!O110</f>
        <v>0.48416666666666663</v>
      </c>
      <c r="F14" s="497">
        <f>'Seguimiento PAI'!P110</f>
        <v>0.51183333333333336</v>
      </c>
      <c r="G14" s="499">
        <f>'Seguimiento PAI'!Q110</f>
        <v>0.99599999999999989</v>
      </c>
      <c r="H14" s="309">
        <f>Q14*C14</f>
        <v>0</v>
      </c>
      <c r="I14" s="309">
        <f t="shared" si="1"/>
        <v>3.8733333333333335E-2</v>
      </c>
      <c r="J14" s="309">
        <f t="shared" si="2"/>
        <v>4.0946666666666673E-2</v>
      </c>
      <c r="K14" s="309">
        <f t="shared" si="3"/>
        <v>7.9679999999999987E-2</v>
      </c>
      <c r="L14" s="314" t="s">
        <v>34</v>
      </c>
      <c r="M14" s="99"/>
      <c r="N14" s="110" t="s">
        <v>40</v>
      </c>
      <c r="O14" s="105">
        <v>0</v>
      </c>
      <c r="P14" s="106">
        <f>D14</f>
        <v>0</v>
      </c>
      <c r="Q14" s="106">
        <f>'Seguimiento PAI'!V110</f>
        <v>0</v>
      </c>
      <c r="R14" s="490"/>
      <c r="S14" s="487">
        <f>E14</f>
        <v>0.48416666666666663</v>
      </c>
      <c r="T14" s="112">
        <f>'Seguimiento PAI'!W110</f>
        <v>0.48416666666666663</v>
      </c>
      <c r="U14" s="486">
        <f>(T14/S14)</f>
        <v>1</v>
      </c>
      <c r="V14" s="108">
        <f>F14</f>
        <v>0.51183333333333336</v>
      </c>
      <c r="W14" s="112">
        <f>'Seguimiento PAI'!X110</f>
        <v>0.51183333333333336</v>
      </c>
      <c r="X14" s="486">
        <f>(W14/V14)</f>
        <v>1</v>
      </c>
      <c r="Y14" s="488">
        <f>G14</f>
        <v>0.99599999999999989</v>
      </c>
      <c r="Z14" s="673">
        <f>'Seguimiento PAI'!Y110</f>
        <v>0.99599999999999989</v>
      </c>
      <c r="AA14" s="489">
        <f>(Z14/Y14)</f>
        <v>1</v>
      </c>
    </row>
    <row r="15" spans="1:28" ht="22.5" thickTop="1" thickBot="1" x14ac:dyDescent="0.3">
      <c r="A15" s="114" t="s">
        <v>41</v>
      </c>
      <c r="B15" s="504">
        <f>SUM(B8:B14)</f>
        <v>99</v>
      </c>
      <c r="C15" s="502">
        <f>SUM(C8:C14)</f>
        <v>1</v>
      </c>
      <c r="D15" s="506">
        <f>AVERAGE(D8:D13)</f>
        <v>0.18448107448107451</v>
      </c>
      <c r="E15" s="423">
        <f>AVERAGE(E8:E14)</f>
        <v>0.5089976016047445</v>
      </c>
      <c r="F15" s="493">
        <f>AVERAGE(F8:F14)</f>
        <v>0.72055280830280832</v>
      </c>
      <c r="G15" s="423">
        <f>AVERAGE(G8:G13)</f>
        <v>0.9996666666666667</v>
      </c>
      <c r="H15" s="423"/>
      <c r="I15" s="423"/>
      <c r="J15" s="423"/>
      <c r="K15" s="423"/>
      <c r="L15" s="116" t="s">
        <v>34</v>
      </c>
      <c r="M15" s="99"/>
      <c r="N15" s="110" t="s">
        <v>42</v>
      </c>
      <c r="O15" s="115"/>
      <c r="P15" s="117">
        <f>AVERAGE(P8:P14)</f>
        <v>0.15812663526949242</v>
      </c>
      <c r="Q15" s="117">
        <f>AVERAGE(Q8:Q13)</f>
        <v>0.18218940781440782</v>
      </c>
      <c r="R15" s="636">
        <f t="shared" ref="R15:AA15" si="12">AVERAGE(R8:R14)</f>
        <v>0.9887787816962984</v>
      </c>
      <c r="S15" s="118">
        <f t="shared" si="12"/>
        <v>0.5089976016047445</v>
      </c>
      <c r="T15" s="419">
        <f t="shared" si="12"/>
        <v>0.51014045874760161</v>
      </c>
      <c r="U15" s="118">
        <f t="shared" si="12"/>
        <v>1.0023419394185811</v>
      </c>
      <c r="V15" s="118">
        <f t="shared" si="12"/>
        <v>0.72055280830280832</v>
      </c>
      <c r="W15" s="419">
        <f t="shared" si="12"/>
        <v>0.74310042735042736</v>
      </c>
      <c r="X15" s="118">
        <f t="shared" si="12"/>
        <v>1.0285274009649295</v>
      </c>
      <c r="Y15" s="681">
        <f t="shared" si="12"/>
        <v>0.99914285714285711</v>
      </c>
      <c r="Z15" s="680">
        <f t="shared" ca="1" si="12"/>
        <v>0.99217428225265569</v>
      </c>
      <c r="AA15" s="680">
        <f t="shared" ca="1" si="12"/>
        <v>0.99217428225265569</v>
      </c>
    </row>
    <row r="16" spans="1:28" ht="15" thickBot="1" x14ac:dyDescent="0.3">
      <c r="A16" s="98"/>
      <c r="B16" s="99"/>
      <c r="C16" s="99"/>
      <c r="D16" s="491"/>
      <c r="E16" s="99"/>
      <c r="F16" s="494"/>
      <c r="G16" s="99"/>
      <c r="H16" s="99"/>
      <c r="I16" s="99"/>
      <c r="J16" s="99"/>
      <c r="K16" s="99"/>
      <c r="L16" s="100"/>
      <c r="M16" s="99"/>
      <c r="N16" s="99"/>
      <c r="O16" s="99"/>
      <c r="P16" s="99"/>
      <c r="Q16" s="99"/>
      <c r="R16" s="99"/>
      <c r="S16" s="99"/>
      <c r="T16" s="99"/>
      <c r="U16" s="99"/>
      <c r="V16" s="99"/>
      <c r="W16" s="99"/>
      <c r="X16" s="99"/>
      <c r="Y16" s="99"/>
      <c r="Z16" s="99"/>
      <c r="AA16" s="99"/>
    </row>
    <row r="17" spans="1:27" ht="15" customHeight="1" thickBot="1" x14ac:dyDescent="0.3">
      <c r="A17" s="690" t="s">
        <v>43</v>
      </c>
      <c r="B17" s="691"/>
      <c r="C17" s="691"/>
      <c r="D17" s="691"/>
      <c r="E17" s="691"/>
      <c r="F17" s="716"/>
      <c r="G17" s="691"/>
      <c r="H17" s="691"/>
      <c r="I17" s="691"/>
      <c r="J17" s="691"/>
      <c r="K17" s="691"/>
      <c r="L17" s="692"/>
      <c r="M17" s="99"/>
      <c r="N17" s="690" t="s">
        <v>44</v>
      </c>
      <c r="O17" s="691"/>
      <c r="P17" s="691"/>
      <c r="Q17" s="691"/>
      <c r="R17" s="691"/>
      <c r="S17" s="691"/>
      <c r="T17" s="691"/>
      <c r="U17" s="691"/>
      <c r="V17" s="691"/>
      <c r="W17" s="691"/>
      <c r="X17" s="691"/>
      <c r="Y17" s="691"/>
      <c r="Z17" s="691"/>
      <c r="AA17" s="692"/>
    </row>
    <row r="18" spans="1:27" ht="14.45" customHeight="1" x14ac:dyDescent="0.25">
      <c r="A18" s="707"/>
      <c r="B18" s="708"/>
      <c r="C18" s="708"/>
      <c r="D18" s="708"/>
      <c r="E18" s="708"/>
      <c r="F18" s="708"/>
      <c r="G18" s="708"/>
      <c r="H18" s="708"/>
      <c r="I18" s="708"/>
      <c r="J18" s="708"/>
      <c r="K18" s="708"/>
      <c r="L18" s="709"/>
      <c r="M18" s="119"/>
      <c r="N18" s="717" t="s">
        <v>45</v>
      </c>
      <c r="O18" s="718"/>
      <c r="P18" s="718"/>
      <c r="Q18" s="718"/>
      <c r="R18" s="718"/>
      <c r="S18" s="718"/>
      <c r="T18" s="718"/>
      <c r="U18" s="718"/>
      <c r="V18" s="718"/>
      <c r="W18" s="718"/>
      <c r="X18" s="718"/>
      <c r="Y18" s="718"/>
      <c r="Z18" s="718"/>
      <c r="AA18" s="719"/>
    </row>
    <row r="19" spans="1:27" x14ac:dyDescent="0.25">
      <c r="A19" s="710"/>
      <c r="B19" s="711"/>
      <c r="C19" s="711"/>
      <c r="D19" s="711"/>
      <c r="E19" s="711"/>
      <c r="F19" s="711"/>
      <c r="G19" s="711"/>
      <c r="H19" s="711"/>
      <c r="I19" s="711"/>
      <c r="J19" s="711"/>
      <c r="K19" s="711"/>
      <c r="L19" s="712"/>
      <c r="M19" s="119"/>
      <c r="N19" s="720"/>
      <c r="O19" s="721"/>
      <c r="P19" s="721"/>
      <c r="Q19" s="721"/>
      <c r="R19" s="721"/>
      <c r="S19" s="721"/>
      <c r="T19" s="721"/>
      <c r="U19" s="721"/>
      <c r="V19" s="721"/>
      <c r="W19" s="721"/>
      <c r="X19" s="721"/>
      <c r="Y19" s="721"/>
      <c r="Z19" s="721"/>
      <c r="AA19" s="722"/>
    </row>
    <row r="20" spans="1:27" x14ac:dyDescent="0.25">
      <c r="A20" s="710"/>
      <c r="B20" s="711"/>
      <c r="C20" s="711"/>
      <c r="D20" s="711"/>
      <c r="E20" s="711"/>
      <c r="F20" s="711"/>
      <c r="G20" s="711"/>
      <c r="H20" s="711"/>
      <c r="I20" s="711"/>
      <c r="J20" s="711"/>
      <c r="K20" s="711"/>
      <c r="L20" s="712"/>
      <c r="M20" s="119"/>
      <c r="N20" s="720"/>
      <c r="O20" s="721"/>
      <c r="P20" s="721"/>
      <c r="Q20" s="721"/>
      <c r="R20" s="721"/>
      <c r="S20" s="721"/>
      <c r="T20" s="721"/>
      <c r="U20" s="721"/>
      <c r="V20" s="721"/>
      <c r="W20" s="721"/>
      <c r="X20" s="721"/>
      <c r="Y20" s="721"/>
      <c r="Z20" s="721"/>
      <c r="AA20" s="722"/>
    </row>
    <row r="21" spans="1:27" x14ac:dyDescent="0.25">
      <c r="A21" s="710"/>
      <c r="B21" s="711"/>
      <c r="C21" s="711"/>
      <c r="D21" s="711"/>
      <c r="E21" s="711"/>
      <c r="F21" s="711"/>
      <c r="G21" s="711"/>
      <c r="H21" s="711"/>
      <c r="I21" s="711"/>
      <c r="J21" s="711"/>
      <c r="K21" s="711"/>
      <c r="L21" s="712"/>
      <c r="M21" s="119"/>
      <c r="N21" s="720"/>
      <c r="O21" s="721"/>
      <c r="P21" s="721"/>
      <c r="Q21" s="721"/>
      <c r="R21" s="721"/>
      <c r="S21" s="721"/>
      <c r="T21" s="721"/>
      <c r="U21" s="721"/>
      <c r="V21" s="721"/>
      <c r="W21" s="721"/>
      <c r="X21" s="721"/>
      <c r="Y21" s="721"/>
      <c r="Z21" s="721"/>
      <c r="AA21" s="722"/>
    </row>
    <row r="22" spans="1:27" x14ac:dyDescent="0.25">
      <c r="A22" s="710"/>
      <c r="B22" s="711"/>
      <c r="C22" s="711"/>
      <c r="D22" s="711"/>
      <c r="E22" s="711"/>
      <c r="F22" s="711"/>
      <c r="G22" s="711"/>
      <c r="H22" s="711"/>
      <c r="I22" s="711"/>
      <c r="J22" s="711"/>
      <c r="K22" s="711"/>
      <c r="L22" s="712"/>
      <c r="M22" s="119"/>
      <c r="N22" s="720"/>
      <c r="O22" s="721"/>
      <c r="P22" s="721"/>
      <c r="Q22" s="721"/>
      <c r="R22" s="721"/>
      <c r="S22" s="721"/>
      <c r="T22" s="721"/>
      <c r="U22" s="721"/>
      <c r="V22" s="721"/>
      <c r="W22" s="721"/>
      <c r="X22" s="721"/>
      <c r="Y22" s="721"/>
      <c r="Z22" s="721"/>
      <c r="AA22" s="722"/>
    </row>
    <row r="23" spans="1:27" x14ac:dyDescent="0.25">
      <c r="A23" s="710"/>
      <c r="B23" s="711"/>
      <c r="C23" s="711"/>
      <c r="D23" s="711"/>
      <c r="E23" s="711"/>
      <c r="F23" s="711"/>
      <c r="G23" s="711"/>
      <c r="H23" s="711"/>
      <c r="I23" s="711"/>
      <c r="J23" s="711"/>
      <c r="K23" s="711"/>
      <c r="L23" s="712"/>
      <c r="M23" s="119"/>
      <c r="N23" s="720"/>
      <c r="O23" s="721"/>
      <c r="P23" s="721"/>
      <c r="Q23" s="721"/>
      <c r="R23" s="721"/>
      <c r="S23" s="721"/>
      <c r="T23" s="721"/>
      <c r="U23" s="721"/>
      <c r="V23" s="721"/>
      <c r="W23" s="721"/>
      <c r="X23" s="721"/>
      <c r="Y23" s="721"/>
      <c r="Z23" s="721"/>
      <c r="AA23" s="722"/>
    </row>
    <row r="24" spans="1:27" x14ac:dyDescent="0.25">
      <c r="A24" s="710"/>
      <c r="B24" s="711"/>
      <c r="C24" s="711"/>
      <c r="D24" s="711"/>
      <c r="E24" s="711"/>
      <c r="F24" s="711"/>
      <c r="G24" s="711"/>
      <c r="H24" s="711"/>
      <c r="I24" s="711"/>
      <c r="J24" s="711"/>
      <c r="K24" s="711"/>
      <c r="L24" s="712"/>
      <c r="M24" s="119"/>
      <c r="N24" s="720"/>
      <c r="O24" s="721"/>
      <c r="P24" s="721"/>
      <c r="Q24" s="721"/>
      <c r="R24" s="721"/>
      <c r="S24" s="721"/>
      <c r="T24" s="721"/>
      <c r="U24" s="721"/>
      <c r="V24" s="721"/>
      <c r="W24" s="721"/>
      <c r="X24" s="721"/>
      <c r="Y24" s="721"/>
      <c r="Z24" s="721"/>
      <c r="AA24" s="722"/>
    </row>
    <row r="25" spans="1:27" x14ac:dyDescent="0.25">
      <c r="A25" s="710"/>
      <c r="B25" s="711"/>
      <c r="C25" s="711"/>
      <c r="D25" s="711"/>
      <c r="E25" s="711"/>
      <c r="F25" s="711"/>
      <c r="G25" s="711"/>
      <c r="H25" s="711"/>
      <c r="I25" s="711"/>
      <c r="J25" s="711"/>
      <c r="K25" s="711"/>
      <c r="L25" s="712"/>
      <c r="M25" s="119"/>
      <c r="N25" s="720"/>
      <c r="O25" s="721"/>
      <c r="P25" s="721"/>
      <c r="Q25" s="721"/>
      <c r="R25" s="721"/>
      <c r="S25" s="721"/>
      <c r="T25" s="721"/>
      <c r="U25" s="721"/>
      <c r="V25" s="721"/>
      <c r="W25" s="721"/>
      <c r="X25" s="721"/>
      <c r="Y25" s="721"/>
      <c r="Z25" s="721"/>
      <c r="AA25" s="722"/>
    </row>
    <row r="26" spans="1:27" x14ac:dyDescent="0.25">
      <c r="A26" s="710"/>
      <c r="B26" s="711"/>
      <c r="C26" s="711"/>
      <c r="D26" s="711"/>
      <c r="E26" s="711"/>
      <c r="F26" s="711"/>
      <c r="G26" s="711"/>
      <c r="H26" s="711"/>
      <c r="I26" s="711"/>
      <c r="J26" s="711"/>
      <c r="K26" s="711"/>
      <c r="L26" s="712"/>
      <c r="M26" s="119"/>
      <c r="N26" s="720"/>
      <c r="O26" s="721"/>
      <c r="P26" s="721"/>
      <c r="Q26" s="721"/>
      <c r="R26" s="721"/>
      <c r="S26" s="721"/>
      <c r="T26" s="721"/>
      <c r="U26" s="721"/>
      <c r="V26" s="721"/>
      <c r="W26" s="721"/>
      <c r="X26" s="721"/>
      <c r="Y26" s="721"/>
      <c r="Z26" s="721"/>
      <c r="AA26" s="722"/>
    </row>
    <row r="27" spans="1:27" x14ac:dyDescent="0.25">
      <c r="A27" s="710"/>
      <c r="B27" s="711"/>
      <c r="C27" s="711"/>
      <c r="D27" s="711"/>
      <c r="E27" s="711"/>
      <c r="F27" s="711"/>
      <c r="G27" s="711"/>
      <c r="H27" s="711"/>
      <c r="I27" s="711"/>
      <c r="J27" s="711"/>
      <c r="K27" s="711"/>
      <c r="L27" s="712"/>
      <c r="M27" s="119"/>
      <c r="N27" s="720"/>
      <c r="O27" s="721"/>
      <c r="P27" s="721"/>
      <c r="Q27" s="721"/>
      <c r="R27" s="721"/>
      <c r="S27" s="721"/>
      <c r="T27" s="721"/>
      <c r="U27" s="721"/>
      <c r="V27" s="721"/>
      <c r="W27" s="721"/>
      <c r="X27" s="721"/>
      <c r="Y27" s="721"/>
      <c r="Z27" s="721"/>
      <c r="AA27" s="722"/>
    </row>
    <row r="28" spans="1:27" x14ac:dyDescent="0.25">
      <c r="A28" s="710"/>
      <c r="B28" s="711"/>
      <c r="C28" s="711"/>
      <c r="D28" s="711"/>
      <c r="E28" s="711"/>
      <c r="F28" s="711"/>
      <c r="G28" s="711"/>
      <c r="H28" s="711"/>
      <c r="I28" s="711"/>
      <c r="J28" s="711"/>
      <c r="K28" s="711"/>
      <c r="L28" s="712"/>
      <c r="M28" s="119"/>
      <c r="N28" s="720"/>
      <c r="O28" s="721"/>
      <c r="P28" s="721"/>
      <c r="Q28" s="721"/>
      <c r="R28" s="721"/>
      <c r="S28" s="721"/>
      <c r="T28" s="721"/>
      <c r="U28" s="721"/>
      <c r="V28" s="721"/>
      <c r="W28" s="721"/>
      <c r="X28" s="721"/>
      <c r="Y28" s="721"/>
      <c r="Z28" s="721"/>
      <c r="AA28" s="722"/>
    </row>
    <row r="29" spans="1:27" x14ac:dyDescent="0.25">
      <c r="A29" s="710"/>
      <c r="B29" s="711"/>
      <c r="C29" s="711"/>
      <c r="D29" s="711"/>
      <c r="E29" s="711"/>
      <c r="F29" s="711"/>
      <c r="G29" s="711"/>
      <c r="H29" s="711"/>
      <c r="I29" s="711"/>
      <c r="J29" s="711"/>
      <c r="K29" s="711"/>
      <c r="L29" s="712"/>
      <c r="M29" s="119"/>
      <c r="N29" s="720"/>
      <c r="O29" s="721"/>
      <c r="P29" s="721"/>
      <c r="Q29" s="721"/>
      <c r="R29" s="721"/>
      <c r="S29" s="721"/>
      <c r="T29" s="721"/>
      <c r="U29" s="721"/>
      <c r="V29" s="721"/>
      <c r="W29" s="721"/>
      <c r="X29" s="721"/>
      <c r="Y29" s="721"/>
      <c r="Z29" s="721"/>
      <c r="AA29" s="722"/>
    </row>
    <row r="30" spans="1:27" x14ac:dyDescent="0.25">
      <c r="A30" s="710"/>
      <c r="B30" s="711"/>
      <c r="C30" s="711"/>
      <c r="D30" s="711"/>
      <c r="E30" s="711"/>
      <c r="F30" s="711"/>
      <c r="G30" s="711"/>
      <c r="H30" s="711"/>
      <c r="I30" s="711"/>
      <c r="J30" s="711"/>
      <c r="K30" s="711"/>
      <c r="L30" s="712"/>
      <c r="M30" s="119"/>
      <c r="N30" s="720"/>
      <c r="O30" s="721"/>
      <c r="P30" s="721"/>
      <c r="Q30" s="721"/>
      <c r="R30" s="721"/>
      <c r="S30" s="721"/>
      <c r="T30" s="721"/>
      <c r="U30" s="721"/>
      <c r="V30" s="721"/>
      <c r="W30" s="721"/>
      <c r="X30" s="721"/>
      <c r="Y30" s="721"/>
      <c r="Z30" s="721"/>
      <c r="AA30" s="722"/>
    </row>
    <row r="31" spans="1:27" x14ac:dyDescent="0.25">
      <c r="A31" s="710"/>
      <c r="B31" s="711"/>
      <c r="C31" s="711"/>
      <c r="D31" s="711"/>
      <c r="E31" s="711"/>
      <c r="F31" s="711"/>
      <c r="G31" s="711"/>
      <c r="H31" s="711"/>
      <c r="I31" s="711"/>
      <c r="J31" s="711"/>
      <c r="K31" s="711"/>
      <c r="L31" s="712"/>
      <c r="M31" s="119"/>
      <c r="N31" s="720"/>
      <c r="O31" s="721"/>
      <c r="P31" s="721"/>
      <c r="Q31" s="721"/>
      <c r="R31" s="721"/>
      <c r="S31" s="721"/>
      <c r="T31" s="721"/>
      <c r="U31" s="721"/>
      <c r="V31" s="721"/>
      <c r="W31" s="721"/>
      <c r="X31" s="721"/>
      <c r="Y31" s="721"/>
      <c r="Z31" s="721"/>
      <c r="AA31" s="722"/>
    </row>
    <row r="32" spans="1:27" x14ac:dyDescent="0.25">
      <c r="A32" s="710"/>
      <c r="B32" s="711"/>
      <c r="C32" s="711"/>
      <c r="D32" s="711"/>
      <c r="E32" s="711"/>
      <c r="F32" s="711"/>
      <c r="G32" s="711"/>
      <c r="H32" s="711"/>
      <c r="I32" s="711"/>
      <c r="J32" s="711"/>
      <c r="K32" s="711"/>
      <c r="L32" s="712"/>
      <c r="M32" s="119"/>
      <c r="N32" s="720"/>
      <c r="O32" s="721"/>
      <c r="P32" s="721"/>
      <c r="Q32" s="721"/>
      <c r="R32" s="721"/>
      <c r="S32" s="721"/>
      <c r="T32" s="721"/>
      <c r="U32" s="721"/>
      <c r="V32" s="721"/>
      <c r="W32" s="721"/>
      <c r="X32" s="721"/>
      <c r="Y32" s="721"/>
      <c r="Z32" s="721"/>
      <c r="AA32" s="722"/>
    </row>
    <row r="33" spans="1:27" x14ac:dyDescent="0.25">
      <c r="A33" s="710"/>
      <c r="B33" s="711"/>
      <c r="C33" s="711"/>
      <c r="D33" s="711"/>
      <c r="E33" s="711"/>
      <c r="F33" s="711"/>
      <c r="G33" s="711"/>
      <c r="H33" s="711"/>
      <c r="I33" s="711"/>
      <c r="J33" s="711"/>
      <c r="K33" s="711"/>
      <c r="L33" s="712"/>
      <c r="M33" s="119"/>
      <c r="N33" s="720"/>
      <c r="O33" s="721"/>
      <c r="P33" s="721"/>
      <c r="Q33" s="721"/>
      <c r="R33" s="721"/>
      <c r="S33" s="721"/>
      <c r="T33" s="721"/>
      <c r="U33" s="721"/>
      <c r="V33" s="721"/>
      <c r="W33" s="721"/>
      <c r="X33" s="721"/>
      <c r="Y33" s="721"/>
      <c r="Z33" s="721"/>
      <c r="AA33" s="722"/>
    </row>
    <row r="34" spans="1:27" x14ac:dyDescent="0.25">
      <c r="A34" s="710"/>
      <c r="B34" s="711"/>
      <c r="C34" s="711"/>
      <c r="D34" s="711"/>
      <c r="E34" s="711"/>
      <c r="F34" s="711"/>
      <c r="G34" s="711"/>
      <c r="H34" s="711"/>
      <c r="I34" s="711"/>
      <c r="J34" s="711"/>
      <c r="K34" s="711"/>
      <c r="L34" s="712"/>
      <c r="M34" s="119"/>
      <c r="N34" s="720"/>
      <c r="O34" s="721"/>
      <c r="P34" s="721"/>
      <c r="Q34" s="721"/>
      <c r="R34" s="721"/>
      <c r="S34" s="721"/>
      <c r="T34" s="721"/>
      <c r="U34" s="721"/>
      <c r="V34" s="721"/>
      <c r="W34" s="721"/>
      <c r="X34" s="721"/>
      <c r="Y34" s="721"/>
      <c r="Z34" s="721"/>
      <c r="AA34" s="722"/>
    </row>
    <row r="35" spans="1:27" x14ac:dyDescent="0.25">
      <c r="A35" s="710"/>
      <c r="B35" s="711"/>
      <c r="C35" s="711"/>
      <c r="D35" s="711"/>
      <c r="E35" s="711"/>
      <c r="F35" s="711"/>
      <c r="G35" s="711"/>
      <c r="H35" s="711"/>
      <c r="I35" s="711"/>
      <c r="J35" s="711"/>
      <c r="K35" s="711"/>
      <c r="L35" s="712"/>
      <c r="M35" s="119"/>
      <c r="N35" s="720"/>
      <c r="O35" s="721"/>
      <c r="P35" s="721"/>
      <c r="Q35" s="721"/>
      <c r="R35" s="721"/>
      <c r="S35" s="721"/>
      <c r="T35" s="721"/>
      <c r="U35" s="721"/>
      <c r="V35" s="721"/>
      <c r="W35" s="721"/>
      <c r="X35" s="721"/>
      <c r="Y35" s="721"/>
      <c r="Z35" s="721"/>
      <c r="AA35" s="722"/>
    </row>
    <row r="36" spans="1:27" x14ac:dyDescent="0.25">
      <c r="A36" s="710"/>
      <c r="B36" s="711"/>
      <c r="C36" s="711"/>
      <c r="D36" s="711"/>
      <c r="E36" s="711"/>
      <c r="F36" s="711"/>
      <c r="G36" s="711"/>
      <c r="H36" s="711"/>
      <c r="I36" s="711"/>
      <c r="J36" s="711"/>
      <c r="K36" s="711"/>
      <c r="L36" s="712"/>
      <c r="M36" s="119"/>
      <c r="N36" s="720"/>
      <c r="O36" s="721"/>
      <c r="P36" s="721"/>
      <c r="Q36" s="721"/>
      <c r="R36" s="721"/>
      <c r="S36" s="721"/>
      <c r="T36" s="721"/>
      <c r="U36" s="721"/>
      <c r="V36" s="721"/>
      <c r="W36" s="721"/>
      <c r="X36" s="721"/>
      <c r="Y36" s="721"/>
      <c r="Z36" s="721"/>
      <c r="AA36" s="722"/>
    </row>
    <row r="37" spans="1:27" x14ac:dyDescent="0.25">
      <c r="A37" s="710"/>
      <c r="B37" s="711"/>
      <c r="C37" s="711"/>
      <c r="D37" s="711"/>
      <c r="E37" s="711"/>
      <c r="F37" s="711"/>
      <c r="G37" s="711"/>
      <c r="H37" s="711"/>
      <c r="I37" s="711"/>
      <c r="J37" s="711"/>
      <c r="K37" s="711"/>
      <c r="L37" s="712"/>
      <c r="M37" s="119"/>
      <c r="N37" s="720"/>
      <c r="O37" s="721"/>
      <c r="P37" s="721"/>
      <c r="Q37" s="721"/>
      <c r="R37" s="721"/>
      <c r="S37" s="721"/>
      <c r="T37" s="721"/>
      <c r="U37" s="721"/>
      <c r="V37" s="721"/>
      <c r="W37" s="721"/>
      <c r="X37" s="721"/>
      <c r="Y37" s="721"/>
      <c r="Z37" s="721"/>
      <c r="AA37" s="722"/>
    </row>
    <row r="38" spans="1:27" x14ac:dyDescent="0.25">
      <c r="A38" s="710"/>
      <c r="B38" s="711"/>
      <c r="C38" s="711"/>
      <c r="D38" s="711"/>
      <c r="E38" s="711"/>
      <c r="F38" s="711"/>
      <c r="G38" s="711"/>
      <c r="H38" s="711"/>
      <c r="I38" s="711"/>
      <c r="J38" s="711"/>
      <c r="K38" s="711"/>
      <c r="L38" s="712"/>
      <c r="M38" s="119"/>
      <c r="N38" s="720"/>
      <c r="O38" s="721"/>
      <c r="P38" s="721"/>
      <c r="Q38" s="721"/>
      <c r="R38" s="721"/>
      <c r="S38" s="721"/>
      <c r="T38" s="721"/>
      <c r="U38" s="721"/>
      <c r="V38" s="721"/>
      <c r="W38" s="721"/>
      <c r="X38" s="721"/>
      <c r="Y38" s="721"/>
      <c r="Z38" s="721"/>
      <c r="AA38" s="722"/>
    </row>
    <row r="39" spans="1:27" x14ac:dyDescent="0.25">
      <c r="A39" s="710"/>
      <c r="B39" s="711"/>
      <c r="C39" s="711"/>
      <c r="D39" s="711"/>
      <c r="E39" s="711"/>
      <c r="F39" s="711"/>
      <c r="G39" s="711"/>
      <c r="H39" s="711"/>
      <c r="I39" s="711"/>
      <c r="J39" s="711"/>
      <c r="K39" s="711"/>
      <c r="L39" s="712"/>
      <c r="M39" s="119"/>
      <c r="N39" s="720"/>
      <c r="O39" s="721"/>
      <c r="P39" s="721"/>
      <c r="Q39" s="721"/>
      <c r="R39" s="721"/>
      <c r="S39" s="721"/>
      <c r="T39" s="721"/>
      <c r="U39" s="721"/>
      <c r="V39" s="721"/>
      <c r="W39" s="721"/>
      <c r="X39" s="721"/>
      <c r="Y39" s="721"/>
      <c r="Z39" s="721"/>
      <c r="AA39" s="722"/>
    </row>
    <row r="40" spans="1:27" ht="15" thickBot="1" x14ac:dyDescent="0.3">
      <c r="A40" s="713"/>
      <c r="B40" s="714"/>
      <c r="C40" s="714"/>
      <c r="D40" s="714"/>
      <c r="E40" s="714"/>
      <c r="F40" s="714"/>
      <c r="G40" s="714"/>
      <c r="H40" s="714"/>
      <c r="I40" s="714"/>
      <c r="J40" s="714"/>
      <c r="K40" s="714"/>
      <c r="L40" s="715"/>
      <c r="M40" s="119"/>
      <c r="N40" s="723"/>
      <c r="O40" s="724"/>
      <c r="P40" s="724"/>
      <c r="Q40" s="724"/>
      <c r="R40" s="724"/>
      <c r="S40" s="724"/>
      <c r="T40" s="724"/>
      <c r="U40" s="724"/>
      <c r="V40" s="724"/>
      <c r="W40" s="724"/>
      <c r="X40" s="724"/>
      <c r="Y40" s="724"/>
      <c r="Z40" s="724"/>
      <c r="AA40" s="725"/>
    </row>
    <row r="41" spans="1:27" ht="15" thickBot="1" x14ac:dyDescent="0.3">
      <c r="A41" s="98"/>
      <c r="B41" s="99"/>
      <c r="C41" s="99"/>
      <c r="D41" s="99"/>
      <c r="E41" s="99"/>
      <c r="F41" s="99"/>
      <c r="G41" s="99"/>
      <c r="H41" s="99"/>
      <c r="I41" s="99"/>
      <c r="J41" s="99"/>
      <c r="K41" s="99"/>
      <c r="L41" s="100"/>
      <c r="M41" s="99"/>
      <c r="N41" s="99"/>
      <c r="O41" s="99"/>
      <c r="P41" s="99"/>
      <c r="Q41" s="99"/>
      <c r="R41" s="99"/>
      <c r="S41" s="99"/>
      <c r="T41" s="99"/>
      <c r="U41" s="99"/>
      <c r="V41" s="99"/>
      <c r="W41" s="99"/>
      <c r="X41" s="99"/>
      <c r="Y41" s="99"/>
      <c r="Z41" s="99"/>
      <c r="AA41" s="99"/>
    </row>
    <row r="42" spans="1:27" ht="15" thickBot="1" x14ac:dyDescent="0.3">
      <c r="A42" s="690" t="s">
        <v>46</v>
      </c>
      <c r="B42" s="691"/>
      <c r="C42" s="691"/>
      <c r="D42" s="691"/>
      <c r="E42" s="691"/>
      <c r="F42" s="691"/>
      <c r="G42" s="691"/>
      <c r="H42" s="691"/>
      <c r="I42" s="691"/>
      <c r="J42" s="691"/>
      <c r="K42" s="691"/>
      <c r="L42" s="692"/>
      <c r="M42" s="99"/>
      <c r="N42" s="690" t="s">
        <v>47</v>
      </c>
      <c r="O42" s="691"/>
      <c r="P42" s="691"/>
      <c r="Q42" s="691"/>
      <c r="R42" s="691"/>
      <c r="S42" s="691"/>
      <c r="T42" s="691"/>
      <c r="U42" s="691"/>
      <c r="V42" s="691"/>
      <c r="W42" s="691"/>
      <c r="X42" s="691"/>
      <c r="Y42" s="691"/>
      <c r="Z42" s="691"/>
      <c r="AA42" s="692"/>
    </row>
    <row r="43" spans="1:27" ht="246.6" customHeight="1" thickBot="1" x14ac:dyDescent="0.3">
      <c r="A43" s="701"/>
      <c r="B43" s="702"/>
      <c r="C43" s="702"/>
      <c r="D43" s="702"/>
      <c r="E43" s="702"/>
      <c r="F43" s="702"/>
      <c r="G43" s="702"/>
      <c r="H43" s="702"/>
      <c r="I43" s="702"/>
      <c r="J43" s="702"/>
      <c r="K43" s="702"/>
      <c r="L43" s="703"/>
      <c r="M43" s="99"/>
      <c r="N43" s="704" t="s">
        <v>48</v>
      </c>
      <c r="O43" s="705"/>
      <c r="P43" s="705"/>
      <c r="Q43" s="705"/>
      <c r="R43" s="705"/>
      <c r="S43" s="705"/>
      <c r="T43" s="705"/>
      <c r="U43" s="705"/>
      <c r="V43" s="705"/>
      <c r="W43" s="705"/>
      <c r="X43" s="705"/>
      <c r="Y43" s="705"/>
      <c r="Z43" s="705"/>
      <c r="AA43" s="706"/>
    </row>
    <row r="46" spans="1:27" ht="77.25" hidden="1" thickBot="1" x14ac:dyDescent="0.3">
      <c r="B46" s="35" t="s">
        <v>49</v>
      </c>
      <c r="C46" s="36" t="s">
        <v>50</v>
      </c>
      <c r="D46" s="82"/>
      <c r="E46" s="86"/>
    </row>
    <row r="47" spans="1:27" hidden="1" x14ac:dyDescent="0.25">
      <c r="B47" s="34"/>
      <c r="C47" s="37" t="s">
        <v>51</v>
      </c>
      <c r="D47" s="83"/>
      <c r="E47" s="87"/>
    </row>
    <row r="48" spans="1:27" hidden="1" x14ac:dyDescent="0.25">
      <c r="B48" s="30"/>
      <c r="C48" s="38" t="s">
        <v>52</v>
      </c>
      <c r="D48" s="84"/>
      <c r="E48" s="87"/>
    </row>
    <row r="49" spans="2:5" hidden="1" x14ac:dyDescent="0.25">
      <c r="B49" s="31"/>
      <c r="C49" s="38" t="s">
        <v>53</v>
      </c>
      <c r="D49" s="84"/>
      <c r="E49" s="87"/>
    </row>
    <row r="50" spans="2:5" hidden="1" x14ac:dyDescent="0.25">
      <c r="B50" s="32"/>
      <c r="C50" s="38" t="s">
        <v>54</v>
      </c>
      <c r="D50" s="84"/>
      <c r="E50" s="87"/>
    </row>
    <row r="51" spans="2:5" ht="15" hidden="1" thickBot="1" x14ac:dyDescent="0.3">
      <c r="B51" s="33"/>
      <c r="C51" s="39" t="s">
        <v>55</v>
      </c>
      <c r="D51" s="85"/>
      <c r="E51" s="87"/>
    </row>
    <row r="52" spans="2:5" hidden="1" x14ac:dyDescent="0.25"/>
  </sheetData>
  <sheetProtection algorithmName="SHA-512" hashValue="FhLV4Uaqw1aYU3uhXRj5nc0DykVGr+pA0xOOMBtGUqzU3pcxWZ1oLbWeVg0o0XzPXYcOXBtQN/n/qvX4QjxwBg==" saltValue="mNhWACQNqz6HtENYHuXvKQ==" spinCount="100000" sheet="1" formatCells="0" formatColumns="0" formatRows="0" insertColumns="0" insertRows="0" insertHyperlinks="0" deleteColumns="0" deleteRows="0" sort="0" autoFilter="0"/>
  <mergeCells count="15">
    <mergeCell ref="A43:L43"/>
    <mergeCell ref="N42:AA42"/>
    <mergeCell ref="N43:AA43"/>
    <mergeCell ref="A18:L40"/>
    <mergeCell ref="A17:L17"/>
    <mergeCell ref="N17:AA17"/>
    <mergeCell ref="N18:AA40"/>
    <mergeCell ref="B2:AA2"/>
    <mergeCell ref="B3:AA3"/>
    <mergeCell ref="S1:AA1"/>
    <mergeCell ref="A42:L42"/>
    <mergeCell ref="A6:L6"/>
    <mergeCell ref="N6:AA6"/>
    <mergeCell ref="B4:AA4"/>
    <mergeCell ref="B1:R1"/>
  </mergeCells>
  <phoneticPr fontId="15"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D111"/>
  <sheetViews>
    <sheetView zoomScale="60" zoomScaleNormal="60" workbookViewId="0">
      <pane ySplit="4" topLeftCell="A5" activePane="bottomLeft" state="frozen"/>
      <selection activeCell="L87" sqref="L87"/>
      <selection pane="bottomLeft" activeCell="C5" sqref="C5"/>
    </sheetView>
  </sheetViews>
  <sheetFormatPr baseColWidth="10" defaultColWidth="8.7109375" defaultRowHeight="12.75" x14ac:dyDescent="0.2"/>
  <cols>
    <col min="1" max="1" width="6.42578125" style="3" customWidth="1"/>
    <col min="2" max="2" width="15.85546875" style="3" customWidth="1"/>
    <col min="3" max="3" width="34.5703125" style="3" customWidth="1"/>
    <col min="4" max="4" width="53.28515625" style="3" customWidth="1"/>
    <col min="5" max="5" width="13.42578125" style="16" customWidth="1"/>
    <col min="6" max="6" width="14.28515625" style="16" customWidth="1"/>
    <col min="7" max="7" width="22.7109375" style="3" customWidth="1"/>
    <col min="8" max="8" width="19.42578125" style="3" customWidth="1"/>
    <col min="9" max="9" width="8.7109375" style="16"/>
    <col min="10" max="10" width="8.85546875" style="16" customWidth="1"/>
    <col min="11" max="12" width="8.7109375" style="16"/>
    <col min="13" max="13" width="8.7109375" style="3"/>
    <col min="14" max="14" width="43.42578125" style="16" customWidth="1"/>
    <col min="15" max="15" width="17.5703125" style="3" customWidth="1"/>
    <col min="16" max="16" width="21.85546875"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29" width="10.5703125" style="3" hidden="1" customWidth="1"/>
    <col min="30" max="16384" width="8.7109375" style="3"/>
  </cols>
  <sheetData>
    <row r="1" spans="1:29" ht="126.6" customHeight="1" thickBot="1" x14ac:dyDescent="1.7">
      <c r="A1" s="735" t="s">
        <v>56</v>
      </c>
      <c r="B1" s="736"/>
      <c r="C1" s="733" t="s">
        <v>1</v>
      </c>
      <c r="D1" s="734"/>
      <c r="E1" s="734"/>
      <c r="F1" s="734"/>
      <c r="G1" s="734"/>
      <c r="H1" s="734"/>
      <c r="I1" s="734"/>
      <c r="J1" s="734"/>
      <c r="K1" s="734"/>
      <c r="L1" s="734"/>
      <c r="M1" s="734"/>
      <c r="N1" s="726"/>
      <c r="O1" s="726"/>
      <c r="P1" s="726"/>
    </row>
    <row r="2" spans="1:29" ht="14.45" customHeight="1" x14ac:dyDescent="0.2">
      <c r="A2" s="727" t="s">
        <v>57</v>
      </c>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9"/>
    </row>
    <row r="3" spans="1:29" ht="16.5" customHeight="1" x14ac:dyDescent="0.2">
      <c r="A3" s="443" t="s">
        <v>58</v>
      </c>
      <c r="B3" s="444" t="s">
        <v>59</v>
      </c>
      <c r="C3" s="445"/>
      <c r="D3" s="444"/>
      <c r="E3" s="444" t="s">
        <v>60</v>
      </c>
      <c r="F3" s="444"/>
      <c r="G3" s="444" t="s">
        <v>61</v>
      </c>
      <c r="H3" s="444"/>
      <c r="I3" s="444"/>
      <c r="J3" s="444"/>
      <c r="K3" s="444"/>
      <c r="L3" s="444"/>
      <c r="M3" s="444"/>
      <c r="N3" s="446"/>
      <c r="O3" s="447"/>
      <c r="P3" s="448"/>
      <c r="Q3" s="443"/>
      <c r="R3" s="444"/>
      <c r="S3" s="445"/>
      <c r="T3" s="144"/>
      <c r="U3" s="730" t="s">
        <v>62</v>
      </c>
      <c r="V3" s="731"/>
      <c r="W3" s="731"/>
      <c r="X3" s="731"/>
      <c r="Y3" s="731"/>
      <c r="Z3" s="731"/>
      <c r="AA3" s="731"/>
      <c r="AB3" s="731"/>
      <c r="AC3" s="732"/>
    </row>
    <row r="4" spans="1:29" ht="50.25" customHeight="1" thickBot="1" x14ac:dyDescent="0.25">
      <c r="A4" s="443"/>
      <c r="B4" s="444" t="s">
        <v>63</v>
      </c>
      <c r="C4" s="445" t="s">
        <v>64</v>
      </c>
      <c r="D4" s="444" t="s">
        <v>65</v>
      </c>
      <c r="E4" s="444" t="s">
        <v>66</v>
      </c>
      <c r="F4" s="444" t="s">
        <v>67</v>
      </c>
      <c r="G4" s="444" t="s">
        <v>68</v>
      </c>
      <c r="H4" s="444" t="s">
        <v>69</v>
      </c>
      <c r="I4" s="456" t="s">
        <v>70</v>
      </c>
      <c r="J4" s="456" t="s">
        <v>71</v>
      </c>
      <c r="K4" s="456" t="s">
        <v>72</v>
      </c>
      <c r="L4" s="456" t="s">
        <v>73</v>
      </c>
      <c r="M4" s="444" t="s">
        <v>74</v>
      </c>
      <c r="N4" s="446" t="s">
        <v>75</v>
      </c>
      <c r="O4" s="447" t="s">
        <v>76</v>
      </c>
      <c r="P4" s="448" t="s">
        <v>77</v>
      </c>
      <c r="Q4" s="443" t="s">
        <v>78</v>
      </c>
      <c r="R4" s="444" t="s">
        <v>79</v>
      </c>
      <c r="S4" s="445" t="s">
        <v>80</v>
      </c>
      <c r="T4" s="170" t="s">
        <v>81</v>
      </c>
      <c r="U4" s="146" t="s">
        <v>82</v>
      </c>
      <c r="V4" s="146" t="s">
        <v>83</v>
      </c>
      <c r="W4" s="146" t="s">
        <v>84</v>
      </c>
      <c r="X4" s="146" t="s">
        <v>85</v>
      </c>
      <c r="Y4" s="146" t="s">
        <v>86</v>
      </c>
      <c r="Z4" s="146" t="s">
        <v>87</v>
      </c>
      <c r="AA4" s="146" t="s">
        <v>88</v>
      </c>
      <c r="AB4" s="146" t="s">
        <v>89</v>
      </c>
      <c r="AC4" s="147" t="s">
        <v>90</v>
      </c>
    </row>
    <row r="5" spans="1:29" ht="51" customHeight="1" x14ac:dyDescent="0.2">
      <c r="A5" s="202">
        <v>1</v>
      </c>
      <c r="B5" s="393" t="s">
        <v>91</v>
      </c>
      <c r="C5" s="476" t="s">
        <v>92</v>
      </c>
      <c r="D5" s="476" t="s">
        <v>93</v>
      </c>
      <c r="E5" s="394">
        <v>44562</v>
      </c>
      <c r="F5" s="394">
        <v>44926</v>
      </c>
      <c r="G5" s="477" t="s">
        <v>94</v>
      </c>
      <c r="H5" s="477" t="s">
        <v>95</v>
      </c>
      <c r="I5" s="478">
        <v>0</v>
      </c>
      <c r="J5" s="479">
        <v>1</v>
      </c>
      <c r="K5" s="479">
        <v>4</v>
      </c>
      <c r="L5" s="507">
        <v>5</v>
      </c>
      <c r="M5" s="232">
        <v>0.2</v>
      </c>
      <c r="N5" s="231" t="s">
        <v>96</v>
      </c>
      <c r="O5" s="250" t="s">
        <v>870</v>
      </c>
      <c r="P5" s="233" t="s">
        <v>871</v>
      </c>
      <c r="Q5" s="206" t="s">
        <v>97</v>
      </c>
      <c r="R5" s="207"/>
      <c r="S5" s="208"/>
      <c r="T5" s="206" t="s">
        <v>98</v>
      </c>
      <c r="U5" s="209">
        <v>2021</v>
      </c>
      <c r="V5" s="209" t="s">
        <v>99</v>
      </c>
      <c r="W5" s="209" t="s">
        <v>100</v>
      </c>
      <c r="X5" s="210" t="s">
        <v>101</v>
      </c>
      <c r="Y5" s="211" t="s">
        <v>102</v>
      </c>
      <c r="Z5" s="209" t="s">
        <v>103</v>
      </c>
      <c r="AA5" s="212">
        <v>3200000000</v>
      </c>
      <c r="AB5" s="212">
        <f t="shared" ref="AB5:AB15" si="0">AA5*AC5</f>
        <v>448000000.00000006</v>
      </c>
      <c r="AC5" s="213">
        <v>0.14000000000000001</v>
      </c>
    </row>
    <row r="6" spans="1:29" ht="76.5" x14ac:dyDescent="0.2">
      <c r="A6" s="201">
        <v>2</v>
      </c>
      <c r="B6" s="151" t="s">
        <v>104</v>
      </c>
      <c r="C6" s="466" t="s">
        <v>105</v>
      </c>
      <c r="D6" s="466" t="s">
        <v>106</v>
      </c>
      <c r="E6" s="216">
        <v>44562</v>
      </c>
      <c r="F6" s="216">
        <v>44926</v>
      </c>
      <c r="G6" s="395" t="s">
        <v>858</v>
      </c>
      <c r="H6" s="395" t="s">
        <v>95</v>
      </c>
      <c r="I6" s="397">
        <v>0</v>
      </c>
      <c r="J6" s="396">
        <v>0</v>
      </c>
      <c r="K6" s="396">
        <v>1</v>
      </c>
      <c r="L6" s="508">
        <v>1</v>
      </c>
      <c r="M6" s="237">
        <v>0.1</v>
      </c>
      <c r="N6" s="236" t="s">
        <v>96</v>
      </c>
      <c r="O6" s="250" t="s">
        <v>870</v>
      </c>
      <c r="P6" s="239" t="s">
        <v>871</v>
      </c>
      <c r="Q6" s="17" t="s">
        <v>97</v>
      </c>
      <c r="R6" s="15"/>
      <c r="S6" s="172"/>
      <c r="T6" s="17" t="s">
        <v>98</v>
      </c>
      <c r="U6" s="80">
        <v>2021</v>
      </c>
      <c r="V6" s="80" t="s">
        <v>99</v>
      </c>
      <c r="W6" s="80" t="s">
        <v>100</v>
      </c>
      <c r="X6" s="11" t="s">
        <v>101</v>
      </c>
      <c r="Y6" s="12" t="s">
        <v>102</v>
      </c>
      <c r="Z6" s="80" t="s">
        <v>103</v>
      </c>
      <c r="AA6" s="13">
        <v>3200000000</v>
      </c>
      <c r="AB6" s="13">
        <f t="shared" si="0"/>
        <v>448000000.00000006</v>
      </c>
      <c r="AC6" s="64">
        <v>0.14000000000000001</v>
      </c>
    </row>
    <row r="7" spans="1:29" ht="66.75" customHeight="1" x14ac:dyDescent="0.2">
      <c r="A7" s="201">
        <v>3</v>
      </c>
      <c r="B7" s="151" t="s">
        <v>108</v>
      </c>
      <c r="C7" s="466" t="s">
        <v>109</v>
      </c>
      <c r="D7" s="466" t="s">
        <v>110</v>
      </c>
      <c r="E7" s="216">
        <v>44562</v>
      </c>
      <c r="F7" s="216">
        <v>44926</v>
      </c>
      <c r="G7" s="395" t="s">
        <v>111</v>
      </c>
      <c r="H7" s="395" t="s">
        <v>112</v>
      </c>
      <c r="I7" s="396">
        <v>0</v>
      </c>
      <c r="J7" s="396">
        <v>0</v>
      </c>
      <c r="K7" s="396">
        <v>2</v>
      </c>
      <c r="L7" s="508">
        <v>1</v>
      </c>
      <c r="M7" s="237">
        <v>0.05</v>
      </c>
      <c r="N7" s="236" t="s">
        <v>96</v>
      </c>
      <c r="O7" s="250" t="s">
        <v>870</v>
      </c>
      <c r="P7" s="239" t="s">
        <v>871</v>
      </c>
      <c r="Q7" s="17" t="s">
        <v>97</v>
      </c>
      <c r="R7" s="15"/>
      <c r="S7" s="172"/>
      <c r="T7" s="17" t="s">
        <v>98</v>
      </c>
      <c r="U7" s="80">
        <v>2021</v>
      </c>
      <c r="V7" s="80" t="s">
        <v>99</v>
      </c>
      <c r="W7" s="80" t="s">
        <v>100</v>
      </c>
      <c r="X7" s="11" t="s">
        <v>101</v>
      </c>
      <c r="Y7" s="12" t="s">
        <v>102</v>
      </c>
      <c r="Z7" s="80" t="s">
        <v>103</v>
      </c>
      <c r="AA7" s="13">
        <v>3200000000</v>
      </c>
      <c r="AB7" s="13">
        <f t="shared" si="0"/>
        <v>448000000.00000006</v>
      </c>
      <c r="AC7" s="64">
        <v>0.14000000000000001</v>
      </c>
    </row>
    <row r="8" spans="1:29" ht="76.5" x14ac:dyDescent="0.2">
      <c r="A8" s="201">
        <v>4</v>
      </c>
      <c r="B8" s="151" t="s">
        <v>113</v>
      </c>
      <c r="C8" s="466" t="s">
        <v>114</v>
      </c>
      <c r="D8" s="466" t="s">
        <v>115</v>
      </c>
      <c r="E8" s="216">
        <v>44562</v>
      </c>
      <c r="F8" s="216">
        <v>44926</v>
      </c>
      <c r="G8" s="395" t="s">
        <v>116</v>
      </c>
      <c r="H8" s="395" t="s">
        <v>117</v>
      </c>
      <c r="I8" s="396">
        <v>0</v>
      </c>
      <c r="J8" s="396">
        <v>1</v>
      </c>
      <c r="K8" s="396">
        <v>3</v>
      </c>
      <c r="L8" s="396">
        <v>0</v>
      </c>
      <c r="M8" s="237">
        <v>0.05</v>
      </c>
      <c r="N8" s="236" t="s">
        <v>96</v>
      </c>
      <c r="O8" s="250" t="s">
        <v>870</v>
      </c>
      <c r="P8" s="565" t="s">
        <v>871</v>
      </c>
      <c r="Q8" s="17" t="s">
        <v>97</v>
      </c>
      <c r="R8" s="15"/>
      <c r="S8" s="172"/>
      <c r="T8" s="17" t="s">
        <v>98</v>
      </c>
      <c r="U8" s="80">
        <v>2021</v>
      </c>
      <c r="V8" s="80" t="s">
        <v>99</v>
      </c>
      <c r="W8" s="80" t="s">
        <v>100</v>
      </c>
      <c r="X8" s="11" t="s">
        <v>101</v>
      </c>
      <c r="Y8" s="12" t="s">
        <v>102</v>
      </c>
      <c r="Z8" s="80" t="s">
        <v>103</v>
      </c>
      <c r="AA8" s="13">
        <v>3200000000</v>
      </c>
      <c r="AB8" s="13">
        <f t="shared" si="0"/>
        <v>448000000.00000006</v>
      </c>
      <c r="AC8" s="64">
        <v>0.14000000000000001</v>
      </c>
    </row>
    <row r="9" spans="1:29" ht="89.25" x14ac:dyDescent="0.2">
      <c r="A9" s="201">
        <v>5</v>
      </c>
      <c r="B9" s="150" t="s">
        <v>118</v>
      </c>
      <c r="C9" s="234" t="s">
        <v>119</v>
      </c>
      <c r="D9" s="234" t="s">
        <v>120</v>
      </c>
      <c r="E9" s="198">
        <v>44562</v>
      </c>
      <c r="F9" s="198">
        <v>44926</v>
      </c>
      <c r="G9" s="235" t="s">
        <v>121</v>
      </c>
      <c r="H9" s="235" t="s">
        <v>122</v>
      </c>
      <c r="I9" s="196">
        <v>0</v>
      </c>
      <c r="J9" s="196">
        <v>0</v>
      </c>
      <c r="K9" s="396">
        <v>0</v>
      </c>
      <c r="L9" s="649">
        <v>1</v>
      </c>
      <c r="M9" s="237">
        <v>0.05</v>
      </c>
      <c r="N9" s="236" t="s">
        <v>123</v>
      </c>
      <c r="O9" s="250" t="s">
        <v>870</v>
      </c>
      <c r="P9" s="566" t="s">
        <v>871</v>
      </c>
      <c r="Q9" s="17" t="s">
        <v>97</v>
      </c>
      <c r="R9" s="15"/>
      <c r="S9" s="172"/>
      <c r="T9" s="17" t="s">
        <v>98</v>
      </c>
      <c r="U9" s="80">
        <v>2021</v>
      </c>
      <c r="V9" s="80" t="s">
        <v>99</v>
      </c>
      <c r="W9" s="80" t="s">
        <v>100</v>
      </c>
      <c r="X9" s="11" t="s">
        <v>101</v>
      </c>
      <c r="Y9" s="12" t="s">
        <v>102</v>
      </c>
      <c r="Z9" s="80" t="s">
        <v>103</v>
      </c>
      <c r="AA9" s="13">
        <v>3200000000</v>
      </c>
      <c r="AB9" s="13">
        <f t="shared" si="0"/>
        <v>448000000.00000006</v>
      </c>
      <c r="AC9" s="64">
        <v>0.14000000000000001</v>
      </c>
    </row>
    <row r="10" spans="1:29" ht="69.75" customHeight="1" x14ac:dyDescent="0.2">
      <c r="A10" s="201">
        <v>6</v>
      </c>
      <c r="B10" s="150" t="s">
        <v>124</v>
      </c>
      <c r="C10" s="234" t="s">
        <v>125</v>
      </c>
      <c r="D10" s="234" t="s">
        <v>126</v>
      </c>
      <c r="E10" s="198">
        <v>44562</v>
      </c>
      <c r="F10" s="198">
        <v>44926</v>
      </c>
      <c r="G10" s="235" t="s">
        <v>127</v>
      </c>
      <c r="H10" s="235" t="s">
        <v>128</v>
      </c>
      <c r="I10" s="196">
        <v>0</v>
      </c>
      <c r="J10" s="396">
        <v>1</v>
      </c>
      <c r="K10" s="396">
        <v>0</v>
      </c>
      <c r="L10" s="508">
        <v>1</v>
      </c>
      <c r="M10" s="237">
        <v>0.05</v>
      </c>
      <c r="N10" s="236" t="s">
        <v>123</v>
      </c>
      <c r="O10" s="250" t="s">
        <v>870</v>
      </c>
      <c r="P10" s="566" t="s">
        <v>871</v>
      </c>
      <c r="Q10" s="17" t="s">
        <v>97</v>
      </c>
      <c r="R10" s="15"/>
      <c r="S10" s="172"/>
      <c r="T10" s="17" t="s">
        <v>98</v>
      </c>
      <c r="U10" s="80">
        <v>2021</v>
      </c>
      <c r="V10" s="80" t="s">
        <v>99</v>
      </c>
      <c r="W10" s="80" t="s">
        <v>100</v>
      </c>
      <c r="X10" s="11" t="s">
        <v>101</v>
      </c>
      <c r="Y10" s="12" t="s">
        <v>102</v>
      </c>
      <c r="Z10" s="80" t="s">
        <v>103</v>
      </c>
      <c r="AA10" s="13">
        <v>3200000000</v>
      </c>
      <c r="AB10" s="13">
        <f t="shared" si="0"/>
        <v>448000000.00000006</v>
      </c>
      <c r="AC10" s="64">
        <v>0.14000000000000001</v>
      </c>
    </row>
    <row r="11" spans="1:29" ht="38.25" x14ac:dyDescent="0.2">
      <c r="A11" s="201">
        <v>7</v>
      </c>
      <c r="B11" s="151" t="s">
        <v>129</v>
      </c>
      <c r="C11" s="466" t="s">
        <v>130</v>
      </c>
      <c r="D11" s="466" t="s">
        <v>131</v>
      </c>
      <c r="E11" s="216">
        <v>44562</v>
      </c>
      <c r="F11" s="216">
        <v>44926</v>
      </c>
      <c r="G11" s="395" t="s">
        <v>859</v>
      </c>
      <c r="H11" s="395" t="s">
        <v>133</v>
      </c>
      <c r="I11" s="396">
        <v>0</v>
      </c>
      <c r="J11" s="396">
        <v>1</v>
      </c>
      <c r="K11" s="396">
        <v>1</v>
      </c>
      <c r="L11" s="508">
        <v>1</v>
      </c>
      <c r="M11" s="237">
        <v>0.05</v>
      </c>
      <c r="N11" s="236" t="s">
        <v>134</v>
      </c>
      <c r="O11" s="250" t="s">
        <v>870</v>
      </c>
      <c r="P11" s="239" t="s">
        <v>871</v>
      </c>
      <c r="Q11" s="17" t="s">
        <v>97</v>
      </c>
      <c r="R11" s="15"/>
      <c r="S11" s="172"/>
      <c r="T11" s="17" t="s">
        <v>135</v>
      </c>
      <c r="U11" s="80">
        <v>2021</v>
      </c>
      <c r="V11" s="80" t="s">
        <v>99</v>
      </c>
      <c r="W11" s="80" t="s">
        <v>100</v>
      </c>
      <c r="X11" s="11" t="s">
        <v>101</v>
      </c>
      <c r="Y11" s="12" t="s">
        <v>102</v>
      </c>
      <c r="Z11" s="80" t="s">
        <v>103</v>
      </c>
      <c r="AA11" s="13">
        <v>3200000000</v>
      </c>
      <c r="AB11" s="13">
        <f t="shared" si="0"/>
        <v>128000000</v>
      </c>
      <c r="AC11" s="64">
        <v>0.04</v>
      </c>
    </row>
    <row r="12" spans="1:29" ht="51" x14ac:dyDescent="0.2">
      <c r="A12" s="201">
        <v>8</v>
      </c>
      <c r="B12" s="150" t="s">
        <v>136</v>
      </c>
      <c r="C12" s="234" t="s">
        <v>137</v>
      </c>
      <c r="D12" s="234" t="s">
        <v>138</v>
      </c>
      <c r="E12" s="198">
        <v>44562</v>
      </c>
      <c r="F12" s="198">
        <v>44926</v>
      </c>
      <c r="G12" s="235" t="s">
        <v>139</v>
      </c>
      <c r="H12" s="235" t="s">
        <v>140</v>
      </c>
      <c r="I12" s="196">
        <v>0</v>
      </c>
      <c r="J12" s="396">
        <v>1</v>
      </c>
      <c r="K12" s="396">
        <v>0</v>
      </c>
      <c r="L12" s="508">
        <v>1</v>
      </c>
      <c r="M12" s="237">
        <v>0.1</v>
      </c>
      <c r="N12" s="236" t="s">
        <v>123</v>
      </c>
      <c r="O12" s="250" t="s">
        <v>870</v>
      </c>
      <c r="P12" s="565" t="s">
        <v>871</v>
      </c>
      <c r="Q12" s="17" t="s">
        <v>97</v>
      </c>
      <c r="R12" s="15"/>
      <c r="S12" s="172"/>
      <c r="T12" s="17" t="s">
        <v>135</v>
      </c>
      <c r="U12" s="80">
        <v>2021</v>
      </c>
      <c r="V12" s="80" t="s">
        <v>99</v>
      </c>
      <c r="W12" s="80" t="s">
        <v>100</v>
      </c>
      <c r="X12" s="11" t="s">
        <v>101</v>
      </c>
      <c r="Y12" s="12" t="s">
        <v>102</v>
      </c>
      <c r="Z12" s="80" t="s">
        <v>103</v>
      </c>
      <c r="AA12" s="13">
        <v>3200000000</v>
      </c>
      <c r="AB12" s="13">
        <f t="shared" si="0"/>
        <v>96000000</v>
      </c>
      <c r="AC12" s="64">
        <v>0.03</v>
      </c>
    </row>
    <row r="13" spans="1:29" ht="63.75" x14ac:dyDescent="0.2">
      <c r="A13" s="201">
        <v>9</v>
      </c>
      <c r="B13" s="150" t="s">
        <v>141</v>
      </c>
      <c r="C13" s="234" t="s">
        <v>142</v>
      </c>
      <c r="D13" s="234" t="s">
        <v>143</v>
      </c>
      <c r="E13" s="198">
        <v>44562</v>
      </c>
      <c r="F13" s="198">
        <v>44926</v>
      </c>
      <c r="G13" s="223" t="s">
        <v>144</v>
      </c>
      <c r="H13" s="235" t="s">
        <v>145</v>
      </c>
      <c r="I13" s="196">
        <v>5</v>
      </c>
      <c r="J13" s="396">
        <v>5</v>
      </c>
      <c r="K13" s="396">
        <v>5</v>
      </c>
      <c r="L13" s="508">
        <v>5</v>
      </c>
      <c r="M13" s="237">
        <v>0.05</v>
      </c>
      <c r="N13" s="236" t="s">
        <v>146</v>
      </c>
      <c r="O13" s="250" t="s">
        <v>870</v>
      </c>
      <c r="P13" s="566" t="s">
        <v>871</v>
      </c>
      <c r="Q13" s="17" t="s">
        <v>97</v>
      </c>
      <c r="R13" s="15"/>
      <c r="S13" s="172"/>
      <c r="T13" s="17" t="s">
        <v>147</v>
      </c>
      <c r="U13" s="80">
        <v>2021</v>
      </c>
      <c r="V13" s="80" t="s">
        <v>99</v>
      </c>
      <c r="W13" s="80" t="s">
        <v>100</v>
      </c>
      <c r="X13" s="11" t="s">
        <v>101</v>
      </c>
      <c r="Y13" s="12" t="s">
        <v>102</v>
      </c>
      <c r="Z13" s="80" t="s">
        <v>103</v>
      </c>
      <c r="AA13" s="13">
        <v>3200000000</v>
      </c>
      <c r="AB13" s="13">
        <f t="shared" si="0"/>
        <v>96000000</v>
      </c>
      <c r="AC13" s="64">
        <v>0.03</v>
      </c>
    </row>
    <row r="14" spans="1:29" ht="38.25" x14ac:dyDescent="0.2">
      <c r="A14" s="201">
        <v>10</v>
      </c>
      <c r="B14" s="151" t="s">
        <v>148</v>
      </c>
      <c r="C14" s="395" t="s">
        <v>149</v>
      </c>
      <c r="D14" s="395" t="s">
        <v>848</v>
      </c>
      <c r="E14" s="216">
        <v>44562</v>
      </c>
      <c r="F14" s="216">
        <v>44926</v>
      </c>
      <c r="G14" s="395" t="s">
        <v>846</v>
      </c>
      <c r="H14" s="214" t="s">
        <v>151</v>
      </c>
      <c r="I14" s="396">
        <v>1</v>
      </c>
      <c r="J14" s="396">
        <v>1</v>
      </c>
      <c r="K14" s="396">
        <v>1</v>
      </c>
      <c r="L14" s="508">
        <v>1</v>
      </c>
      <c r="M14" s="237">
        <v>0.05</v>
      </c>
      <c r="N14" s="236" t="s">
        <v>123</v>
      </c>
      <c r="O14" s="250" t="s">
        <v>870</v>
      </c>
      <c r="P14" s="566" t="s">
        <v>871</v>
      </c>
      <c r="Q14" s="17" t="s">
        <v>97</v>
      </c>
      <c r="R14" s="15"/>
      <c r="S14" s="172"/>
      <c r="T14" s="17" t="s">
        <v>135</v>
      </c>
      <c r="U14" s="80">
        <v>2021</v>
      </c>
      <c r="V14" s="80" t="s">
        <v>99</v>
      </c>
      <c r="W14" s="80" t="s">
        <v>100</v>
      </c>
      <c r="X14" s="11" t="s">
        <v>101</v>
      </c>
      <c r="Y14" s="12" t="s">
        <v>102</v>
      </c>
      <c r="Z14" s="80" t="s">
        <v>103</v>
      </c>
      <c r="AA14" s="13">
        <v>3200000000</v>
      </c>
      <c r="AB14" s="13">
        <f t="shared" si="0"/>
        <v>96000000</v>
      </c>
      <c r="AC14" s="64">
        <v>0.03</v>
      </c>
    </row>
    <row r="15" spans="1:29" ht="63.75" x14ac:dyDescent="0.2">
      <c r="A15" s="201">
        <v>11</v>
      </c>
      <c r="B15" s="150" t="s">
        <v>152</v>
      </c>
      <c r="C15" s="234" t="s">
        <v>153</v>
      </c>
      <c r="D15" s="234" t="s">
        <v>154</v>
      </c>
      <c r="E15" s="198">
        <v>44562</v>
      </c>
      <c r="F15" s="198">
        <v>44926</v>
      </c>
      <c r="G15" s="240" t="s">
        <v>155</v>
      </c>
      <c r="H15" s="235" t="s">
        <v>156</v>
      </c>
      <c r="I15" s="196">
        <v>0</v>
      </c>
      <c r="J15" s="196">
        <v>0</v>
      </c>
      <c r="K15" s="396">
        <v>0</v>
      </c>
      <c r="L15" s="508">
        <v>1</v>
      </c>
      <c r="M15" s="237">
        <v>0.05</v>
      </c>
      <c r="N15" s="236" t="s">
        <v>134</v>
      </c>
      <c r="O15" s="250" t="s">
        <v>870</v>
      </c>
      <c r="P15" s="239" t="s">
        <v>871</v>
      </c>
      <c r="Q15" s="17" t="s">
        <v>97</v>
      </c>
      <c r="R15" s="15"/>
      <c r="S15" s="172"/>
      <c r="T15" s="17" t="s">
        <v>135</v>
      </c>
      <c r="U15" s="80">
        <v>2021</v>
      </c>
      <c r="V15" s="80" t="s">
        <v>99</v>
      </c>
      <c r="W15" s="80" t="s">
        <v>100</v>
      </c>
      <c r="X15" s="11" t="s">
        <v>101</v>
      </c>
      <c r="Y15" s="12" t="s">
        <v>102</v>
      </c>
      <c r="Z15" s="80" t="s">
        <v>103</v>
      </c>
      <c r="AA15" s="13">
        <v>3200000000</v>
      </c>
      <c r="AB15" s="13">
        <f t="shared" si="0"/>
        <v>96000000</v>
      </c>
      <c r="AC15" s="64">
        <v>0.03</v>
      </c>
    </row>
    <row r="16" spans="1:29" ht="89.25" x14ac:dyDescent="0.2">
      <c r="A16" s="201">
        <v>12</v>
      </c>
      <c r="B16" s="150" t="s">
        <v>157</v>
      </c>
      <c r="C16" s="191" t="s">
        <v>158</v>
      </c>
      <c r="D16" s="191" t="s">
        <v>159</v>
      </c>
      <c r="E16" s="198">
        <v>44593</v>
      </c>
      <c r="F16" s="216">
        <v>44772</v>
      </c>
      <c r="G16" s="187" t="s">
        <v>160</v>
      </c>
      <c r="H16" s="187" t="s">
        <v>161</v>
      </c>
      <c r="I16" s="200">
        <v>0</v>
      </c>
      <c r="J16" s="200">
        <v>0</v>
      </c>
      <c r="K16" s="217">
        <v>1</v>
      </c>
      <c r="L16" s="200">
        <v>0</v>
      </c>
      <c r="M16" s="241">
        <v>0.05</v>
      </c>
      <c r="N16" s="200" t="s">
        <v>162</v>
      </c>
      <c r="O16" s="250" t="s">
        <v>870</v>
      </c>
      <c r="P16" s="565" t="s">
        <v>871</v>
      </c>
      <c r="Q16" s="27"/>
      <c r="R16" s="26"/>
      <c r="S16" s="23"/>
      <c r="T16" s="27"/>
      <c r="U16" s="65"/>
      <c r="V16" s="65"/>
      <c r="W16" s="65"/>
      <c r="X16" s="66"/>
      <c r="Y16" s="67"/>
      <c r="Z16" s="65"/>
      <c r="AA16" s="19"/>
      <c r="AB16" s="19"/>
      <c r="AC16" s="68"/>
    </row>
    <row r="17" spans="1:29" ht="68.25" customHeight="1" x14ac:dyDescent="0.2">
      <c r="A17" s="201">
        <v>13</v>
      </c>
      <c r="B17" s="151" t="s">
        <v>163</v>
      </c>
      <c r="C17" s="214" t="s">
        <v>164</v>
      </c>
      <c r="D17" s="214" t="s">
        <v>165</v>
      </c>
      <c r="E17" s="215">
        <v>44621</v>
      </c>
      <c r="F17" s="216">
        <v>44895</v>
      </c>
      <c r="G17" s="214" t="s">
        <v>166</v>
      </c>
      <c r="H17" s="214" t="s">
        <v>167</v>
      </c>
      <c r="I17" s="217">
        <v>1</v>
      </c>
      <c r="J17" s="217">
        <v>1</v>
      </c>
      <c r="K17" s="217">
        <v>1</v>
      </c>
      <c r="L17" s="217">
        <v>0</v>
      </c>
      <c r="M17" s="192">
        <v>0.05</v>
      </c>
      <c r="N17" s="192" t="s">
        <v>162</v>
      </c>
      <c r="O17" s="250" t="s">
        <v>870</v>
      </c>
      <c r="P17" s="239" t="s">
        <v>871</v>
      </c>
      <c r="Q17" s="27"/>
      <c r="R17" s="26"/>
      <c r="S17" s="23"/>
      <c r="T17" s="27"/>
      <c r="U17" s="65"/>
      <c r="V17" s="65"/>
      <c r="W17" s="65"/>
      <c r="X17" s="66"/>
      <c r="Y17" s="67"/>
      <c r="Z17" s="65"/>
      <c r="AA17" s="19"/>
      <c r="AB17" s="19"/>
      <c r="AC17" s="68"/>
    </row>
    <row r="18" spans="1:29" ht="68.25" customHeight="1" x14ac:dyDescent="0.2">
      <c r="A18" s="398">
        <v>14</v>
      </c>
      <c r="B18" s="392" t="s">
        <v>168</v>
      </c>
      <c r="C18" s="297" t="s">
        <v>169</v>
      </c>
      <c r="D18" s="297" t="s">
        <v>170</v>
      </c>
      <c r="E18" s="298">
        <v>44652</v>
      </c>
      <c r="F18" s="467">
        <v>44926</v>
      </c>
      <c r="G18" s="297" t="s">
        <v>171</v>
      </c>
      <c r="H18" s="214" t="s">
        <v>172</v>
      </c>
      <c r="I18" s="217">
        <v>0</v>
      </c>
      <c r="J18" s="217">
        <v>1</v>
      </c>
      <c r="K18" s="217">
        <v>1</v>
      </c>
      <c r="L18" s="509">
        <v>8</v>
      </c>
      <c r="M18" s="192">
        <v>0.05</v>
      </c>
      <c r="N18" s="192" t="s">
        <v>96</v>
      </c>
      <c r="O18" s="250" t="s">
        <v>870</v>
      </c>
      <c r="P18" s="565" t="s">
        <v>871</v>
      </c>
      <c r="Q18" s="27"/>
      <c r="R18" s="26"/>
      <c r="S18" s="23"/>
      <c r="T18" s="27"/>
      <c r="U18" s="65"/>
      <c r="V18" s="65"/>
      <c r="W18" s="65"/>
      <c r="X18" s="66"/>
      <c r="Y18" s="67"/>
      <c r="Z18" s="65"/>
      <c r="AA18" s="19"/>
      <c r="AB18" s="19"/>
      <c r="AC18" s="68"/>
    </row>
    <row r="19" spans="1:29" ht="111" customHeight="1" x14ac:dyDescent="0.2">
      <c r="A19" s="398">
        <v>15</v>
      </c>
      <c r="B19" s="460" t="s">
        <v>173</v>
      </c>
      <c r="C19" s="436" t="s">
        <v>174</v>
      </c>
      <c r="D19" s="436" t="s">
        <v>175</v>
      </c>
      <c r="E19" s="454">
        <v>44652</v>
      </c>
      <c r="F19" s="435">
        <v>44926</v>
      </c>
      <c r="G19" s="436" t="s">
        <v>176</v>
      </c>
      <c r="H19" s="436" t="s">
        <v>177</v>
      </c>
      <c r="I19" s="417">
        <v>0</v>
      </c>
      <c r="J19" s="417">
        <v>0</v>
      </c>
      <c r="K19" s="417">
        <v>2</v>
      </c>
      <c r="L19" s="514">
        <v>2</v>
      </c>
      <c r="M19" s="455">
        <v>0.05</v>
      </c>
      <c r="N19" s="455" t="s">
        <v>178</v>
      </c>
      <c r="O19" s="250" t="s">
        <v>870</v>
      </c>
      <c r="P19" s="239" t="s">
        <v>871</v>
      </c>
      <c r="Q19" s="27"/>
      <c r="R19" s="26"/>
      <c r="S19" s="23"/>
      <c r="T19" s="27"/>
      <c r="U19" s="65"/>
      <c r="V19" s="65"/>
      <c r="W19" s="65"/>
      <c r="X19" s="66"/>
      <c r="Y19" s="67"/>
      <c r="Z19" s="65"/>
      <c r="AA19" s="19"/>
      <c r="AB19" s="19"/>
      <c r="AC19" s="68"/>
    </row>
    <row r="20" spans="1:29" ht="30.75" customHeight="1" thickBot="1" x14ac:dyDescent="0.25">
      <c r="A20" s="149"/>
      <c r="B20" s="153" t="s">
        <v>179</v>
      </c>
      <c r="C20" s="154"/>
      <c r="D20" s="154"/>
      <c r="E20" s="155"/>
      <c r="F20" s="155"/>
      <c r="G20" s="156"/>
      <c r="H20" s="156"/>
      <c r="I20" s="42"/>
      <c r="J20" s="42"/>
      <c r="K20" s="42"/>
      <c r="L20" s="42"/>
      <c r="M20" s="159">
        <f>SUM(M5:M19)</f>
        <v>1.0000000000000002</v>
      </c>
      <c r="N20" s="157"/>
      <c r="O20" s="169"/>
      <c r="P20" s="174"/>
      <c r="Q20" s="69"/>
      <c r="R20" s="70"/>
      <c r="S20" s="173"/>
      <c r="T20" s="69"/>
      <c r="U20" s="71"/>
      <c r="V20" s="71"/>
      <c r="W20" s="71"/>
      <c r="X20" s="72"/>
      <c r="Y20" s="73"/>
      <c r="Z20" s="71"/>
      <c r="AA20" s="74"/>
      <c r="AB20" s="74"/>
      <c r="AC20" s="75"/>
    </row>
    <row r="21" spans="1:29" ht="38.25" x14ac:dyDescent="0.2">
      <c r="A21" s="202">
        <v>16</v>
      </c>
      <c r="B21" s="393" t="s">
        <v>180</v>
      </c>
      <c r="C21" s="305" t="s">
        <v>181</v>
      </c>
      <c r="D21" s="305" t="s">
        <v>181</v>
      </c>
      <c r="E21" s="394">
        <v>44562</v>
      </c>
      <c r="F21" s="434">
        <v>44773</v>
      </c>
      <c r="G21" s="305" t="s">
        <v>182</v>
      </c>
      <c r="H21" s="305" t="s">
        <v>183</v>
      </c>
      <c r="I21" s="219">
        <v>0</v>
      </c>
      <c r="J21" s="219">
        <v>0</v>
      </c>
      <c r="K21" s="219">
        <v>1</v>
      </c>
      <c r="L21" s="219">
        <v>0</v>
      </c>
      <c r="M21" s="244">
        <v>0.06</v>
      </c>
      <c r="N21" s="245" t="s">
        <v>184</v>
      </c>
      <c r="O21" s="217" t="s">
        <v>872</v>
      </c>
      <c r="P21" s="563" t="s">
        <v>873</v>
      </c>
      <c r="Q21" s="160" t="s">
        <v>97</v>
      </c>
      <c r="R21" s="161"/>
      <c r="S21" s="161"/>
      <c r="T21" s="160">
        <v>80121601</v>
      </c>
      <c r="U21" s="162">
        <v>2021</v>
      </c>
      <c r="V21" s="59" t="s">
        <v>99</v>
      </c>
      <c r="W21" s="59" t="s">
        <v>100</v>
      </c>
      <c r="X21" s="60" t="s">
        <v>185</v>
      </c>
      <c r="Y21" s="61" t="s">
        <v>186</v>
      </c>
      <c r="Z21" s="59" t="s">
        <v>103</v>
      </c>
      <c r="AA21" s="62">
        <f>'[2]Presupuesto 2021'!$F$14</f>
        <v>918800161.54838717</v>
      </c>
      <c r="AB21" s="62">
        <f>'[2]Presupuesto 2021'!F10</f>
        <v>100741935.48387097</v>
      </c>
      <c r="AC21" s="63">
        <f>+AB21/AA21</f>
        <v>0.10964509988123848</v>
      </c>
    </row>
    <row r="22" spans="1:29" ht="63.75" x14ac:dyDescent="0.2">
      <c r="A22" s="201">
        <v>17</v>
      </c>
      <c r="B22" s="151" t="s">
        <v>187</v>
      </c>
      <c r="C22" s="214" t="s">
        <v>188</v>
      </c>
      <c r="D22" s="214" t="s">
        <v>189</v>
      </c>
      <c r="E22" s="216">
        <v>44562</v>
      </c>
      <c r="F22" s="433">
        <v>44773</v>
      </c>
      <c r="G22" s="214" t="s">
        <v>182</v>
      </c>
      <c r="H22" s="214" t="s">
        <v>183</v>
      </c>
      <c r="I22" s="217">
        <v>0</v>
      </c>
      <c r="J22" s="217">
        <v>0</v>
      </c>
      <c r="K22" s="217">
        <v>1</v>
      </c>
      <c r="L22" s="217">
        <v>0</v>
      </c>
      <c r="M22" s="241">
        <v>7.0000000000000007E-2</v>
      </c>
      <c r="N22" s="229" t="s">
        <v>184</v>
      </c>
      <c r="O22" s="217" t="s">
        <v>872</v>
      </c>
      <c r="P22" s="293" t="s">
        <v>873</v>
      </c>
      <c r="Q22" s="163" t="s">
        <v>97</v>
      </c>
      <c r="R22" s="164"/>
      <c r="S22" s="164"/>
      <c r="T22" s="163"/>
      <c r="U22" s="165"/>
      <c r="V22" s="80"/>
      <c r="W22" s="80"/>
      <c r="X22" s="11"/>
      <c r="Y22" s="12"/>
      <c r="Z22" s="80"/>
      <c r="AA22" s="13"/>
      <c r="AB22" s="13"/>
      <c r="AC22" s="14"/>
    </row>
    <row r="23" spans="1:29" ht="89.25" x14ac:dyDescent="0.2">
      <c r="A23" s="201">
        <v>18</v>
      </c>
      <c r="B23" s="151" t="s">
        <v>190</v>
      </c>
      <c r="C23" s="214" t="s">
        <v>191</v>
      </c>
      <c r="D23" s="214" t="s">
        <v>192</v>
      </c>
      <c r="E23" s="216">
        <v>44562</v>
      </c>
      <c r="F23" s="216">
        <v>44773</v>
      </c>
      <c r="G23" s="214" t="s">
        <v>182</v>
      </c>
      <c r="H23" s="214" t="s">
        <v>183</v>
      </c>
      <c r="I23" s="217">
        <v>0</v>
      </c>
      <c r="J23" s="217">
        <v>0</v>
      </c>
      <c r="K23" s="217">
        <v>1</v>
      </c>
      <c r="L23" s="217">
        <v>0</v>
      </c>
      <c r="M23" s="241">
        <v>7.0000000000000007E-2</v>
      </c>
      <c r="N23" s="229" t="s">
        <v>184</v>
      </c>
      <c r="O23" s="217" t="s">
        <v>872</v>
      </c>
      <c r="P23" s="293" t="s">
        <v>873</v>
      </c>
      <c r="Q23" s="163" t="s">
        <v>97</v>
      </c>
      <c r="R23" s="164"/>
      <c r="S23" s="164"/>
      <c r="T23" s="163"/>
      <c r="U23" s="165"/>
      <c r="V23" s="80"/>
      <c r="W23" s="80"/>
      <c r="X23" s="11"/>
      <c r="Y23" s="12"/>
      <c r="Z23" s="80"/>
      <c r="AA23" s="13"/>
      <c r="AB23" s="13"/>
      <c r="AC23" s="14"/>
    </row>
    <row r="24" spans="1:29" ht="89.25" x14ac:dyDescent="0.2">
      <c r="A24" s="201">
        <v>19</v>
      </c>
      <c r="B24" s="150" t="s">
        <v>193</v>
      </c>
      <c r="C24" s="187" t="s">
        <v>194</v>
      </c>
      <c r="D24" s="187" t="s">
        <v>195</v>
      </c>
      <c r="E24" s="198">
        <v>44562</v>
      </c>
      <c r="F24" s="198">
        <v>44926</v>
      </c>
      <c r="G24" s="187" t="s">
        <v>196</v>
      </c>
      <c r="H24" s="187" t="s">
        <v>197</v>
      </c>
      <c r="I24" s="200">
        <v>1</v>
      </c>
      <c r="J24" s="217">
        <v>1</v>
      </c>
      <c r="K24" s="217">
        <v>1</v>
      </c>
      <c r="L24" s="509">
        <v>1</v>
      </c>
      <c r="M24" s="241">
        <v>0.3</v>
      </c>
      <c r="N24" s="229" t="s">
        <v>198</v>
      </c>
      <c r="O24" s="217" t="s">
        <v>872</v>
      </c>
      <c r="P24" s="293" t="s">
        <v>873</v>
      </c>
      <c r="Q24" s="163" t="s">
        <v>97</v>
      </c>
      <c r="R24" s="164"/>
      <c r="S24" s="164"/>
      <c r="T24" s="163"/>
      <c r="U24" s="165"/>
      <c r="V24" s="80"/>
      <c r="W24" s="80"/>
      <c r="X24" s="11"/>
      <c r="Y24" s="12"/>
      <c r="Z24" s="80"/>
      <c r="AA24" s="13"/>
      <c r="AB24" s="13"/>
      <c r="AC24" s="14"/>
    </row>
    <row r="25" spans="1:29" ht="89.25" x14ac:dyDescent="0.2">
      <c r="A25" s="201">
        <v>20</v>
      </c>
      <c r="B25" s="150" t="s">
        <v>199</v>
      </c>
      <c r="C25" s="187" t="s">
        <v>200</v>
      </c>
      <c r="D25" s="187" t="s">
        <v>201</v>
      </c>
      <c r="E25" s="198">
        <v>44562</v>
      </c>
      <c r="F25" s="198">
        <v>44651</v>
      </c>
      <c r="G25" s="187" t="s">
        <v>202</v>
      </c>
      <c r="H25" s="187" t="s">
        <v>203</v>
      </c>
      <c r="I25" s="200">
        <v>1</v>
      </c>
      <c r="J25" s="200">
        <v>0</v>
      </c>
      <c r="K25" s="217">
        <v>0</v>
      </c>
      <c r="L25" s="200">
        <v>0</v>
      </c>
      <c r="M25" s="241">
        <v>0.03</v>
      </c>
      <c r="N25" s="229" t="s">
        <v>134</v>
      </c>
      <c r="O25" s="217" t="s">
        <v>872</v>
      </c>
      <c r="P25" s="221" t="s">
        <v>873</v>
      </c>
      <c r="Q25" s="163" t="s">
        <v>97</v>
      </c>
      <c r="R25" s="164"/>
      <c r="S25" s="164"/>
      <c r="T25" s="163">
        <v>80121601</v>
      </c>
      <c r="U25" s="165">
        <v>2021</v>
      </c>
      <c r="V25" s="80" t="s">
        <v>99</v>
      </c>
      <c r="W25" s="80" t="s">
        <v>100</v>
      </c>
      <c r="X25" s="11" t="s">
        <v>185</v>
      </c>
      <c r="Y25" s="12" t="s">
        <v>186</v>
      </c>
      <c r="Z25" s="80" t="s">
        <v>103</v>
      </c>
      <c r="AA25" s="13">
        <f>'[2]Presupuesto 2021'!$F$14</f>
        <v>918800161.54838717</v>
      </c>
      <c r="AB25" s="13">
        <f>'[2]Presupuesto 2021'!F4+'[2]Presupuesto 2021'!F6+'[2]Presupuesto 2021'!F9+'[2]Presupuesto 2021'!F11</f>
        <v>483507580.90322584</v>
      </c>
      <c r="AC25" s="14">
        <f>+AB25/AA25</f>
        <v>0.52623802338955361</v>
      </c>
    </row>
    <row r="26" spans="1:29" ht="89.25" x14ac:dyDescent="0.2">
      <c r="A26" s="201">
        <v>21</v>
      </c>
      <c r="B26" s="150" t="s">
        <v>204</v>
      </c>
      <c r="C26" s="187" t="s">
        <v>205</v>
      </c>
      <c r="D26" s="187" t="s">
        <v>206</v>
      </c>
      <c r="E26" s="198">
        <v>44562</v>
      </c>
      <c r="F26" s="198">
        <v>44651</v>
      </c>
      <c r="G26" s="187" t="s">
        <v>202</v>
      </c>
      <c r="H26" s="187" t="s">
        <v>203</v>
      </c>
      <c r="I26" s="200">
        <v>1</v>
      </c>
      <c r="J26" s="200">
        <v>0</v>
      </c>
      <c r="K26" s="217">
        <v>0</v>
      </c>
      <c r="L26" s="200">
        <v>0</v>
      </c>
      <c r="M26" s="241">
        <v>0.03</v>
      </c>
      <c r="N26" s="229" t="s">
        <v>134</v>
      </c>
      <c r="O26" s="217" t="s">
        <v>872</v>
      </c>
      <c r="P26" s="564" t="s">
        <v>873</v>
      </c>
      <c r="Q26" s="163" t="s">
        <v>97</v>
      </c>
      <c r="R26" s="164"/>
      <c r="S26" s="164"/>
      <c r="T26" s="163">
        <v>80121601</v>
      </c>
      <c r="U26" s="165">
        <v>2021</v>
      </c>
      <c r="V26" s="80" t="s">
        <v>99</v>
      </c>
      <c r="W26" s="80" t="s">
        <v>100</v>
      </c>
      <c r="X26" s="11" t="s">
        <v>185</v>
      </c>
      <c r="Y26" s="12" t="s">
        <v>186</v>
      </c>
      <c r="Z26" s="80" t="s">
        <v>103</v>
      </c>
      <c r="AA26" s="13">
        <f>'[2]Presupuesto 2021'!$F$14</f>
        <v>918800161.54838717</v>
      </c>
      <c r="AB26" s="13">
        <f>('[2]Presupuesto 2021'!$F$5+'[2]Presupuesto 2021'!$F$7+'[2]Presupuesto 2021'!$F$8+'[2]Presupuesto 2021'!$F$12)/2</f>
        <v>119138225.80645162</v>
      </c>
      <c r="AC26" s="14">
        <f>+AB26/AA26</f>
        <v>0.12966717986387444</v>
      </c>
    </row>
    <row r="27" spans="1:29" ht="89.25" x14ac:dyDescent="0.2">
      <c r="A27" s="201">
        <v>22</v>
      </c>
      <c r="B27" s="150" t="s">
        <v>207</v>
      </c>
      <c r="C27" s="187" t="s">
        <v>208</v>
      </c>
      <c r="D27" s="187" t="s">
        <v>209</v>
      </c>
      <c r="E27" s="198">
        <v>44652</v>
      </c>
      <c r="F27" s="198">
        <v>44742</v>
      </c>
      <c r="G27" s="187" t="s">
        <v>202</v>
      </c>
      <c r="H27" s="187" t="s">
        <v>203</v>
      </c>
      <c r="I27" s="200">
        <v>0</v>
      </c>
      <c r="J27" s="217">
        <v>1</v>
      </c>
      <c r="K27" s="217">
        <v>0</v>
      </c>
      <c r="L27" s="200">
        <v>0</v>
      </c>
      <c r="M27" s="241">
        <v>0.04</v>
      </c>
      <c r="N27" s="229" t="s">
        <v>134</v>
      </c>
      <c r="O27" s="217" t="s">
        <v>872</v>
      </c>
      <c r="P27" s="293" t="s">
        <v>873</v>
      </c>
      <c r="Q27" s="163" t="s">
        <v>97</v>
      </c>
      <c r="R27" s="164"/>
      <c r="S27" s="164"/>
      <c r="T27" s="163"/>
      <c r="U27" s="165"/>
      <c r="V27" s="80"/>
      <c r="W27" s="80"/>
      <c r="X27" s="11"/>
      <c r="Y27" s="12"/>
      <c r="Z27" s="80"/>
      <c r="AA27" s="13"/>
      <c r="AB27" s="13"/>
      <c r="AC27" s="14"/>
    </row>
    <row r="28" spans="1:29" ht="89.25" x14ac:dyDescent="0.2">
      <c r="A28" s="201">
        <v>23</v>
      </c>
      <c r="B28" s="150" t="s">
        <v>210</v>
      </c>
      <c r="C28" s="187" t="s">
        <v>211</v>
      </c>
      <c r="D28" s="187" t="s">
        <v>212</v>
      </c>
      <c r="E28" s="198">
        <v>44652</v>
      </c>
      <c r="F28" s="198">
        <v>44742</v>
      </c>
      <c r="G28" s="187" t="s">
        <v>202</v>
      </c>
      <c r="H28" s="187" t="s">
        <v>203</v>
      </c>
      <c r="I28" s="200">
        <v>0</v>
      </c>
      <c r="J28" s="217">
        <v>1</v>
      </c>
      <c r="K28" s="217">
        <v>0</v>
      </c>
      <c r="L28" s="200">
        <v>0</v>
      </c>
      <c r="M28" s="241">
        <v>0.04</v>
      </c>
      <c r="N28" s="229" t="s">
        <v>134</v>
      </c>
      <c r="O28" s="217" t="s">
        <v>872</v>
      </c>
      <c r="P28" s="293" t="s">
        <v>873</v>
      </c>
      <c r="Q28" s="163" t="s">
        <v>97</v>
      </c>
      <c r="R28" s="164"/>
      <c r="S28" s="164"/>
      <c r="T28" s="163"/>
      <c r="U28" s="165"/>
      <c r="V28" s="80"/>
      <c r="W28" s="80"/>
      <c r="X28" s="11"/>
      <c r="Y28" s="12"/>
      <c r="Z28" s="80"/>
      <c r="AA28" s="13"/>
      <c r="AB28" s="13"/>
      <c r="AC28" s="14"/>
    </row>
    <row r="29" spans="1:29" ht="51" x14ac:dyDescent="0.2">
      <c r="A29" s="201">
        <v>24</v>
      </c>
      <c r="B29" s="150" t="s">
        <v>213</v>
      </c>
      <c r="C29" s="187" t="s">
        <v>214</v>
      </c>
      <c r="D29" s="187" t="s">
        <v>215</v>
      </c>
      <c r="E29" s="198">
        <v>44562</v>
      </c>
      <c r="F29" s="198">
        <v>44926</v>
      </c>
      <c r="G29" s="187" t="s">
        <v>216</v>
      </c>
      <c r="H29" s="187" t="s">
        <v>217</v>
      </c>
      <c r="I29" s="200">
        <v>0</v>
      </c>
      <c r="J29" s="217">
        <v>6</v>
      </c>
      <c r="K29" s="217">
        <v>0</v>
      </c>
      <c r="L29" s="509">
        <v>6</v>
      </c>
      <c r="M29" s="241">
        <v>0.03</v>
      </c>
      <c r="N29" s="229" t="s">
        <v>134</v>
      </c>
      <c r="O29" s="217" t="s">
        <v>872</v>
      </c>
      <c r="P29" s="221" t="s">
        <v>873</v>
      </c>
      <c r="Q29" s="163" t="s">
        <v>97</v>
      </c>
      <c r="R29" s="164"/>
      <c r="S29" s="164"/>
      <c r="T29" s="163"/>
      <c r="U29" s="165"/>
      <c r="V29" s="80"/>
      <c r="W29" s="80"/>
      <c r="X29" s="11"/>
      <c r="Y29" s="12"/>
      <c r="Z29" s="80"/>
      <c r="AA29" s="13"/>
      <c r="AB29" s="13"/>
      <c r="AC29" s="14"/>
    </row>
    <row r="30" spans="1:29" ht="89.25" x14ac:dyDescent="0.2">
      <c r="A30" s="201">
        <v>25</v>
      </c>
      <c r="B30" s="150" t="s">
        <v>218</v>
      </c>
      <c r="C30" s="187" t="s">
        <v>219</v>
      </c>
      <c r="D30" s="187" t="s">
        <v>220</v>
      </c>
      <c r="E30" s="198">
        <v>44743</v>
      </c>
      <c r="F30" s="198">
        <v>44834</v>
      </c>
      <c r="G30" s="187" t="s">
        <v>202</v>
      </c>
      <c r="H30" s="187" t="s">
        <v>203</v>
      </c>
      <c r="I30" s="200">
        <v>0</v>
      </c>
      <c r="J30" s="217">
        <v>0</v>
      </c>
      <c r="K30" s="217">
        <v>1</v>
      </c>
      <c r="L30" s="200">
        <v>0</v>
      </c>
      <c r="M30" s="241">
        <v>0.03</v>
      </c>
      <c r="N30" s="229" t="s">
        <v>134</v>
      </c>
      <c r="O30" s="217" t="s">
        <v>872</v>
      </c>
      <c r="P30" s="221" t="s">
        <v>873</v>
      </c>
      <c r="Q30" s="163" t="s">
        <v>97</v>
      </c>
      <c r="R30" s="164"/>
      <c r="S30" s="164"/>
      <c r="T30" s="163">
        <v>80121601</v>
      </c>
      <c r="U30" s="165">
        <v>2021</v>
      </c>
      <c r="V30" s="80" t="s">
        <v>99</v>
      </c>
      <c r="W30" s="80" t="s">
        <v>100</v>
      </c>
      <c r="X30" s="11" t="s">
        <v>185</v>
      </c>
      <c r="Y30" s="12" t="s">
        <v>186</v>
      </c>
      <c r="Z30" s="80" t="s">
        <v>103</v>
      </c>
      <c r="AA30" s="13">
        <f>'[2]Presupuesto 2021'!$F$14</f>
        <v>918800161.54838717</v>
      </c>
      <c r="AB30" s="13">
        <f>('[2]Presupuesto 2021'!$F$5+'[2]Presupuesto 2021'!$F$7+'[2]Presupuesto 2021'!$F$8+'[2]Presupuesto 2021'!$F$12)/2</f>
        <v>119138225.80645162</v>
      </c>
      <c r="AC30" s="14">
        <f>+AB30/AA30</f>
        <v>0.12966717986387444</v>
      </c>
    </row>
    <row r="31" spans="1:29" ht="63.75" x14ac:dyDescent="0.2">
      <c r="A31" s="201">
        <v>26</v>
      </c>
      <c r="B31" s="150" t="s">
        <v>221</v>
      </c>
      <c r="C31" s="187" t="s">
        <v>222</v>
      </c>
      <c r="D31" s="187" t="s">
        <v>223</v>
      </c>
      <c r="E31" s="198">
        <v>44562</v>
      </c>
      <c r="F31" s="198">
        <v>44926</v>
      </c>
      <c r="G31" s="187" t="s">
        <v>224</v>
      </c>
      <c r="H31" s="187" t="s">
        <v>225</v>
      </c>
      <c r="I31" s="200">
        <v>0</v>
      </c>
      <c r="J31" s="217">
        <v>1</v>
      </c>
      <c r="K31" s="217">
        <v>1</v>
      </c>
      <c r="L31" s="509">
        <v>1</v>
      </c>
      <c r="M31" s="241">
        <v>0.12</v>
      </c>
      <c r="N31" s="229" t="s">
        <v>134</v>
      </c>
      <c r="O31" s="217" t="s">
        <v>872</v>
      </c>
      <c r="P31" s="564" t="s">
        <v>873</v>
      </c>
      <c r="Q31" s="163" t="s">
        <v>97</v>
      </c>
      <c r="R31" s="164"/>
      <c r="S31" s="164"/>
      <c r="T31" s="163">
        <v>80121601</v>
      </c>
      <c r="U31" s="165">
        <v>2021</v>
      </c>
      <c r="V31" s="80" t="s">
        <v>99</v>
      </c>
      <c r="W31" s="80" t="s">
        <v>100</v>
      </c>
      <c r="X31" s="11" t="s">
        <v>185</v>
      </c>
      <c r="Y31" s="12" t="s">
        <v>186</v>
      </c>
      <c r="Z31" s="80" t="s">
        <v>103</v>
      </c>
      <c r="AA31" s="13">
        <f>'[2]Presupuesto 2021'!$F$14</f>
        <v>918800161.54838717</v>
      </c>
      <c r="AB31" s="13">
        <f>('[2]Presupuesto 2021'!$F$3+'[2]Presupuesto 2021'!$F$13)</f>
        <v>96274193.548387095</v>
      </c>
      <c r="AC31" s="14">
        <f>+AB31/AA31</f>
        <v>0.10478251700145894</v>
      </c>
    </row>
    <row r="32" spans="1:29" ht="89.25" x14ac:dyDescent="0.2">
      <c r="A32" s="201">
        <v>27</v>
      </c>
      <c r="B32" s="150" t="s">
        <v>226</v>
      </c>
      <c r="C32" s="187" t="s">
        <v>227</v>
      </c>
      <c r="D32" s="187" t="s">
        <v>228</v>
      </c>
      <c r="E32" s="198">
        <v>44835</v>
      </c>
      <c r="F32" s="198">
        <v>44926</v>
      </c>
      <c r="G32" s="187" t="s">
        <v>202</v>
      </c>
      <c r="H32" s="187" t="s">
        <v>203</v>
      </c>
      <c r="I32" s="200">
        <v>0</v>
      </c>
      <c r="J32" s="217">
        <v>0</v>
      </c>
      <c r="K32" s="217">
        <v>0</v>
      </c>
      <c r="L32" s="509">
        <v>1</v>
      </c>
      <c r="M32" s="241">
        <v>0.03</v>
      </c>
      <c r="N32" s="229" t="s">
        <v>134</v>
      </c>
      <c r="O32" s="217" t="s">
        <v>872</v>
      </c>
      <c r="P32" s="293" t="s">
        <v>873</v>
      </c>
      <c r="Q32" s="163" t="s">
        <v>97</v>
      </c>
      <c r="R32" s="164"/>
      <c r="S32" s="164"/>
      <c r="T32" s="163">
        <v>80121601</v>
      </c>
      <c r="U32" s="165">
        <v>2021</v>
      </c>
      <c r="V32" s="80" t="s">
        <v>99</v>
      </c>
      <c r="W32" s="80" t="s">
        <v>100</v>
      </c>
      <c r="X32" s="11" t="s">
        <v>185</v>
      </c>
      <c r="Y32" s="12" t="s">
        <v>186</v>
      </c>
      <c r="Z32" s="80" t="s">
        <v>103</v>
      </c>
      <c r="AA32" s="13">
        <f>'[3]Presupuesto 2021'!$F$14</f>
        <v>918800161.54838717</v>
      </c>
      <c r="AB32" s="13">
        <f>('[3]Presupuesto 2021'!$F$3+'[3]Presupuesto 2021'!$F$13)/2</f>
        <v>48137096.774193548</v>
      </c>
      <c r="AC32" s="14">
        <f>+AB32/AA32</f>
        <v>5.2391258500729468E-2</v>
      </c>
    </row>
    <row r="33" spans="1:30" ht="127.5" x14ac:dyDescent="0.2">
      <c r="A33" s="201">
        <v>28</v>
      </c>
      <c r="B33" s="150" t="s">
        <v>229</v>
      </c>
      <c r="C33" s="187" t="s">
        <v>230</v>
      </c>
      <c r="D33" s="187" t="s">
        <v>231</v>
      </c>
      <c r="E33" s="198">
        <v>44562</v>
      </c>
      <c r="F33" s="198">
        <v>44926</v>
      </c>
      <c r="G33" s="187" t="s">
        <v>232</v>
      </c>
      <c r="H33" s="187" t="s">
        <v>233</v>
      </c>
      <c r="I33" s="200">
        <v>1</v>
      </c>
      <c r="J33" s="217">
        <v>1</v>
      </c>
      <c r="K33" s="217">
        <v>1</v>
      </c>
      <c r="L33" s="509">
        <v>1</v>
      </c>
      <c r="M33" s="241">
        <v>0.03</v>
      </c>
      <c r="N33" s="229" t="s">
        <v>198</v>
      </c>
      <c r="O33" s="217" t="s">
        <v>872</v>
      </c>
      <c r="P33" s="293" t="s">
        <v>873</v>
      </c>
      <c r="Q33" s="163" t="s">
        <v>97</v>
      </c>
      <c r="R33" s="164"/>
      <c r="S33" s="164"/>
      <c r="T33" s="163">
        <v>80121601</v>
      </c>
      <c r="U33" s="165">
        <v>2021</v>
      </c>
      <c r="V33" s="80" t="s">
        <v>99</v>
      </c>
      <c r="W33" s="80" t="s">
        <v>100</v>
      </c>
      <c r="X33" s="11" t="s">
        <v>185</v>
      </c>
      <c r="Y33" s="12" t="s">
        <v>186</v>
      </c>
      <c r="Z33" s="80" t="s">
        <v>103</v>
      </c>
      <c r="AA33" s="13">
        <f>'[3]Presupuesto 2021'!$F$14</f>
        <v>918800161.54838717</v>
      </c>
      <c r="AB33" s="13">
        <f>('[3]Presupuesto 2021'!$F$3+'[3]Presupuesto 2021'!$F$13)/2</f>
        <v>48137096.774193548</v>
      </c>
      <c r="AC33" s="14">
        <f>+AB33/AA33</f>
        <v>5.2391258500729468E-2</v>
      </c>
    </row>
    <row r="34" spans="1:30" ht="89.25" x14ac:dyDescent="0.2">
      <c r="A34" s="201">
        <v>29</v>
      </c>
      <c r="B34" s="150" t="s">
        <v>234</v>
      </c>
      <c r="C34" s="187" t="s">
        <v>235</v>
      </c>
      <c r="D34" s="187" t="s">
        <v>236</v>
      </c>
      <c r="E34" s="198">
        <v>44562</v>
      </c>
      <c r="F34" s="198">
        <v>44926</v>
      </c>
      <c r="G34" s="187" t="s">
        <v>237</v>
      </c>
      <c r="H34" s="187" t="s">
        <v>238</v>
      </c>
      <c r="I34" s="200">
        <v>0</v>
      </c>
      <c r="J34" s="217">
        <v>0</v>
      </c>
      <c r="K34" s="217">
        <v>0</v>
      </c>
      <c r="L34" s="509">
        <v>2</v>
      </c>
      <c r="M34" s="241">
        <v>0.03</v>
      </c>
      <c r="N34" s="200" t="s">
        <v>239</v>
      </c>
      <c r="O34" s="217" t="s">
        <v>872</v>
      </c>
      <c r="P34" s="293" t="s">
        <v>873</v>
      </c>
      <c r="Q34" s="166"/>
      <c r="R34" s="167"/>
      <c r="S34" s="167"/>
      <c r="T34" s="168"/>
      <c r="U34" s="168"/>
      <c r="V34" s="29"/>
      <c r="W34" s="29"/>
      <c r="X34" s="29"/>
      <c r="Y34" s="29"/>
      <c r="Z34" s="29"/>
      <c r="AA34" s="29"/>
      <c r="AB34" s="29"/>
      <c r="AC34" s="29"/>
    </row>
    <row r="35" spans="1:30" ht="89.25" x14ac:dyDescent="0.2">
      <c r="A35" s="201">
        <v>30</v>
      </c>
      <c r="B35" s="150" t="s">
        <v>240</v>
      </c>
      <c r="C35" s="187" t="s">
        <v>158</v>
      </c>
      <c r="D35" s="187" t="s">
        <v>159</v>
      </c>
      <c r="E35" s="198">
        <v>44593</v>
      </c>
      <c r="F35" s="198">
        <v>44712</v>
      </c>
      <c r="G35" s="187" t="s">
        <v>160</v>
      </c>
      <c r="H35" s="187" t="s">
        <v>161</v>
      </c>
      <c r="I35" s="200">
        <v>0</v>
      </c>
      <c r="J35" s="217">
        <v>1</v>
      </c>
      <c r="K35" s="217">
        <v>0</v>
      </c>
      <c r="L35" s="200">
        <v>0</v>
      </c>
      <c r="M35" s="241">
        <v>0.04</v>
      </c>
      <c r="N35" s="200" t="s">
        <v>239</v>
      </c>
      <c r="O35" s="217" t="s">
        <v>872</v>
      </c>
      <c r="P35" s="293" t="s">
        <v>873</v>
      </c>
      <c r="Q35" s="163" t="s">
        <v>241</v>
      </c>
      <c r="R35" s="148"/>
      <c r="S35" s="148" t="s">
        <v>242</v>
      </c>
      <c r="T35" s="148" t="s">
        <v>242</v>
      </c>
      <c r="U35" s="163">
        <v>2021</v>
      </c>
      <c r="V35" s="80" t="s">
        <v>99</v>
      </c>
      <c r="W35" s="80" t="s">
        <v>100</v>
      </c>
      <c r="X35" s="80" t="s">
        <v>243</v>
      </c>
      <c r="Y35" s="11" t="s">
        <v>244</v>
      </c>
      <c r="Z35" s="12" t="s">
        <v>103</v>
      </c>
      <c r="AA35" s="80">
        <v>3781987657</v>
      </c>
      <c r="AB35" s="13">
        <v>3781987657</v>
      </c>
      <c r="AC35" s="13"/>
    </row>
    <row r="36" spans="1:30" ht="51" customHeight="1" x14ac:dyDescent="0.2">
      <c r="A36" s="201">
        <v>31</v>
      </c>
      <c r="B36" s="150" t="s">
        <v>245</v>
      </c>
      <c r="C36" s="214" t="s">
        <v>164</v>
      </c>
      <c r="D36" s="214" t="s">
        <v>165</v>
      </c>
      <c r="E36" s="215">
        <v>44621</v>
      </c>
      <c r="F36" s="216">
        <v>44895</v>
      </c>
      <c r="G36" s="214" t="s">
        <v>166</v>
      </c>
      <c r="H36" s="214" t="s">
        <v>167</v>
      </c>
      <c r="I36" s="217">
        <v>1</v>
      </c>
      <c r="J36" s="217">
        <v>1</v>
      </c>
      <c r="K36" s="217">
        <v>1</v>
      </c>
      <c r="L36" s="217">
        <v>0</v>
      </c>
      <c r="M36" s="192">
        <v>0.05</v>
      </c>
      <c r="N36" s="192" t="s">
        <v>162</v>
      </c>
      <c r="O36" s="217" t="s">
        <v>872</v>
      </c>
      <c r="P36" s="221" t="s">
        <v>873</v>
      </c>
      <c r="Q36" s="163"/>
      <c r="R36" s="148"/>
      <c r="S36" s="148"/>
      <c r="T36" s="148"/>
      <c r="U36" s="163"/>
      <c r="V36" s="80"/>
      <c r="W36" s="80"/>
      <c r="X36" s="80"/>
      <c r="Y36" s="11"/>
      <c r="Z36" s="12"/>
      <c r="AA36" s="80"/>
      <c r="AB36" s="13"/>
      <c r="AC36" s="13"/>
    </row>
    <row r="37" spans="1:30" ht="40.5" customHeight="1" thickBot="1" x14ac:dyDescent="0.25">
      <c r="A37" s="149"/>
      <c r="B37" s="153" t="s">
        <v>246</v>
      </c>
      <c r="C37" s="154"/>
      <c r="D37" s="154"/>
      <c r="E37" s="155"/>
      <c r="F37" s="155"/>
      <c r="G37" s="156"/>
      <c r="H37" s="156"/>
      <c r="I37" s="42"/>
      <c r="J37" s="42"/>
      <c r="K37" s="42"/>
      <c r="L37" s="42"/>
      <c r="M37" s="159">
        <f>SUM(M21:M36)</f>
        <v>1.0000000000000002</v>
      </c>
      <c r="N37" s="157"/>
      <c r="O37" s="169"/>
      <c r="P37" s="174"/>
      <c r="Q37" s="17" t="s">
        <v>241</v>
      </c>
      <c r="R37" s="10"/>
      <c r="S37" s="10" t="s">
        <v>242</v>
      </c>
      <c r="T37" s="10" t="s">
        <v>242</v>
      </c>
      <c r="U37" s="17">
        <v>2021</v>
      </c>
      <c r="V37" s="80" t="s">
        <v>99</v>
      </c>
      <c r="W37" s="80" t="s">
        <v>100</v>
      </c>
      <c r="X37" s="80" t="s">
        <v>243</v>
      </c>
      <c r="Y37" s="11" t="s">
        <v>244</v>
      </c>
      <c r="Z37" s="12" t="s">
        <v>103</v>
      </c>
      <c r="AA37" s="80">
        <v>3127823490</v>
      </c>
      <c r="AB37" s="13">
        <v>3127823490</v>
      </c>
      <c r="AC37" s="13"/>
      <c r="AD37" s="128"/>
    </row>
    <row r="38" spans="1:30" ht="51" x14ac:dyDescent="0.2">
      <c r="A38" s="202">
        <v>32</v>
      </c>
      <c r="B38" s="152" t="s">
        <v>247</v>
      </c>
      <c r="C38" s="175" t="s">
        <v>248</v>
      </c>
      <c r="D38" s="176" t="s">
        <v>249</v>
      </c>
      <c r="E38" s="177">
        <v>44593</v>
      </c>
      <c r="F38" s="177">
        <v>44926</v>
      </c>
      <c r="G38" s="178" t="s">
        <v>250</v>
      </c>
      <c r="H38" s="175" t="s">
        <v>251</v>
      </c>
      <c r="I38" s="179">
        <v>0.25</v>
      </c>
      <c r="J38" s="582">
        <v>0.25</v>
      </c>
      <c r="K38" s="582">
        <v>0.25</v>
      </c>
      <c r="L38" s="510">
        <v>0.25</v>
      </c>
      <c r="M38" s="180">
        <v>0.05</v>
      </c>
      <c r="N38" s="181" t="s">
        <v>252</v>
      </c>
      <c r="O38" s="182" t="s">
        <v>253</v>
      </c>
      <c r="P38" s="183" t="s">
        <v>254</v>
      </c>
      <c r="Q38" s="17" t="s">
        <v>97</v>
      </c>
      <c r="R38" s="10"/>
      <c r="S38" s="80">
        <v>81111504</v>
      </c>
      <c r="T38" s="80">
        <v>81111504</v>
      </c>
      <c r="U38" s="17">
        <v>2021</v>
      </c>
      <c r="V38" s="80" t="s">
        <v>99</v>
      </c>
      <c r="W38" s="80" t="s">
        <v>100</v>
      </c>
      <c r="X38" s="80" t="s">
        <v>243</v>
      </c>
      <c r="Y38" s="11" t="s">
        <v>244</v>
      </c>
      <c r="Z38" s="12" t="s">
        <v>103</v>
      </c>
      <c r="AA38" s="80">
        <v>97376000</v>
      </c>
      <c r="AB38" s="13">
        <v>97376000</v>
      </c>
      <c r="AC38" s="13"/>
    </row>
    <row r="39" spans="1:30" ht="51" x14ac:dyDescent="0.2">
      <c r="A39" s="201">
        <v>33</v>
      </c>
      <c r="B39" s="150" t="s">
        <v>255</v>
      </c>
      <c r="C39" s="184" t="s">
        <v>256</v>
      </c>
      <c r="D39" s="184" t="s">
        <v>257</v>
      </c>
      <c r="E39" s="185">
        <v>44568</v>
      </c>
      <c r="F39" s="185">
        <v>44834</v>
      </c>
      <c r="G39" s="186" t="s">
        <v>258</v>
      </c>
      <c r="H39" s="187" t="s">
        <v>259</v>
      </c>
      <c r="I39" s="188">
        <v>0.33</v>
      </c>
      <c r="J39" s="560">
        <v>0.33</v>
      </c>
      <c r="K39" s="560">
        <v>0.33</v>
      </c>
      <c r="L39" s="189">
        <v>0</v>
      </c>
      <c r="M39" s="190">
        <v>0.05</v>
      </c>
      <c r="N39" s="191" t="s">
        <v>252</v>
      </c>
      <c r="O39" s="192" t="s">
        <v>253</v>
      </c>
      <c r="P39" s="193" t="s">
        <v>254</v>
      </c>
      <c r="Q39" s="17" t="s">
        <v>97</v>
      </c>
      <c r="R39" s="10"/>
      <c r="S39" s="80">
        <v>81111504</v>
      </c>
      <c r="T39" s="80">
        <v>81111504</v>
      </c>
      <c r="U39" s="17">
        <v>2021</v>
      </c>
      <c r="V39" s="80" t="s">
        <v>99</v>
      </c>
      <c r="W39" s="80" t="s">
        <v>100</v>
      </c>
      <c r="X39" s="80" t="s">
        <v>243</v>
      </c>
      <c r="Y39" s="11" t="s">
        <v>244</v>
      </c>
      <c r="Z39" s="12" t="s">
        <v>103</v>
      </c>
      <c r="AA39" s="80">
        <v>93573667</v>
      </c>
      <c r="AB39" s="13">
        <v>93573667</v>
      </c>
      <c r="AC39" s="13"/>
    </row>
    <row r="40" spans="1:30" ht="63.75" x14ac:dyDescent="0.2">
      <c r="A40" s="201">
        <v>34</v>
      </c>
      <c r="B40" s="151" t="s">
        <v>260</v>
      </c>
      <c r="C40" s="408" t="s">
        <v>261</v>
      </c>
      <c r="D40" s="408" t="s">
        <v>262</v>
      </c>
      <c r="E40" s="230">
        <v>44607</v>
      </c>
      <c r="F40" s="230">
        <v>44926</v>
      </c>
      <c r="G40" s="458" t="s">
        <v>263</v>
      </c>
      <c r="H40" s="214" t="s">
        <v>264</v>
      </c>
      <c r="I40" s="409">
        <v>0.2</v>
      </c>
      <c r="J40" s="560">
        <v>0.3</v>
      </c>
      <c r="K40" s="409">
        <v>0</v>
      </c>
      <c r="L40" s="511">
        <v>0.5</v>
      </c>
      <c r="M40" s="409">
        <v>0.15</v>
      </c>
      <c r="N40" s="191" t="s">
        <v>265</v>
      </c>
      <c r="O40" s="192" t="s">
        <v>253</v>
      </c>
      <c r="P40" s="193" t="s">
        <v>254</v>
      </c>
      <c r="Q40" s="17"/>
      <c r="R40" s="10"/>
      <c r="S40" s="80"/>
      <c r="T40" s="80"/>
      <c r="U40" s="17"/>
      <c r="V40" s="80"/>
      <c r="W40" s="80"/>
      <c r="X40" s="80"/>
      <c r="Y40" s="11"/>
      <c r="Z40" s="12"/>
      <c r="AA40" s="80"/>
      <c r="AB40" s="13"/>
      <c r="AC40" s="13"/>
    </row>
    <row r="41" spans="1:30" ht="63.75" x14ac:dyDescent="0.2">
      <c r="A41" s="201">
        <v>35</v>
      </c>
      <c r="B41" s="150" t="s">
        <v>266</v>
      </c>
      <c r="C41" s="184" t="s">
        <v>267</v>
      </c>
      <c r="D41" s="184" t="s">
        <v>268</v>
      </c>
      <c r="E41" s="194">
        <v>44607</v>
      </c>
      <c r="F41" s="194">
        <v>44773</v>
      </c>
      <c r="G41" s="186" t="s">
        <v>263</v>
      </c>
      <c r="H41" s="187" t="s">
        <v>264</v>
      </c>
      <c r="I41" s="190">
        <v>0.25</v>
      </c>
      <c r="J41" s="409">
        <v>0.25</v>
      </c>
      <c r="K41" s="409">
        <v>0.5</v>
      </c>
      <c r="L41" s="190">
        <v>0</v>
      </c>
      <c r="M41" s="189">
        <v>0.15</v>
      </c>
      <c r="N41" s="191" t="s">
        <v>252</v>
      </c>
      <c r="O41" s="192" t="s">
        <v>253</v>
      </c>
      <c r="P41" s="193" t="s">
        <v>254</v>
      </c>
      <c r="Q41" s="17" t="s">
        <v>97</v>
      </c>
      <c r="R41" s="10"/>
      <c r="S41" s="80">
        <v>81111504</v>
      </c>
      <c r="T41" s="80">
        <v>81111504</v>
      </c>
      <c r="U41" s="17">
        <v>2021</v>
      </c>
      <c r="V41" s="80" t="s">
        <v>99</v>
      </c>
      <c r="W41" s="80" t="s">
        <v>100</v>
      </c>
      <c r="X41" s="80" t="s">
        <v>243</v>
      </c>
      <c r="Y41" s="11" t="s">
        <v>244</v>
      </c>
      <c r="Z41" s="12" t="s">
        <v>103</v>
      </c>
      <c r="AA41" s="80">
        <v>111666667</v>
      </c>
      <c r="AB41" s="13">
        <v>111666667</v>
      </c>
      <c r="AC41" s="13"/>
    </row>
    <row r="42" spans="1:30" ht="63.75" x14ac:dyDescent="0.2">
      <c r="A42" s="201">
        <v>36</v>
      </c>
      <c r="B42" s="150" t="s">
        <v>269</v>
      </c>
      <c r="C42" s="195" t="s">
        <v>270</v>
      </c>
      <c r="D42" s="184" t="s">
        <v>271</v>
      </c>
      <c r="E42" s="194">
        <v>44607</v>
      </c>
      <c r="F42" s="194">
        <v>44773</v>
      </c>
      <c r="G42" s="186" t="s">
        <v>263</v>
      </c>
      <c r="H42" s="187" t="s">
        <v>264</v>
      </c>
      <c r="I42" s="190">
        <v>0.2</v>
      </c>
      <c r="J42" s="409">
        <v>0.2</v>
      </c>
      <c r="K42" s="409">
        <v>0.6</v>
      </c>
      <c r="L42" s="190">
        <v>0</v>
      </c>
      <c r="M42" s="190">
        <v>0.1</v>
      </c>
      <c r="N42" s="191" t="s">
        <v>252</v>
      </c>
      <c r="O42" s="192" t="s">
        <v>253</v>
      </c>
      <c r="P42" s="193" t="s">
        <v>254</v>
      </c>
      <c r="Q42" s="17" t="s">
        <v>97</v>
      </c>
      <c r="R42" s="10"/>
      <c r="S42" s="80" t="s">
        <v>272</v>
      </c>
      <c r="T42" s="80" t="s">
        <v>272</v>
      </c>
      <c r="U42" s="17">
        <v>2021</v>
      </c>
      <c r="V42" s="80" t="s">
        <v>99</v>
      </c>
      <c r="W42" s="80" t="s">
        <v>100</v>
      </c>
      <c r="X42" s="80" t="s">
        <v>243</v>
      </c>
      <c r="Y42" s="11" t="s">
        <v>244</v>
      </c>
      <c r="Z42" s="12" t="s">
        <v>103</v>
      </c>
      <c r="AA42" s="80">
        <v>150384333</v>
      </c>
      <c r="AB42" s="13">
        <v>150384333</v>
      </c>
      <c r="AC42" s="13"/>
    </row>
    <row r="43" spans="1:30" ht="63.75" x14ac:dyDescent="0.2">
      <c r="A43" s="201">
        <v>37</v>
      </c>
      <c r="B43" s="151" t="s">
        <v>273</v>
      </c>
      <c r="C43" s="408" t="s">
        <v>274</v>
      </c>
      <c r="D43" s="408" t="s">
        <v>275</v>
      </c>
      <c r="E43" s="230">
        <v>44607</v>
      </c>
      <c r="F43" s="230">
        <v>44915</v>
      </c>
      <c r="G43" s="458" t="s">
        <v>263</v>
      </c>
      <c r="H43" s="214" t="s">
        <v>264</v>
      </c>
      <c r="I43" s="409">
        <v>0.25</v>
      </c>
      <c r="J43" s="409">
        <v>0</v>
      </c>
      <c r="K43" s="409">
        <v>0</v>
      </c>
      <c r="L43" s="512">
        <v>0.75</v>
      </c>
      <c r="M43" s="409">
        <v>0.05</v>
      </c>
      <c r="N43" s="191" t="s">
        <v>276</v>
      </c>
      <c r="O43" s="192" t="s">
        <v>253</v>
      </c>
      <c r="P43" s="193" t="s">
        <v>254</v>
      </c>
      <c r="Q43" s="17" t="s">
        <v>97</v>
      </c>
      <c r="R43" s="10"/>
      <c r="S43" s="80">
        <v>81111501</v>
      </c>
      <c r="T43" s="80">
        <v>81111501</v>
      </c>
      <c r="U43" s="17">
        <v>2021</v>
      </c>
      <c r="V43" s="80" t="s">
        <v>99</v>
      </c>
      <c r="W43" s="80" t="s">
        <v>100</v>
      </c>
      <c r="X43" s="80" t="s">
        <v>243</v>
      </c>
      <c r="Y43" s="11" t="s">
        <v>244</v>
      </c>
      <c r="Z43" s="12" t="s">
        <v>103</v>
      </c>
      <c r="AA43" s="80">
        <v>86360000</v>
      </c>
      <c r="AB43" s="13">
        <v>86360000</v>
      </c>
      <c r="AC43" s="13"/>
    </row>
    <row r="44" spans="1:30" ht="51" x14ac:dyDescent="0.2">
      <c r="A44" s="201">
        <v>38</v>
      </c>
      <c r="B44" s="151" t="s">
        <v>277</v>
      </c>
      <c r="C44" s="408" t="s">
        <v>278</v>
      </c>
      <c r="D44" s="408" t="s">
        <v>279</v>
      </c>
      <c r="E44" s="230">
        <v>44607</v>
      </c>
      <c r="F44" s="230">
        <v>44926</v>
      </c>
      <c r="G44" s="214" t="s">
        <v>280</v>
      </c>
      <c r="H44" s="459" t="s">
        <v>281</v>
      </c>
      <c r="I44" s="396">
        <v>125</v>
      </c>
      <c r="J44" s="396">
        <v>50</v>
      </c>
      <c r="K44" s="396">
        <v>175</v>
      </c>
      <c r="L44" s="508">
        <v>50</v>
      </c>
      <c r="M44" s="409">
        <v>0.1</v>
      </c>
      <c r="N44" s="191" t="s">
        <v>265</v>
      </c>
      <c r="O44" s="192" t="s">
        <v>253</v>
      </c>
      <c r="P44" s="193" t="s">
        <v>254</v>
      </c>
      <c r="Q44" s="17" t="s">
        <v>97</v>
      </c>
      <c r="R44" s="10"/>
      <c r="S44" s="80" t="s">
        <v>282</v>
      </c>
      <c r="T44" s="80" t="s">
        <v>282</v>
      </c>
      <c r="U44" s="17">
        <v>2021</v>
      </c>
      <c r="V44" s="80" t="s">
        <v>99</v>
      </c>
      <c r="W44" s="80" t="s">
        <v>100</v>
      </c>
      <c r="X44" s="80" t="s">
        <v>243</v>
      </c>
      <c r="Y44" s="11" t="s">
        <v>244</v>
      </c>
      <c r="Z44" s="12" t="s">
        <v>103</v>
      </c>
      <c r="AA44" s="80">
        <v>792855100</v>
      </c>
      <c r="AB44" s="13">
        <v>792855100</v>
      </c>
      <c r="AC44" s="13"/>
    </row>
    <row r="45" spans="1:30" ht="51" x14ac:dyDescent="0.2">
      <c r="A45" s="201">
        <v>39</v>
      </c>
      <c r="B45" s="150" t="s">
        <v>283</v>
      </c>
      <c r="C45" s="184" t="s">
        <v>284</v>
      </c>
      <c r="D45" s="197" t="s">
        <v>285</v>
      </c>
      <c r="E45" s="194">
        <v>44593</v>
      </c>
      <c r="F45" s="194">
        <v>44926</v>
      </c>
      <c r="G45" s="187" t="s">
        <v>286</v>
      </c>
      <c r="H45" s="187" t="s">
        <v>287</v>
      </c>
      <c r="I45" s="196">
        <v>150</v>
      </c>
      <c r="J45" s="396">
        <v>120</v>
      </c>
      <c r="K45" s="396">
        <v>220</v>
      </c>
      <c r="L45" s="508">
        <v>210</v>
      </c>
      <c r="M45" s="190">
        <v>0.15</v>
      </c>
      <c r="N45" s="191" t="s">
        <v>265</v>
      </c>
      <c r="O45" s="192" t="s">
        <v>253</v>
      </c>
      <c r="P45" s="193" t="s">
        <v>254</v>
      </c>
      <c r="Q45" s="17" t="s">
        <v>97</v>
      </c>
      <c r="R45" s="10"/>
      <c r="S45" s="80" t="s">
        <v>282</v>
      </c>
      <c r="T45" s="80" t="s">
        <v>282</v>
      </c>
      <c r="U45" s="17">
        <v>2021</v>
      </c>
      <c r="V45" s="80" t="s">
        <v>99</v>
      </c>
      <c r="W45" s="80" t="s">
        <v>100</v>
      </c>
      <c r="X45" s="80" t="s">
        <v>243</v>
      </c>
      <c r="Y45" s="11" t="s">
        <v>244</v>
      </c>
      <c r="Z45" s="12" t="s">
        <v>103</v>
      </c>
      <c r="AA45" s="80"/>
      <c r="AB45" s="13"/>
      <c r="AC45" s="13"/>
    </row>
    <row r="46" spans="1:30" ht="114.75" x14ac:dyDescent="0.2">
      <c r="A46" s="201">
        <v>40</v>
      </c>
      <c r="B46" s="150" t="s">
        <v>288</v>
      </c>
      <c r="C46" s="184" t="s">
        <v>289</v>
      </c>
      <c r="D46" s="184" t="s">
        <v>290</v>
      </c>
      <c r="E46" s="185">
        <v>44593</v>
      </c>
      <c r="F46" s="185">
        <v>44910</v>
      </c>
      <c r="G46" s="186" t="s">
        <v>263</v>
      </c>
      <c r="H46" s="187" t="s">
        <v>291</v>
      </c>
      <c r="I46" s="188">
        <v>0.15</v>
      </c>
      <c r="J46" s="560">
        <v>0.25</v>
      </c>
      <c r="K46" s="560">
        <v>0.25</v>
      </c>
      <c r="L46" s="511">
        <v>0.35</v>
      </c>
      <c r="M46" s="190">
        <v>0.05</v>
      </c>
      <c r="N46" s="191" t="s">
        <v>292</v>
      </c>
      <c r="O46" s="192" t="s">
        <v>253</v>
      </c>
      <c r="P46" s="193" t="s">
        <v>254</v>
      </c>
      <c r="Q46" s="17" t="s">
        <v>97</v>
      </c>
      <c r="R46" s="28"/>
      <c r="S46" s="28"/>
      <c r="T46" s="29"/>
      <c r="U46" s="29"/>
      <c r="V46" s="29"/>
      <c r="W46" s="29"/>
      <c r="X46" s="29"/>
      <c r="Y46" s="29"/>
      <c r="Z46" s="29"/>
      <c r="AA46" s="29"/>
      <c r="AB46" s="29"/>
      <c r="AC46" s="29"/>
    </row>
    <row r="47" spans="1:30" ht="89.25" x14ac:dyDescent="0.2">
      <c r="A47" s="201">
        <v>41</v>
      </c>
      <c r="B47" s="151" t="s">
        <v>293</v>
      </c>
      <c r="C47" s="214" t="s">
        <v>158</v>
      </c>
      <c r="D47" s="214" t="s">
        <v>294</v>
      </c>
      <c r="E47" s="215">
        <v>44593</v>
      </c>
      <c r="F47" s="216">
        <v>44736</v>
      </c>
      <c r="G47" s="186" t="s">
        <v>160</v>
      </c>
      <c r="H47" s="187" t="s">
        <v>161</v>
      </c>
      <c r="I47" s="199">
        <v>0</v>
      </c>
      <c r="J47" s="390">
        <v>1</v>
      </c>
      <c r="K47" s="390">
        <v>0</v>
      </c>
      <c r="L47" s="199">
        <v>0</v>
      </c>
      <c r="M47" s="190">
        <v>0.05</v>
      </c>
      <c r="N47" s="200" t="s">
        <v>276</v>
      </c>
      <c r="O47" s="192" t="s">
        <v>253</v>
      </c>
      <c r="P47" s="193" t="s">
        <v>254</v>
      </c>
      <c r="Q47" s="76"/>
      <c r="R47" s="28"/>
      <c r="S47" s="28"/>
      <c r="T47" s="29"/>
      <c r="U47" s="29"/>
      <c r="V47" s="29"/>
      <c r="W47" s="29"/>
      <c r="X47" s="29"/>
      <c r="Y47" s="29"/>
      <c r="Z47" s="29"/>
      <c r="AA47" s="29"/>
      <c r="AB47" s="29"/>
      <c r="AC47" s="29"/>
    </row>
    <row r="48" spans="1:30" ht="46.5" customHeight="1" x14ac:dyDescent="0.2">
      <c r="A48" s="201">
        <v>42</v>
      </c>
      <c r="B48" s="150" t="s">
        <v>295</v>
      </c>
      <c r="C48" s="214" t="s">
        <v>164</v>
      </c>
      <c r="D48" s="214" t="s">
        <v>296</v>
      </c>
      <c r="E48" s="215">
        <v>44621</v>
      </c>
      <c r="F48" s="216">
        <v>44895</v>
      </c>
      <c r="G48" s="214" t="s">
        <v>166</v>
      </c>
      <c r="H48" s="214" t="s">
        <v>167</v>
      </c>
      <c r="I48" s="217">
        <v>1</v>
      </c>
      <c r="J48" s="217">
        <v>1</v>
      </c>
      <c r="K48" s="217">
        <v>1</v>
      </c>
      <c r="L48" s="217">
        <v>0</v>
      </c>
      <c r="M48" s="192">
        <v>0.05</v>
      </c>
      <c r="N48" s="192" t="s">
        <v>162</v>
      </c>
      <c r="O48" s="192" t="s">
        <v>253</v>
      </c>
      <c r="P48" s="193" t="s">
        <v>254</v>
      </c>
      <c r="Q48" s="76"/>
      <c r="R48" s="28"/>
      <c r="S48" s="28"/>
      <c r="T48" s="29"/>
      <c r="U48" s="29"/>
      <c r="V48" s="29"/>
      <c r="W48" s="29"/>
      <c r="X48" s="29"/>
      <c r="Y48" s="29"/>
      <c r="Z48" s="29"/>
      <c r="AA48" s="29"/>
      <c r="AB48" s="29"/>
      <c r="AC48" s="29"/>
    </row>
    <row r="49" spans="1:30" ht="75.75" customHeight="1" x14ac:dyDescent="0.2">
      <c r="A49" s="398">
        <v>43</v>
      </c>
      <c r="B49" s="584" t="s">
        <v>297</v>
      </c>
      <c r="C49" s="436" t="s">
        <v>298</v>
      </c>
      <c r="D49" s="436" t="s">
        <v>860</v>
      </c>
      <c r="E49" s="454">
        <v>44682</v>
      </c>
      <c r="F49" s="435">
        <v>44926</v>
      </c>
      <c r="G49" s="436" t="s">
        <v>300</v>
      </c>
      <c r="H49" s="436" t="s">
        <v>301</v>
      </c>
      <c r="I49" s="269">
        <v>0</v>
      </c>
      <c r="J49" s="269">
        <v>20</v>
      </c>
      <c r="K49" s="269">
        <v>15</v>
      </c>
      <c r="L49" s="516">
        <v>10</v>
      </c>
      <c r="M49" s="282">
        <v>0.05</v>
      </c>
      <c r="N49" s="282" t="s">
        <v>265</v>
      </c>
      <c r="O49" s="282" t="s">
        <v>253</v>
      </c>
      <c r="P49" s="585" t="s">
        <v>254</v>
      </c>
      <c r="Q49" s="76"/>
      <c r="R49" s="28"/>
      <c r="S49" s="28"/>
      <c r="T49" s="29"/>
      <c r="U49" s="29"/>
      <c r="V49" s="29"/>
      <c r="W49" s="29"/>
      <c r="X49" s="29"/>
      <c r="Y49" s="29"/>
      <c r="Z49" s="29"/>
      <c r="AA49" s="29"/>
      <c r="AB49" s="29"/>
      <c r="AC49" s="29"/>
    </row>
    <row r="50" spans="1:30" ht="30.75" customHeight="1" thickBot="1" x14ac:dyDescent="0.25">
      <c r="A50" s="149"/>
      <c r="B50" s="586" t="s">
        <v>302</v>
      </c>
      <c r="C50" s="587"/>
      <c r="D50" s="587"/>
      <c r="E50" s="588"/>
      <c r="F50" s="588"/>
      <c r="G50" s="589"/>
      <c r="H50" s="589"/>
      <c r="I50" s="590"/>
      <c r="J50" s="590"/>
      <c r="K50" s="590"/>
      <c r="L50" s="590"/>
      <c r="M50" s="591">
        <f>SUM(M38:M49)</f>
        <v>1.0000000000000002</v>
      </c>
      <c r="N50" s="592"/>
      <c r="O50" s="593"/>
      <c r="P50" s="590"/>
      <c r="Q50" s="130"/>
      <c r="R50" s="131"/>
      <c r="S50" s="131"/>
      <c r="W50" s="27"/>
      <c r="AA50" s="4">
        <v>1000000000</v>
      </c>
      <c r="AB50" s="4">
        <v>100000000</v>
      </c>
      <c r="AC50" s="5">
        <f>+AB50/AA50</f>
        <v>0.1</v>
      </c>
    </row>
    <row r="51" spans="1:30" ht="76.5" x14ac:dyDescent="0.2">
      <c r="A51" s="246">
        <v>44</v>
      </c>
      <c r="B51" s="151" t="s">
        <v>303</v>
      </c>
      <c r="C51" s="214" t="s">
        <v>861</v>
      </c>
      <c r="D51" s="214" t="s">
        <v>305</v>
      </c>
      <c r="E51" s="230">
        <v>44578</v>
      </c>
      <c r="F51" s="230">
        <v>44926</v>
      </c>
      <c r="G51" s="225" t="s">
        <v>866</v>
      </c>
      <c r="H51" s="214" t="s">
        <v>306</v>
      </c>
      <c r="I51" s="390">
        <v>8</v>
      </c>
      <c r="J51" s="594">
        <v>6</v>
      </c>
      <c r="K51" s="217">
        <v>7</v>
      </c>
      <c r="L51" s="515">
        <v>15</v>
      </c>
      <c r="M51" s="249">
        <v>0.3</v>
      </c>
      <c r="N51" s="204" t="s">
        <v>134</v>
      </c>
      <c r="O51" s="250" t="s">
        <v>875</v>
      </c>
      <c r="P51" s="251" t="s">
        <v>874</v>
      </c>
      <c r="Q51" s="77"/>
      <c r="R51" s="79"/>
      <c r="S51" s="79"/>
      <c r="T51" s="134"/>
      <c r="U51" s="134"/>
      <c r="V51" s="134"/>
      <c r="W51" s="135"/>
      <c r="X51" s="134"/>
      <c r="Y51" s="134"/>
      <c r="Z51" s="134"/>
      <c r="AA51" s="134"/>
      <c r="AB51" s="134"/>
      <c r="AC51" s="136"/>
      <c r="AD51" s="137"/>
    </row>
    <row r="52" spans="1:30" ht="76.5" x14ac:dyDescent="0.2">
      <c r="A52" s="201">
        <v>45</v>
      </c>
      <c r="B52" s="151" t="s">
        <v>307</v>
      </c>
      <c r="C52" s="214" t="s">
        <v>308</v>
      </c>
      <c r="D52" s="214" t="s">
        <v>309</v>
      </c>
      <c r="E52" s="230">
        <v>44578</v>
      </c>
      <c r="F52" s="230">
        <v>44742</v>
      </c>
      <c r="G52" s="214" t="s">
        <v>310</v>
      </c>
      <c r="H52" s="214" t="s">
        <v>311</v>
      </c>
      <c r="I52" s="390">
        <v>0</v>
      </c>
      <c r="J52" s="390">
        <v>1</v>
      </c>
      <c r="K52" s="390">
        <v>0</v>
      </c>
      <c r="L52" s="390">
        <v>0</v>
      </c>
      <c r="M52" s="220">
        <v>2.3E-2</v>
      </c>
      <c r="N52" s="200" t="s">
        <v>312</v>
      </c>
      <c r="O52" s="250" t="s">
        <v>875</v>
      </c>
      <c r="P52" s="251" t="s">
        <v>874</v>
      </c>
      <c r="Q52" s="77"/>
      <c r="R52" s="79"/>
      <c r="S52" s="79"/>
      <c r="W52" s="27"/>
      <c r="AC52" s="138"/>
      <c r="AD52" s="139"/>
    </row>
    <row r="53" spans="1:30" ht="85.5" customHeight="1" x14ac:dyDescent="0.2">
      <c r="A53" s="201">
        <v>46</v>
      </c>
      <c r="B53" s="150" t="s">
        <v>313</v>
      </c>
      <c r="C53" s="187" t="s">
        <v>314</v>
      </c>
      <c r="D53" s="187" t="s">
        <v>315</v>
      </c>
      <c r="E53" s="194">
        <v>44578</v>
      </c>
      <c r="F53" s="194">
        <v>44926</v>
      </c>
      <c r="G53" s="222" t="s">
        <v>316</v>
      </c>
      <c r="H53" s="187" t="s">
        <v>317</v>
      </c>
      <c r="I53" s="199">
        <v>1</v>
      </c>
      <c r="J53" s="390">
        <v>1</v>
      </c>
      <c r="K53" s="390">
        <v>1</v>
      </c>
      <c r="L53" s="513">
        <v>1</v>
      </c>
      <c r="M53" s="220">
        <v>8.1000000000000003E-2</v>
      </c>
      <c r="N53" s="200" t="s">
        <v>312</v>
      </c>
      <c r="O53" s="250" t="s">
        <v>875</v>
      </c>
      <c r="P53" s="251" t="s">
        <v>874</v>
      </c>
      <c r="Q53" s="77"/>
      <c r="R53" s="79"/>
      <c r="S53" s="79"/>
      <c r="T53" s="140"/>
      <c r="U53" s="140"/>
      <c r="V53" s="140"/>
      <c r="W53" s="141"/>
      <c r="X53" s="140"/>
      <c r="Y53" s="140"/>
      <c r="Z53" s="140"/>
      <c r="AA53" s="140"/>
      <c r="AB53" s="140"/>
      <c r="AC53" s="142"/>
      <c r="AD53" s="143"/>
    </row>
    <row r="54" spans="1:30" s="6" customFormat="1" ht="99.75" customHeight="1" x14ac:dyDescent="0.25">
      <c r="A54" s="201">
        <v>47</v>
      </c>
      <c r="B54" s="151" t="s">
        <v>318</v>
      </c>
      <c r="C54" s="214" t="s">
        <v>319</v>
      </c>
      <c r="D54" s="214" t="s">
        <v>315</v>
      </c>
      <c r="E54" s="230">
        <v>44578</v>
      </c>
      <c r="F54" s="230">
        <v>44926</v>
      </c>
      <c r="G54" s="391" t="s">
        <v>316</v>
      </c>
      <c r="H54" s="214" t="s">
        <v>317</v>
      </c>
      <c r="I54" s="390">
        <v>0</v>
      </c>
      <c r="J54" s="390">
        <v>0</v>
      </c>
      <c r="K54" s="390">
        <v>2</v>
      </c>
      <c r="L54" s="513">
        <v>2</v>
      </c>
      <c r="M54" s="220">
        <v>9.0999999999999998E-2</v>
      </c>
      <c r="N54" s="200" t="s">
        <v>312</v>
      </c>
      <c r="O54" s="250" t="s">
        <v>875</v>
      </c>
      <c r="P54" s="251" t="s">
        <v>874</v>
      </c>
      <c r="Q54" s="132"/>
      <c r="R54" s="133"/>
      <c r="S54" s="133"/>
      <c r="W54" s="25"/>
      <c r="AA54" s="7">
        <v>1000000000</v>
      </c>
      <c r="AB54" s="7">
        <v>100000000</v>
      </c>
      <c r="AC54" s="8">
        <f>+AB54/AA54</f>
        <v>0.1</v>
      </c>
    </row>
    <row r="55" spans="1:30" s="6" customFormat="1" ht="138.75" customHeight="1" x14ac:dyDescent="0.25">
      <c r="A55" s="201">
        <v>48</v>
      </c>
      <c r="B55" s="151" t="s">
        <v>320</v>
      </c>
      <c r="C55" s="225" t="s">
        <v>321</v>
      </c>
      <c r="D55" s="225" t="s">
        <v>322</v>
      </c>
      <c r="E55" s="224">
        <v>44578</v>
      </c>
      <c r="F55" s="224">
        <v>44834</v>
      </c>
      <c r="G55" s="225" t="s">
        <v>323</v>
      </c>
      <c r="H55" s="225" t="s">
        <v>324</v>
      </c>
      <c r="I55" s="226">
        <v>0</v>
      </c>
      <c r="J55" s="226">
        <v>0</v>
      </c>
      <c r="K55" s="226">
        <v>1</v>
      </c>
      <c r="L55" s="226">
        <v>0</v>
      </c>
      <c r="M55" s="220">
        <v>2.3E-2</v>
      </c>
      <c r="N55" s="200" t="s">
        <v>325</v>
      </c>
      <c r="O55" s="250" t="s">
        <v>875</v>
      </c>
      <c r="P55" s="251" t="s">
        <v>874</v>
      </c>
      <c r="Q55" s="78"/>
      <c r="R55" s="18"/>
      <c r="S55" s="18"/>
      <c r="W55" s="25"/>
      <c r="AC55" s="8"/>
    </row>
    <row r="56" spans="1:30" s="6" customFormat="1" ht="105.75" customHeight="1" x14ac:dyDescent="0.25">
      <c r="A56" s="201">
        <v>49</v>
      </c>
      <c r="B56" s="150" t="s">
        <v>326</v>
      </c>
      <c r="C56" s="225" t="s">
        <v>327</v>
      </c>
      <c r="D56" s="225" t="s">
        <v>328</v>
      </c>
      <c r="E56" s="224">
        <v>44578</v>
      </c>
      <c r="F56" s="224">
        <v>44651</v>
      </c>
      <c r="G56" s="225" t="s">
        <v>329</v>
      </c>
      <c r="H56" s="225" t="s">
        <v>330</v>
      </c>
      <c r="I56" s="226">
        <v>1</v>
      </c>
      <c r="J56" s="226">
        <v>0</v>
      </c>
      <c r="K56" s="226">
        <v>0</v>
      </c>
      <c r="L56" s="226">
        <v>0</v>
      </c>
      <c r="M56" s="227">
        <v>2.3E-2</v>
      </c>
      <c r="N56" s="217" t="s">
        <v>312</v>
      </c>
      <c r="O56" s="250" t="s">
        <v>875</v>
      </c>
      <c r="P56" s="251" t="s">
        <v>874</v>
      </c>
      <c r="Q56" s="78"/>
      <c r="R56" s="18"/>
      <c r="S56" s="18"/>
      <c r="W56" s="25"/>
      <c r="AC56" s="8"/>
    </row>
    <row r="57" spans="1:30" ht="89.25" x14ac:dyDescent="0.2">
      <c r="A57" s="201">
        <v>50</v>
      </c>
      <c r="B57" s="150" t="s">
        <v>331</v>
      </c>
      <c r="C57" s="228" t="s">
        <v>332</v>
      </c>
      <c r="D57" s="214" t="s">
        <v>333</v>
      </c>
      <c r="E57" s="194">
        <v>44578</v>
      </c>
      <c r="F57" s="194">
        <v>44926</v>
      </c>
      <c r="G57" s="214" t="s">
        <v>334</v>
      </c>
      <c r="H57" s="214" t="s">
        <v>335</v>
      </c>
      <c r="I57" s="199">
        <v>0</v>
      </c>
      <c r="J57" s="390">
        <v>1</v>
      </c>
      <c r="K57" s="390">
        <v>0</v>
      </c>
      <c r="L57" s="513">
        <v>1</v>
      </c>
      <c r="M57" s="220">
        <v>4.4999999999999998E-2</v>
      </c>
      <c r="N57" s="229" t="s">
        <v>134</v>
      </c>
      <c r="O57" s="250" t="s">
        <v>875</v>
      </c>
      <c r="P57" s="251" t="s">
        <v>874</v>
      </c>
      <c r="Q57" s="77"/>
      <c r="R57" s="79"/>
      <c r="S57" s="79"/>
      <c r="W57" s="27"/>
      <c r="AC57" s="5"/>
    </row>
    <row r="58" spans="1:30" ht="89.25" x14ac:dyDescent="0.2">
      <c r="A58" s="201">
        <v>51</v>
      </c>
      <c r="B58" s="150" t="s">
        <v>336</v>
      </c>
      <c r="C58" s="214" t="s">
        <v>337</v>
      </c>
      <c r="D58" s="187" t="s">
        <v>338</v>
      </c>
      <c r="E58" s="194">
        <v>44578</v>
      </c>
      <c r="F58" s="194">
        <v>44651</v>
      </c>
      <c r="G58" s="222" t="s">
        <v>339</v>
      </c>
      <c r="H58" s="187" t="s">
        <v>340</v>
      </c>
      <c r="I58" s="199">
        <v>1</v>
      </c>
      <c r="J58" s="390">
        <v>0</v>
      </c>
      <c r="K58" s="390">
        <v>0</v>
      </c>
      <c r="L58" s="199">
        <v>0</v>
      </c>
      <c r="M58" s="220">
        <v>2.3E-2</v>
      </c>
      <c r="N58" s="229" t="s">
        <v>134</v>
      </c>
      <c r="O58" s="250" t="s">
        <v>875</v>
      </c>
      <c r="P58" s="251" t="s">
        <v>874</v>
      </c>
      <c r="Q58" s="77"/>
      <c r="R58" s="79"/>
      <c r="S58" s="79"/>
      <c r="W58" s="27"/>
      <c r="AC58" s="5"/>
    </row>
    <row r="59" spans="1:30" ht="140.25" x14ac:dyDescent="0.2">
      <c r="A59" s="201">
        <v>52</v>
      </c>
      <c r="B59" s="151" t="s">
        <v>341</v>
      </c>
      <c r="C59" s="214" t="s">
        <v>342</v>
      </c>
      <c r="D59" s="214" t="s">
        <v>862</v>
      </c>
      <c r="E59" s="230">
        <v>44578</v>
      </c>
      <c r="F59" s="230">
        <v>44834</v>
      </c>
      <c r="G59" s="214" t="s">
        <v>854</v>
      </c>
      <c r="H59" s="214" t="s">
        <v>344</v>
      </c>
      <c r="I59" s="390">
        <v>2</v>
      </c>
      <c r="J59" s="390">
        <v>1</v>
      </c>
      <c r="K59" s="390">
        <v>3</v>
      </c>
      <c r="L59" s="390">
        <v>0</v>
      </c>
      <c r="M59" s="220">
        <v>4.4999999999999998E-2</v>
      </c>
      <c r="N59" s="200" t="s">
        <v>325</v>
      </c>
      <c r="O59" s="250" t="s">
        <v>875</v>
      </c>
      <c r="P59" s="251" t="s">
        <v>874</v>
      </c>
      <c r="Q59" s="77"/>
      <c r="R59" s="79"/>
      <c r="S59" s="79"/>
      <c r="W59" s="27"/>
      <c r="AC59" s="9"/>
    </row>
    <row r="60" spans="1:30" ht="102" x14ac:dyDescent="0.2">
      <c r="A60" s="201">
        <v>53</v>
      </c>
      <c r="B60" s="150" t="s">
        <v>345</v>
      </c>
      <c r="C60" s="187" t="s">
        <v>346</v>
      </c>
      <c r="D60" s="187" t="s">
        <v>347</v>
      </c>
      <c r="E60" s="194">
        <v>44578</v>
      </c>
      <c r="F60" s="194">
        <v>44834</v>
      </c>
      <c r="G60" s="187" t="s">
        <v>348</v>
      </c>
      <c r="H60" s="187" t="s">
        <v>349</v>
      </c>
      <c r="I60" s="199">
        <v>1</v>
      </c>
      <c r="J60" s="390">
        <v>0</v>
      </c>
      <c r="K60" s="390">
        <v>1</v>
      </c>
      <c r="L60" s="199">
        <v>0</v>
      </c>
      <c r="M60" s="220">
        <v>4.4999999999999998E-2</v>
      </c>
      <c r="N60" s="229" t="s">
        <v>134</v>
      </c>
      <c r="O60" s="250" t="s">
        <v>875</v>
      </c>
      <c r="P60" s="251" t="s">
        <v>874</v>
      </c>
      <c r="Q60" s="77"/>
      <c r="R60" s="79"/>
      <c r="S60" s="79"/>
      <c r="W60" s="27"/>
      <c r="AC60" s="9"/>
    </row>
    <row r="61" spans="1:30" ht="111.95" customHeight="1" x14ac:dyDescent="0.2">
      <c r="A61" s="201">
        <v>54</v>
      </c>
      <c r="B61" s="150" t="s">
        <v>350</v>
      </c>
      <c r="C61" s="187" t="s">
        <v>351</v>
      </c>
      <c r="D61" s="187" t="s">
        <v>352</v>
      </c>
      <c r="E61" s="194">
        <v>44578</v>
      </c>
      <c r="F61" s="194">
        <v>44926</v>
      </c>
      <c r="G61" s="187" t="s">
        <v>353</v>
      </c>
      <c r="H61" s="187" t="s">
        <v>354</v>
      </c>
      <c r="I61" s="199">
        <v>0</v>
      </c>
      <c r="J61" s="390">
        <v>1</v>
      </c>
      <c r="K61" s="390">
        <v>0</v>
      </c>
      <c r="L61" s="513">
        <v>1</v>
      </c>
      <c r="M61" s="220">
        <v>4.4999999999999998E-2</v>
      </c>
      <c r="N61" s="200" t="s">
        <v>325</v>
      </c>
      <c r="O61" s="250" t="s">
        <v>875</v>
      </c>
      <c r="P61" s="251" t="s">
        <v>874</v>
      </c>
      <c r="Q61" s="77"/>
      <c r="R61" s="79"/>
      <c r="S61" s="79"/>
      <c r="W61" s="27"/>
      <c r="AC61" s="9"/>
    </row>
    <row r="62" spans="1:30" ht="140.25" x14ac:dyDescent="0.2">
      <c r="A62" s="201">
        <v>55</v>
      </c>
      <c r="B62" s="150" t="s">
        <v>355</v>
      </c>
      <c r="C62" s="187" t="s">
        <v>356</v>
      </c>
      <c r="D62" s="187" t="s">
        <v>357</v>
      </c>
      <c r="E62" s="194">
        <v>44578</v>
      </c>
      <c r="F62" s="194">
        <v>44926</v>
      </c>
      <c r="G62" s="187" t="s">
        <v>358</v>
      </c>
      <c r="H62" s="187" t="s">
        <v>359</v>
      </c>
      <c r="I62" s="199">
        <v>0</v>
      </c>
      <c r="J62" s="390">
        <v>1</v>
      </c>
      <c r="K62" s="390">
        <v>0</v>
      </c>
      <c r="L62" s="513">
        <v>1</v>
      </c>
      <c r="M62" s="220">
        <v>4.4999999999999998E-2</v>
      </c>
      <c r="N62" s="200" t="s">
        <v>325</v>
      </c>
      <c r="O62" s="250" t="s">
        <v>875</v>
      </c>
      <c r="P62" s="251" t="s">
        <v>874</v>
      </c>
      <c r="Q62" s="77"/>
      <c r="R62" s="79"/>
      <c r="S62" s="79"/>
      <c r="W62" s="27"/>
      <c r="AC62" s="9"/>
    </row>
    <row r="63" spans="1:30" ht="127.5" x14ac:dyDescent="0.2">
      <c r="A63" s="201">
        <v>56</v>
      </c>
      <c r="B63" s="150" t="s">
        <v>360</v>
      </c>
      <c r="C63" s="187" t="s">
        <v>361</v>
      </c>
      <c r="D63" s="187" t="s">
        <v>362</v>
      </c>
      <c r="E63" s="194">
        <v>44576</v>
      </c>
      <c r="F63" s="230">
        <v>44773</v>
      </c>
      <c r="G63" s="187" t="s">
        <v>363</v>
      </c>
      <c r="H63" s="187" t="s">
        <v>364</v>
      </c>
      <c r="I63" s="199">
        <v>0</v>
      </c>
      <c r="J63" s="390">
        <v>0</v>
      </c>
      <c r="K63" s="390">
        <v>1</v>
      </c>
      <c r="L63" s="199">
        <v>0</v>
      </c>
      <c r="M63" s="220">
        <v>2.3E-2</v>
      </c>
      <c r="N63" s="200" t="s">
        <v>325</v>
      </c>
      <c r="O63" s="250" t="s">
        <v>875</v>
      </c>
      <c r="P63" s="251" t="s">
        <v>874</v>
      </c>
    </row>
    <row r="64" spans="1:30" ht="51" x14ac:dyDescent="0.2">
      <c r="A64" s="201">
        <v>57</v>
      </c>
      <c r="B64" s="150" t="s">
        <v>365</v>
      </c>
      <c r="C64" s="187" t="s">
        <v>366</v>
      </c>
      <c r="D64" s="187" t="s">
        <v>367</v>
      </c>
      <c r="E64" s="194">
        <v>44576</v>
      </c>
      <c r="F64" s="194">
        <v>44926</v>
      </c>
      <c r="G64" s="187" t="s">
        <v>368</v>
      </c>
      <c r="H64" s="187" t="s">
        <v>369</v>
      </c>
      <c r="I64" s="199">
        <v>0</v>
      </c>
      <c r="J64" s="390">
        <v>1</v>
      </c>
      <c r="K64" s="390">
        <v>0</v>
      </c>
      <c r="L64" s="513">
        <v>1</v>
      </c>
      <c r="M64" s="220">
        <v>4.4999999999999998E-2</v>
      </c>
      <c r="N64" s="200" t="s">
        <v>325</v>
      </c>
      <c r="O64" s="250" t="s">
        <v>875</v>
      </c>
      <c r="P64" s="251" t="s">
        <v>874</v>
      </c>
      <c r="AD64" s="128"/>
    </row>
    <row r="65" spans="1:30" ht="63.75" x14ac:dyDescent="0.2">
      <c r="A65" s="201">
        <v>58</v>
      </c>
      <c r="B65" s="151" t="s">
        <v>370</v>
      </c>
      <c r="C65" s="214" t="s">
        <v>371</v>
      </c>
      <c r="D65" s="214" t="s">
        <v>372</v>
      </c>
      <c r="E65" s="230">
        <v>44576</v>
      </c>
      <c r="F65" s="230">
        <v>44742</v>
      </c>
      <c r="G65" s="214" t="s">
        <v>373</v>
      </c>
      <c r="H65" s="214" t="s">
        <v>374</v>
      </c>
      <c r="I65" s="390">
        <v>0</v>
      </c>
      <c r="J65" s="390">
        <v>1</v>
      </c>
      <c r="K65" s="390">
        <v>0</v>
      </c>
      <c r="L65" s="390">
        <v>0</v>
      </c>
      <c r="M65" s="220">
        <v>2.3E-2</v>
      </c>
      <c r="N65" s="229" t="s">
        <v>134</v>
      </c>
      <c r="O65" s="250" t="s">
        <v>875</v>
      </c>
      <c r="P65" s="251" t="s">
        <v>874</v>
      </c>
      <c r="AD65" s="128"/>
    </row>
    <row r="66" spans="1:30" ht="114.75" x14ac:dyDescent="0.2">
      <c r="A66" s="201">
        <v>59</v>
      </c>
      <c r="B66" s="150" t="s">
        <v>375</v>
      </c>
      <c r="C66" s="187" t="s">
        <v>864</v>
      </c>
      <c r="D66" s="187" t="s">
        <v>863</v>
      </c>
      <c r="E66" s="194">
        <v>44576</v>
      </c>
      <c r="F66" s="194">
        <v>44926</v>
      </c>
      <c r="G66" s="222" t="s">
        <v>378</v>
      </c>
      <c r="H66" s="187" t="s">
        <v>379</v>
      </c>
      <c r="I66" s="199">
        <v>0</v>
      </c>
      <c r="J66" s="390">
        <v>0</v>
      </c>
      <c r="K66" s="390">
        <v>1</v>
      </c>
      <c r="L66" s="513">
        <v>1</v>
      </c>
      <c r="M66" s="220">
        <v>4.4999999999999998E-2</v>
      </c>
      <c r="N66" s="200" t="s">
        <v>325</v>
      </c>
      <c r="O66" s="250" t="s">
        <v>875</v>
      </c>
      <c r="P66" s="251" t="s">
        <v>874</v>
      </c>
      <c r="AD66" s="128"/>
    </row>
    <row r="67" spans="1:30" ht="99" customHeight="1" x14ac:dyDescent="0.2">
      <c r="A67" s="201">
        <v>60</v>
      </c>
      <c r="B67" s="150" t="s">
        <v>380</v>
      </c>
      <c r="C67" s="214" t="s">
        <v>381</v>
      </c>
      <c r="D67" s="214" t="s">
        <v>159</v>
      </c>
      <c r="E67" s="194">
        <v>44564</v>
      </c>
      <c r="F67" s="198">
        <v>44712</v>
      </c>
      <c r="G67" s="214" t="s">
        <v>160</v>
      </c>
      <c r="H67" s="214" t="s">
        <v>161</v>
      </c>
      <c r="I67" s="199">
        <v>0</v>
      </c>
      <c r="J67" s="390">
        <v>1</v>
      </c>
      <c r="K67" s="390">
        <v>0</v>
      </c>
      <c r="L67" s="199">
        <v>0</v>
      </c>
      <c r="M67" s="220">
        <v>2.3E-2</v>
      </c>
      <c r="N67" s="200" t="s">
        <v>162</v>
      </c>
      <c r="O67" s="250" t="s">
        <v>875</v>
      </c>
      <c r="P67" s="251" t="s">
        <v>874</v>
      </c>
      <c r="AD67" s="128"/>
    </row>
    <row r="68" spans="1:30" ht="63.75" customHeight="1" x14ac:dyDescent="0.2">
      <c r="A68" s="201">
        <v>61</v>
      </c>
      <c r="B68" s="150" t="s">
        <v>382</v>
      </c>
      <c r="C68" s="214" t="s">
        <v>164</v>
      </c>
      <c r="D68" s="214" t="s">
        <v>296</v>
      </c>
      <c r="E68" s="215">
        <v>44621</v>
      </c>
      <c r="F68" s="216">
        <v>44895</v>
      </c>
      <c r="G68" s="214" t="s">
        <v>166</v>
      </c>
      <c r="H68" s="214" t="s">
        <v>167</v>
      </c>
      <c r="I68" s="217">
        <v>1</v>
      </c>
      <c r="J68" s="217">
        <v>1</v>
      </c>
      <c r="K68" s="217">
        <v>1</v>
      </c>
      <c r="L68" s="217">
        <v>0</v>
      </c>
      <c r="M68" s="192">
        <v>0.05</v>
      </c>
      <c r="N68" s="192" t="s">
        <v>162</v>
      </c>
      <c r="O68" s="250" t="s">
        <v>875</v>
      </c>
      <c r="P68" s="251" t="s">
        <v>874</v>
      </c>
      <c r="AD68" s="128"/>
    </row>
    <row r="69" spans="1:30" ht="36.75" customHeight="1" x14ac:dyDescent="0.2">
      <c r="A69" s="595"/>
      <c r="B69" s="596" t="s">
        <v>383</v>
      </c>
      <c r="C69" s="597"/>
      <c r="D69" s="597"/>
      <c r="E69" s="598"/>
      <c r="F69" s="598"/>
      <c r="G69" s="599"/>
      <c r="H69" s="599"/>
      <c r="I69" s="521"/>
      <c r="J69" s="521"/>
      <c r="K69" s="521"/>
      <c r="L69" s="521"/>
      <c r="M69" s="600">
        <f>SUM(M51:M68)</f>
        <v>0.99800000000000044</v>
      </c>
      <c r="N69" s="601"/>
      <c r="O69" s="602"/>
      <c r="P69" s="603"/>
      <c r="AD69" s="128"/>
    </row>
    <row r="70" spans="1:30" ht="38.25" x14ac:dyDescent="0.2">
      <c r="A70" s="604">
        <v>32</v>
      </c>
      <c r="B70" s="150" t="s">
        <v>384</v>
      </c>
      <c r="C70" s="187" t="s">
        <v>385</v>
      </c>
      <c r="D70" s="187" t="s">
        <v>386</v>
      </c>
      <c r="E70" s="255">
        <v>44593</v>
      </c>
      <c r="F70" s="255">
        <v>44742</v>
      </c>
      <c r="G70" s="187" t="s">
        <v>387</v>
      </c>
      <c r="H70" s="187" t="s">
        <v>388</v>
      </c>
      <c r="I70" s="199">
        <v>0</v>
      </c>
      <c r="J70" s="390">
        <v>1</v>
      </c>
      <c r="K70" s="217">
        <v>0</v>
      </c>
      <c r="L70" s="199">
        <v>0</v>
      </c>
      <c r="M70" s="190">
        <v>0.05</v>
      </c>
      <c r="N70" s="200" t="s">
        <v>162</v>
      </c>
      <c r="O70" s="217" t="s">
        <v>877</v>
      </c>
      <c r="P70" s="217" t="s">
        <v>876</v>
      </c>
    </row>
    <row r="71" spans="1:30" ht="77.25" customHeight="1" x14ac:dyDescent="0.2">
      <c r="A71" s="604">
        <v>63</v>
      </c>
      <c r="B71" s="150" t="s">
        <v>389</v>
      </c>
      <c r="C71" s="187" t="s">
        <v>390</v>
      </c>
      <c r="D71" s="187" t="s">
        <v>391</v>
      </c>
      <c r="E71" s="255">
        <v>44593</v>
      </c>
      <c r="F71" s="255">
        <v>44742</v>
      </c>
      <c r="G71" s="187" t="s">
        <v>392</v>
      </c>
      <c r="H71" s="187" t="s">
        <v>393</v>
      </c>
      <c r="I71" s="199">
        <v>1</v>
      </c>
      <c r="J71" s="390">
        <v>1</v>
      </c>
      <c r="K71" s="390">
        <v>0</v>
      </c>
      <c r="L71" s="200">
        <v>0</v>
      </c>
      <c r="M71" s="190">
        <v>0.05</v>
      </c>
      <c r="N71" s="200" t="s">
        <v>162</v>
      </c>
      <c r="O71" s="217" t="s">
        <v>877</v>
      </c>
      <c r="P71" s="217" t="s">
        <v>876</v>
      </c>
    </row>
    <row r="72" spans="1:30" ht="63.75" x14ac:dyDescent="0.2">
      <c r="A72" s="604">
        <v>64</v>
      </c>
      <c r="B72" s="151" t="s">
        <v>394</v>
      </c>
      <c r="C72" s="214" t="s">
        <v>395</v>
      </c>
      <c r="D72" s="605" t="s">
        <v>396</v>
      </c>
      <c r="E72" s="364">
        <v>44593</v>
      </c>
      <c r="F72" s="364">
        <v>44895</v>
      </c>
      <c r="G72" s="187" t="s">
        <v>397</v>
      </c>
      <c r="H72" s="187" t="s">
        <v>398</v>
      </c>
      <c r="I72" s="199">
        <v>1</v>
      </c>
      <c r="J72" s="390">
        <v>1</v>
      </c>
      <c r="K72" s="217">
        <v>1</v>
      </c>
      <c r="L72" s="199">
        <v>0</v>
      </c>
      <c r="M72" s="190">
        <v>0.1</v>
      </c>
      <c r="N72" s="200" t="s">
        <v>162</v>
      </c>
      <c r="O72" s="217" t="s">
        <v>877</v>
      </c>
      <c r="P72" s="217" t="s">
        <v>876</v>
      </c>
    </row>
    <row r="73" spans="1:30" ht="38.25" x14ac:dyDescent="0.2">
      <c r="A73" s="604">
        <v>65</v>
      </c>
      <c r="B73" s="150" t="s">
        <v>399</v>
      </c>
      <c r="C73" s="187" t="s">
        <v>400</v>
      </c>
      <c r="D73" s="187" t="s">
        <v>401</v>
      </c>
      <c r="E73" s="255">
        <v>44593</v>
      </c>
      <c r="F73" s="255">
        <v>44650</v>
      </c>
      <c r="G73" s="187" t="s">
        <v>402</v>
      </c>
      <c r="H73" s="187" t="s">
        <v>388</v>
      </c>
      <c r="I73" s="199">
        <v>1</v>
      </c>
      <c r="J73" s="390">
        <v>0</v>
      </c>
      <c r="K73" s="390">
        <v>0</v>
      </c>
      <c r="L73" s="199">
        <v>0</v>
      </c>
      <c r="M73" s="190">
        <v>0.1</v>
      </c>
      <c r="N73" s="200" t="s">
        <v>239</v>
      </c>
      <c r="O73" s="217" t="s">
        <v>877</v>
      </c>
      <c r="P73" s="217" t="s">
        <v>876</v>
      </c>
    </row>
    <row r="74" spans="1:30" ht="114.75" x14ac:dyDescent="0.2">
      <c r="A74" s="604">
        <v>66</v>
      </c>
      <c r="B74" s="150" t="s">
        <v>403</v>
      </c>
      <c r="C74" s="187" t="s">
        <v>404</v>
      </c>
      <c r="D74" s="187" t="s">
        <v>405</v>
      </c>
      <c r="E74" s="255">
        <v>44593</v>
      </c>
      <c r="F74" s="255">
        <v>44910</v>
      </c>
      <c r="G74" s="187" t="s">
        <v>406</v>
      </c>
      <c r="H74" s="223" t="s">
        <v>407</v>
      </c>
      <c r="I74" s="199">
        <v>1</v>
      </c>
      <c r="J74" s="390">
        <v>1</v>
      </c>
      <c r="K74" s="390">
        <v>1</v>
      </c>
      <c r="L74" s="513">
        <v>1</v>
      </c>
      <c r="M74" s="190">
        <v>0.1</v>
      </c>
      <c r="N74" s="200" t="s">
        <v>162</v>
      </c>
      <c r="O74" s="217" t="s">
        <v>877</v>
      </c>
      <c r="P74" s="217" t="s">
        <v>876</v>
      </c>
    </row>
    <row r="75" spans="1:30" ht="136.5" customHeight="1" x14ac:dyDescent="0.2">
      <c r="A75" s="604">
        <v>67</v>
      </c>
      <c r="B75" s="150" t="s">
        <v>408</v>
      </c>
      <c r="C75" s="187" t="s">
        <v>409</v>
      </c>
      <c r="D75" s="187" t="s">
        <v>410</v>
      </c>
      <c r="E75" s="255">
        <v>44593</v>
      </c>
      <c r="F75" s="255">
        <v>44742</v>
      </c>
      <c r="G75" s="187" t="s">
        <v>411</v>
      </c>
      <c r="H75" s="187" t="s">
        <v>412</v>
      </c>
      <c r="I75" s="199">
        <v>0</v>
      </c>
      <c r="J75" s="390">
        <v>1</v>
      </c>
      <c r="K75" s="390">
        <v>0</v>
      </c>
      <c r="L75" s="199">
        <v>0</v>
      </c>
      <c r="M75" s="190">
        <v>0.1</v>
      </c>
      <c r="N75" s="200" t="s">
        <v>239</v>
      </c>
      <c r="O75" s="217" t="s">
        <v>877</v>
      </c>
      <c r="P75" s="217" t="s">
        <v>876</v>
      </c>
    </row>
    <row r="76" spans="1:30" ht="89.25" x14ac:dyDescent="0.2">
      <c r="A76" s="604">
        <v>68</v>
      </c>
      <c r="B76" s="150" t="s">
        <v>413</v>
      </c>
      <c r="C76" s="187" t="s">
        <v>414</v>
      </c>
      <c r="D76" s="187" t="s">
        <v>415</v>
      </c>
      <c r="E76" s="255">
        <v>44593</v>
      </c>
      <c r="F76" s="255">
        <v>44742</v>
      </c>
      <c r="G76" s="187" t="s">
        <v>416</v>
      </c>
      <c r="H76" s="223" t="s">
        <v>417</v>
      </c>
      <c r="I76" s="199">
        <v>0</v>
      </c>
      <c r="J76" s="390">
        <v>1</v>
      </c>
      <c r="K76" s="390">
        <v>0</v>
      </c>
      <c r="L76" s="199">
        <v>0</v>
      </c>
      <c r="M76" s="190">
        <v>0.1</v>
      </c>
      <c r="N76" s="200" t="s">
        <v>162</v>
      </c>
      <c r="O76" s="217" t="s">
        <v>877</v>
      </c>
      <c r="P76" s="217" t="s">
        <v>876</v>
      </c>
    </row>
    <row r="77" spans="1:30" ht="38.25" x14ac:dyDescent="0.2">
      <c r="A77" s="604">
        <v>69</v>
      </c>
      <c r="B77" s="150" t="s">
        <v>418</v>
      </c>
      <c r="C77" s="187" t="s">
        <v>419</v>
      </c>
      <c r="D77" s="187" t="s">
        <v>420</v>
      </c>
      <c r="E77" s="255">
        <v>44593</v>
      </c>
      <c r="F77" s="606">
        <v>44681</v>
      </c>
      <c r="G77" s="214" t="s">
        <v>421</v>
      </c>
      <c r="H77" s="187" t="s">
        <v>422</v>
      </c>
      <c r="I77" s="217">
        <v>0</v>
      </c>
      <c r="J77" s="390">
        <v>1</v>
      </c>
      <c r="K77" s="217">
        <v>0</v>
      </c>
      <c r="L77" s="217">
        <v>0</v>
      </c>
      <c r="M77" s="190">
        <v>0.1</v>
      </c>
      <c r="N77" s="200" t="s">
        <v>162</v>
      </c>
      <c r="O77" s="217" t="s">
        <v>877</v>
      </c>
      <c r="P77" s="217" t="s">
        <v>876</v>
      </c>
    </row>
    <row r="78" spans="1:30" ht="114.75" x14ac:dyDescent="0.2">
      <c r="A78" s="604">
        <v>70</v>
      </c>
      <c r="B78" s="150" t="s">
        <v>423</v>
      </c>
      <c r="C78" s="187" t="s">
        <v>424</v>
      </c>
      <c r="D78" s="187" t="s">
        <v>425</v>
      </c>
      <c r="E78" s="194">
        <v>44593</v>
      </c>
      <c r="F78" s="185">
        <v>44895</v>
      </c>
      <c r="G78" s="187" t="s">
        <v>426</v>
      </c>
      <c r="H78" s="187" t="s">
        <v>427</v>
      </c>
      <c r="I78" s="199">
        <v>0</v>
      </c>
      <c r="J78" s="390">
        <v>0</v>
      </c>
      <c r="K78" s="390">
        <v>0</v>
      </c>
      <c r="L78" s="513">
        <v>30</v>
      </c>
      <c r="M78" s="190">
        <v>0.1</v>
      </c>
      <c r="N78" s="200" t="s">
        <v>239</v>
      </c>
      <c r="O78" s="217" t="s">
        <v>877</v>
      </c>
      <c r="P78" s="217" t="s">
        <v>876</v>
      </c>
    </row>
    <row r="79" spans="1:30" ht="167.1" customHeight="1" x14ac:dyDescent="0.2">
      <c r="A79" s="604">
        <v>71</v>
      </c>
      <c r="B79" s="150" t="s">
        <v>428</v>
      </c>
      <c r="C79" s="187" t="s">
        <v>429</v>
      </c>
      <c r="D79" s="187" t="s">
        <v>430</v>
      </c>
      <c r="E79" s="194">
        <v>44593</v>
      </c>
      <c r="F79" s="185">
        <v>44895</v>
      </c>
      <c r="G79" s="187" t="s">
        <v>431</v>
      </c>
      <c r="H79" s="187" t="s">
        <v>432</v>
      </c>
      <c r="I79" s="199">
        <v>0</v>
      </c>
      <c r="J79" s="390">
        <v>0</v>
      </c>
      <c r="K79" s="390">
        <v>0</v>
      </c>
      <c r="L79" s="513">
        <v>1</v>
      </c>
      <c r="M79" s="190">
        <v>0.1</v>
      </c>
      <c r="N79" s="200" t="s">
        <v>239</v>
      </c>
      <c r="O79" s="217" t="s">
        <v>877</v>
      </c>
      <c r="P79" s="217" t="s">
        <v>876</v>
      </c>
    </row>
    <row r="80" spans="1:30" ht="130.5" customHeight="1" x14ac:dyDescent="0.2">
      <c r="A80" s="604">
        <v>72</v>
      </c>
      <c r="B80" s="150" t="s">
        <v>433</v>
      </c>
      <c r="C80" s="187" t="s">
        <v>434</v>
      </c>
      <c r="D80" s="187" t="s">
        <v>435</v>
      </c>
      <c r="E80" s="194">
        <v>44593</v>
      </c>
      <c r="F80" s="194">
        <v>44712</v>
      </c>
      <c r="G80" s="187" t="s">
        <v>436</v>
      </c>
      <c r="H80" s="187" t="s">
        <v>437</v>
      </c>
      <c r="I80" s="199">
        <v>0</v>
      </c>
      <c r="J80" s="390">
        <v>6</v>
      </c>
      <c r="K80" s="217">
        <v>0</v>
      </c>
      <c r="L80" s="199">
        <v>0</v>
      </c>
      <c r="M80" s="190">
        <v>0.05</v>
      </c>
      <c r="N80" s="200" t="s">
        <v>162</v>
      </c>
      <c r="O80" s="217" t="s">
        <v>877</v>
      </c>
      <c r="P80" s="217" t="s">
        <v>876</v>
      </c>
    </row>
    <row r="81" spans="1:30" ht="130.5" customHeight="1" x14ac:dyDescent="0.2">
      <c r="A81" s="604">
        <v>73</v>
      </c>
      <c r="B81" s="150" t="s">
        <v>438</v>
      </c>
      <c r="C81" s="214" t="s">
        <v>164</v>
      </c>
      <c r="D81" s="214" t="s">
        <v>296</v>
      </c>
      <c r="E81" s="215">
        <v>44621</v>
      </c>
      <c r="F81" s="216">
        <v>44895</v>
      </c>
      <c r="G81" s="214" t="s">
        <v>166</v>
      </c>
      <c r="H81" s="214" t="s">
        <v>167</v>
      </c>
      <c r="I81" s="217">
        <v>1</v>
      </c>
      <c r="J81" s="217">
        <v>1</v>
      </c>
      <c r="K81" s="217">
        <v>1</v>
      </c>
      <c r="L81" s="217">
        <v>0</v>
      </c>
      <c r="M81" s="192">
        <v>0.05</v>
      </c>
      <c r="N81" s="192" t="s">
        <v>162</v>
      </c>
      <c r="O81" s="217" t="s">
        <v>877</v>
      </c>
      <c r="P81" s="217" t="s">
        <v>876</v>
      </c>
    </row>
    <row r="82" spans="1:30" ht="27.75" customHeight="1" thickBot="1" x14ac:dyDescent="0.25">
      <c r="A82" s="149"/>
      <c r="B82" s="596" t="s">
        <v>302</v>
      </c>
      <c r="C82" s="597"/>
      <c r="D82" s="597"/>
      <c r="E82" s="598"/>
      <c r="F82" s="598"/>
      <c r="G82" s="599"/>
      <c r="H82" s="599"/>
      <c r="I82" s="521"/>
      <c r="J82" s="521"/>
      <c r="K82" s="521"/>
      <c r="L82" s="521"/>
      <c r="M82" s="600">
        <f>SUM(M70:M81)</f>
        <v>1</v>
      </c>
      <c r="N82" s="601"/>
      <c r="O82" s="602"/>
      <c r="P82" s="603"/>
    </row>
    <row r="83" spans="1:30" ht="38.25" x14ac:dyDescent="0.2">
      <c r="A83" s="201">
        <v>74</v>
      </c>
      <c r="B83" s="150" t="s">
        <v>439</v>
      </c>
      <c r="C83" s="214" t="s">
        <v>440</v>
      </c>
      <c r="D83" s="214" t="s">
        <v>441</v>
      </c>
      <c r="E83" s="215">
        <v>44575</v>
      </c>
      <c r="F83" s="215">
        <v>44681</v>
      </c>
      <c r="G83" s="214" t="s">
        <v>442</v>
      </c>
      <c r="H83" s="214" t="s">
        <v>443</v>
      </c>
      <c r="I83" s="217">
        <v>0</v>
      </c>
      <c r="J83" s="217">
        <v>1</v>
      </c>
      <c r="K83" s="217">
        <v>0</v>
      </c>
      <c r="L83" s="217">
        <v>0</v>
      </c>
      <c r="M83" s="192">
        <v>0.1</v>
      </c>
      <c r="N83" s="192" t="s">
        <v>444</v>
      </c>
      <c r="O83" s="217" t="s">
        <v>445</v>
      </c>
      <c r="P83" s="217" t="s">
        <v>446</v>
      </c>
    </row>
    <row r="84" spans="1:30" ht="63.75" x14ac:dyDescent="0.2">
      <c r="A84" s="201">
        <v>75</v>
      </c>
      <c r="B84" s="150" t="s">
        <v>447</v>
      </c>
      <c r="C84" s="214" t="s">
        <v>448</v>
      </c>
      <c r="D84" s="214" t="s">
        <v>449</v>
      </c>
      <c r="E84" s="215">
        <v>44564</v>
      </c>
      <c r="F84" s="215">
        <v>44651</v>
      </c>
      <c r="G84" s="214" t="s">
        <v>450</v>
      </c>
      <c r="H84" s="214" t="s">
        <v>451</v>
      </c>
      <c r="I84" s="217">
        <v>1</v>
      </c>
      <c r="J84" s="217">
        <v>0</v>
      </c>
      <c r="K84" s="217">
        <v>0</v>
      </c>
      <c r="L84" s="217">
        <v>0</v>
      </c>
      <c r="M84" s="192">
        <v>0.1</v>
      </c>
      <c r="N84" s="192" t="s">
        <v>444</v>
      </c>
      <c r="O84" s="217" t="s">
        <v>445</v>
      </c>
      <c r="P84" s="217" t="s">
        <v>446</v>
      </c>
    </row>
    <row r="85" spans="1:30" ht="51" x14ac:dyDescent="0.2">
      <c r="A85" s="201">
        <v>76</v>
      </c>
      <c r="B85" s="150" t="s">
        <v>452</v>
      </c>
      <c r="C85" s="214" t="s">
        <v>453</v>
      </c>
      <c r="D85" s="214" t="s">
        <v>454</v>
      </c>
      <c r="E85" s="215">
        <v>44564</v>
      </c>
      <c r="F85" s="215">
        <v>44926</v>
      </c>
      <c r="G85" s="214" t="s">
        <v>455</v>
      </c>
      <c r="H85" s="214" t="s">
        <v>456</v>
      </c>
      <c r="I85" s="217">
        <v>0</v>
      </c>
      <c r="J85" s="217">
        <v>1</v>
      </c>
      <c r="K85" s="217">
        <v>0</v>
      </c>
      <c r="L85" s="509">
        <v>1</v>
      </c>
      <c r="M85" s="192">
        <v>0.05</v>
      </c>
      <c r="N85" s="192" t="s">
        <v>444</v>
      </c>
      <c r="O85" s="217" t="s">
        <v>445</v>
      </c>
      <c r="P85" s="217" t="s">
        <v>446</v>
      </c>
    </row>
    <row r="86" spans="1:30" ht="106.5" customHeight="1" x14ac:dyDescent="0.2">
      <c r="A86" s="201">
        <v>77</v>
      </c>
      <c r="B86" s="150" t="s">
        <v>457</v>
      </c>
      <c r="C86" s="214" t="s">
        <v>458</v>
      </c>
      <c r="D86" s="214" t="s">
        <v>459</v>
      </c>
      <c r="E86" s="215">
        <v>44593</v>
      </c>
      <c r="F86" s="215">
        <v>44651</v>
      </c>
      <c r="G86" s="214" t="s">
        <v>460</v>
      </c>
      <c r="H86" s="214" t="s">
        <v>461</v>
      </c>
      <c r="I86" s="217">
        <v>1</v>
      </c>
      <c r="J86" s="217">
        <v>0</v>
      </c>
      <c r="K86" s="217">
        <v>0</v>
      </c>
      <c r="L86" s="217">
        <v>0</v>
      </c>
      <c r="M86" s="192">
        <v>0.1</v>
      </c>
      <c r="N86" s="192" t="s">
        <v>462</v>
      </c>
      <c r="O86" s="217" t="s">
        <v>463</v>
      </c>
      <c r="P86" s="217" t="s">
        <v>464</v>
      </c>
    </row>
    <row r="87" spans="1:30" ht="57.75" customHeight="1" x14ac:dyDescent="0.2">
      <c r="A87" s="201">
        <v>78</v>
      </c>
      <c r="B87" s="150" t="s">
        <v>465</v>
      </c>
      <c r="C87" s="214" t="s">
        <v>146</v>
      </c>
      <c r="D87" s="214" t="s">
        <v>466</v>
      </c>
      <c r="E87" s="215">
        <v>44564</v>
      </c>
      <c r="F87" s="215">
        <v>44620</v>
      </c>
      <c r="G87" s="214" t="s">
        <v>467</v>
      </c>
      <c r="H87" s="214" t="s">
        <v>468</v>
      </c>
      <c r="I87" s="217">
        <v>1</v>
      </c>
      <c r="J87" s="217">
        <v>0</v>
      </c>
      <c r="K87" s="217">
        <v>0</v>
      </c>
      <c r="L87" s="217">
        <v>0</v>
      </c>
      <c r="M87" s="192">
        <v>0.05</v>
      </c>
      <c r="N87" s="192" t="s">
        <v>462</v>
      </c>
      <c r="O87" s="217" t="s">
        <v>463</v>
      </c>
      <c r="P87" s="217" t="s">
        <v>464</v>
      </c>
    </row>
    <row r="88" spans="1:30" ht="89.25" x14ac:dyDescent="0.2">
      <c r="A88" s="201">
        <v>79</v>
      </c>
      <c r="B88" s="151" t="s">
        <v>469</v>
      </c>
      <c r="C88" s="214" t="s">
        <v>458</v>
      </c>
      <c r="D88" s="214" t="s">
        <v>470</v>
      </c>
      <c r="E88" s="215">
        <v>44683</v>
      </c>
      <c r="F88" s="215">
        <v>44742</v>
      </c>
      <c r="G88" s="214" t="s">
        <v>471</v>
      </c>
      <c r="H88" s="214" t="s">
        <v>472</v>
      </c>
      <c r="I88" s="217">
        <v>0</v>
      </c>
      <c r="J88" s="217">
        <v>1</v>
      </c>
      <c r="K88" s="217">
        <v>0</v>
      </c>
      <c r="L88" s="217">
        <v>0</v>
      </c>
      <c r="M88" s="192">
        <v>0.05</v>
      </c>
      <c r="N88" s="192" t="s">
        <v>462</v>
      </c>
      <c r="O88" s="217" t="s">
        <v>463</v>
      </c>
      <c r="P88" s="217" t="s">
        <v>464</v>
      </c>
    </row>
    <row r="89" spans="1:30" ht="78" customHeight="1" x14ac:dyDescent="0.2">
      <c r="A89" s="201">
        <v>80</v>
      </c>
      <c r="B89" s="150" t="s">
        <v>473</v>
      </c>
      <c r="C89" s="214" t="s">
        <v>474</v>
      </c>
      <c r="D89" s="214" t="s">
        <v>475</v>
      </c>
      <c r="E89" s="215">
        <v>44594</v>
      </c>
      <c r="F89" s="215">
        <v>44712</v>
      </c>
      <c r="G89" s="214" t="s">
        <v>476</v>
      </c>
      <c r="H89" s="214" t="s">
        <v>477</v>
      </c>
      <c r="I89" s="217">
        <v>0</v>
      </c>
      <c r="J89" s="217">
        <v>1</v>
      </c>
      <c r="K89" s="217">
        <v>0</v>
      </c>
      <c r="L89" s="217">
        <v>0</v>
      </c>
      <c r="M89" s="192">
        <v>0.05</v>
      </c>
      <c r="N89" s="301" t="s">
        <v>162</v>
      </c>
      <c r="O89" s="217" t="s">
        <v>478</v>
      </c>
      <c r="P89" s="217" t="s">
        <v>479</v>
      </c>
    </row>
    <row r="90" spans="1:30" ht="153" customHeight="1" x14ac:dyDescent="0.2">
      <c r="A90" s="201">
        <v>81</v>
      </c>
      <c r="B90" s="150" t="s">
        <v>480</v>
      </c>
      <c r="C90" s="214" t="s">
        <v>481</v>
      </c>
      <c r="D90" s="214" t="s">
        <v>482</v>
      </c>
      <c r="E90" s="215">
        <v>44696</v>
      </c>
      <c r="F90" s="215">
        <v>44742</v>
      </c>
      <c r="G90" s="214" t="s">
        <v>483</v>
      </c>
      <c r="H90" s="214" t="s">
        <v>484</v>
      </c>
      <c r="I90" s="217">
        <v>0</v>
      </c>
      <c r="J90" s="217">
        <v>1</v>
      </c>
      <c r="K90" s="217">
        <v>0</v>
      </c>
      <c r="L90" s="217">
        <v>0</v>
      </c>
      <c r="M90" s="192">
        <v>0.05</v>
      </c>
      <c r="N90" s="192" t="s">
        <v>162</v>
      </c>
      <c r="O90" s="217" t="s">
        <v>478</v>
      </c>
      <c r="P90" s="217" t="s">
        <v>479</v>
      </c>
    </row>
    <row r="91" spans="1:30" ht="138.75" customHeight="1" x14ac:dyDescent="0.2">
      <c r="A91" s="201">
        <v>82</v>
      </c>
      <c r="B91" s="150" t="s">
        <v>485</v>
      </c>
      <c r="C91" s="187" t="s">
        <v>486</v>
      </c>
      <c r="D91" s="187" t="s">
        <v>487</v>
      </c>
      <c r="E91" s="185">
        <v>44593</v>
      </c>
      <c r="F91" s="185">
        <v>44926</v>
      </c>
      <c r="G91" s="187" t="s">
        <v>488</v>
      </c>
      <c r="H91" s="187" t="s">
        <v>489</v>
      </c>
      <c r="I91" s="200">
        <v>3</v>
      </c>
      <c r="J91" s="217">
        <v>3</v>
      </c>
      <c r="K91" s="217">
        <v>3</v>
      </c>
      <c r="L91" s="650">
        <v>4</v>
      </c>
      <c r="M91" s="192">
        <v>0.1</v>
      </c>
      <c r="N91" s="200" t="s">
        <v>490</v>
      </c>
      <c r="O91" s="217" t="s">
        <v>491</v>
      </c>
      <c r="P91" s="217" t="s">
        <v>492</v>
      </c>
    </row>
    <row r="92" spans="1:30" ht="63.75" x14ac:dyDescent="0.2">
      <c r="A92" s="201">
        <v>83</v>
      </c>
      <c r="B92" s="150" t="s">
        <v>493</v>
      </c>
      <c r="C92" s="214" t="s">
        <v>494</v>
      </c>
      <c r="D92" s="214" t="s">
        <v>495</v>
      </c>
      <c r="E92" s="215">
        <v>44593</v>
      </c>
      <c r="F92" s="215">
        <v>44926</v>
      </c>
      <c r="G92" s="214" t="s">
        <v>496</v>
      </c>
      <c r="H92" s="214" t="s">
        <v>497</v>
      </c>
      <c r="I92" s="361">
        <v>0.25</v>
      </c>
      <c r="J92" s="361">
        <v>0.25</v>
      </c>
      <c r="K92" s="361">
        <v>0.25</v>
      </c>
      <c r="L92" s="607">
        <v>0.25</v>
      </c>
      <c r="M92" s="192">
        <v>0.1</v>
      </c>
      <c r="N92" s="192" t="s">
        <v>498</v>
      </c>
      <c r="O92" s="217" t="s">
        <v>499</v>
      </c>
      <c r="P92" s="217" t="s">
        <v>500</v>
      </c>
    </row>
    <row r="93" spans="1:30" ht="63.75" x14ac:dyDescent="0.2">
      <c r="A93" s="201">
        <v>84</v>
      </c>
      <c r="B93" s="150" t="s">
        <v>501</v>
      </c>
      <c r="C93" s="214" t="s">
        <v>502</v>
      </c>
      <c r="D93" s="214" t="s">
        <v>503</v>
      </c>
      <c r="E93" s="215">
        <v>44593</v>
      </c>
      <c r="F93" s="215">
        <v>44895</v>
      </c>
      <c r="G93" s="214" t="s">
        <v>504</v>
      </c>
      <c r="H93" s="214" t="s">
        <v>497</v>
      </c>
      <c r="I93" s="361">
        <v>0</v>
      </c>
      <c r="J93" s="361">
        <v>0.5</v>
      </c>
      <c r="K93" s="361">
        <v>0.5</v>
      </c>
      <c r="L93" s="217">
        <v>0</v>
      </c>
      <c r="M93" s="192">
        <v>0.1</v>
      </c>
      <c r="N93" s="192" t="s">
        <v>498</v>
      </c>
      <c r="O93" s="217" t="s">
        <v>499</v>
      </c>
      <c r="P93" s="217" t="s">
        <v>500</v>
      </c>
    </row>
    <row r="94" spans="1:30" ht="99" customHeight="1" x14ac:dyDescent="0.2">
      <c r="A94" s="201">
        <v>85</v>
      </c>
      <c r="B94" s="150" t="s">
        <v>505</v>
      </c>
      <c r="C94" s="187" t="s">
        <v>506</v>
      </c>
      <c r="D94" s="187" t="s">
        <v>159</v>
      </c>
      <c r="E94" s="185">
        <v>44593</v>
      </c>
      <c r="F94" s="198">
        <v>44712</v>
      </c>
      <c r="G94" s="187" t="s">
        <v>160</v>
      </c>
      <c r="H94" s="187" t="s">
        <v>161</v>
      </c>
      <c r="I94" s="200">
        <v>0</v>
      </c>
      <c r="J94" s="217">
        <v>1</v>
      </c>
      <c r="K94" s="217">
        <v>0</v>
      </c>
      <c r="L94" s="200">
        <v>0</v>
      </c>
      <c r="M94" s="192">
        <v>0.05</v>
      </c>
      <c r="N94" s="192" t="s">
        <v>162</v>
      </c>
      <c r="O94" s="217" t="s">
        <v>507</v>
      </c>
      <c r="P94" s="217" t="s">
        <v>508</v>
      </c>
    </row>
    <row r="95" spans="1:30" ht="99" customHeight="1" x14ac:dyDescent="0.2">
      <c r="A95" s="201">
        <v>86</v>
      </c>
      <c r="B95" s="150" t="s">
        <v>509</v>
      </c>
      <c r="C95" s="214" t="s">
        <v>164</v>
      </c>
      <c r="D95" s="214" t="s">
        <v>296</v>
      </c>
      <c r="E95" s="215">
        <v>44621</v>
      </c>
      <c r="F95" s="216">
        <v>44895</v>
      </c>
      <c r="G95" s="214" t="s">
        <v>166</v>
      </c>
      <c r="H95" s="214" t="s">
        <v>167</v>
      </c>
      <c r="I95" s="217">
        <v>1</v>
      </c>
      <c r="J95" s="217">
        <v>1</v>
      </c>
      <c r="K95" s="217">
        <v>1</v>
      </c>
      <c r="L95" s="217">
        <v>0</v>
      </c>
      <c r="M95" s="192">
        <v>0.05</v>
      </c>
      <c r="N95" s="192" t="s">
        <v>162</v>
      </c>
      <c r="O95" s="217" t="s">
        <v>507</v>
      </c>
      <c r="P95" s="217" t="s">
        <v>508</v>
      </c>
      <c r="AD95" s="128"/>
    </row>
    <row r="96" spans="1:30" ht="99" customHeight="1" x14ac:dyDescent="0.2">
      <c r="A96" s="398">
        <v>87</v>
      </c>
      <c r="B96" s="150" t="s">
        <v>510</v>
      </c>
      <c r="C96" s="214" t="s">
        <v>458</v>
      </c>
      <c r="D96" s="214" t="s">
        <v>511</v>
      </c>
      <c r="E96" s="215">
        <v>44683</v>
      </c>
      <c r="F96" s="215">
        <v>44742</v>
      </c>
      <c r="G96" s="214" t="s">
        <v>471</v>
      </c>
      <c r="H96" s="214" t="s">
        <v>472</v>
      </c>
      <c r="I96" s="217">
        <v>0</v>
      </c>
      <c r="J96" s="217">
        <v>1</v>
      </c>
      <c r="K96" s="217">
        <v>0</v>
      </c>
      <c r="L96" s="217">
        <v>0</v>
      </c>
      <c r="M96" s="192">
        <v>0.05</v>
      </c>
      <c r="N96" s="192" t="s">
        <v>462</v>
      </c>
      <c r="O96" s="217" t="s">
        <v>463</v>
      </c>
      <c r="P96" s="217" t="s">
        <v>464</v>
      </c>
    </row>
    <row r="97" spans="1:19" ht="36" customHeight="1" thickBot="1" x14ac:dyDescent="0.25">
      <c r="A97" s="149"/>
      <c r="B97" s="153" t="s">
        <v>512</v>
      </c>
      <c r="C97" s="154"/>
      <c r="D97" s="154"/>
      <c r="E97" s="155"/>
      <c r="F97" s="155"/>
      <c r="G97" s="156"/>
      <c r="H97" s="156"/>
      <c r="I97" s="42"/>
      <c r="J97" s="42"/>
      <c r="K97" s="42"/>
      <c r="L97" s="42"/>
      <c r="M97" s="159">
        <f>SUM(M83:M96)</f>
        <v>1</v>
      </c>
      <c r="N97" s="157"/>
      <c r="O97" s="169"/>
      <c r="P97" s="158"/>
    </row>
    <row r="98" spans="1:19" ht="57" thickBot="1" x14ac:dyDescent="0.25">
      <c r="A98" s="443"/>
      <c r="B98" s="444" t="s">
        <v>63</v>
      </c>
      <c r="C98" s="445" t="s">
        <v>513</v>
      </c>
      <c r="D98" s="444" t="s">
        <v>65</v>
      </c>
      <c r="E98" s="444" t="s">
        <v>66</v>
      </c>
      <c r="F98" s="444" t="s">
        <v>67</v>
      </c>
      <c r="G98" s="444" t="s">
        <v>68</v>
      </c>
      <c r="H98" s="444" t="s">
        <v>69</v>
      </c>
      <c r="I98" s="444" t="s">
        <v>70</v>
      </c>
      <c r="J98" s="444" t="s">
        <v>71</v>
      </c>
      <c r="K98" s="444" t="s">
        <v>72</v>
      </c>
      <c r="L98" s="444" t="s">
        <v>73</v>
      </c>
      <c r="M98" s="444" t="s">
        <v>74</v>
      </c>
      <c r="N98" s="446" t="s">
        <v>75</v>
      </c>
      <c r="O98" s="447" t="s">
        <v>76</v>
      </c>
      <c r="P98" s="448" t="s">
        <v>77</v>
      </c>
      <c r="Q98" s="145" t="s">
        <v>78</v>
      </c>
      <c r="R98" s="145" t="s">
        <v>79</v>
      </c>
      <c r="S98" s="171" t="s">
        <v>80</v>
      </c>
    </row>
    <row r="99" spans="1:19" ht="113.25" customHeight="1" x14ac:dyDescent="0.2">
      <c r="A99" s="201">
        <v>88</v>
      </c>
      <c r="B99" s="205" t="s">
        <v>514</v>
      </c>
      <c r="C99" s="424" t="s">
        <v>515</v>
      </c>
      <c r="D99" s="425" t="s">
        <v>516</v>
      </c>
      <c r="E99" s="426">
        <v>44652</v>
      </c>
      <c r="F99" s="426">
        <v>44910</v>
      </c>
      <c r="G99" s="427" t="s">
        <v>517</v>
      </c>
      <c r="H99" s="427" t="s">
        <v>518</v>
      </c>
      <c r="I99" s="428">
        <v>0</v>
      </c>
      <c r="J99" s="583">
        <v>1</v>
      </c>
      <c r="K99" s="428">
        <v>0</v>
      </c>
      <c r="L99" s="651">
        <v>1</v>
      </c>
      <c r="M99" s="429">
        <v>8.3000000000000004E-2</v>
      </c>
      <c r="N99" s="282" t="s">
        <v>162</v>
      </c>
      <c r="O99" s="217" t="s">
        <v>877</v>
      </c>
      <c r="P99" s="239" t="s">
        <v>876</v>
      </c>
    </row>
    <row r="100" spans="1:19" ht="122.25" customHeight="1" x14ac:dyDescent="0.2">
      <c r="A100" s="201">
        <v>89</v>
      </c>
      <c r="B100" s="205" t="s">
        <v>519</v>
      </c>
      <c r="C100" s="418" t="s">
        <v>520</v>
      </c>
      <c r="D100" s="425" t="s">
        <v>521</v>
      </c>
      <c r="E100" s="420">
        <v>44652</v>
      </c>
      <c r="F100" s="420">
        <v>44910</v>
      </c>
      <c r="G100" s="427" t="s">
        <v>522</v>
      </c>
      <c r="H100" s="242" t="s">
        <v>518</v>
      </c>
      <c r="I100" s="253">
        <v>0</v>
      </c>
      <c r="J100" s="583">
        <v>1</v>
      </c>
      <c r="K100" s="253">
        <v>0</v>
      </c>
      <c r="L100" s="651">
        <v>1</v>
      </c>
      <c r="M100" s="431">
        <v>8.3000000000000004E-2</v>
      </c>
      <c r="N100" s="282" t="s">
        <v>162</v>
      </c>
      <c r="O100" s="217" t="s">
        <v>877</v>
      </c>
      <c r="P100" s="239" t="s">
        <v>876</v>
      </c>
    </row>
    <row r="101" spans="1:19" ht="118.5" customHeight="1" x14ac:dyDescent="0.2">
      <c r="A101" s="201">
        <v>90</v>
      </c>
      <c r="B101" s="205" t="s">
        <v>523</v>
      </c>
      <c r="C101" s="418" t="s">
        <v>524</v>
      </c>
      <c r="D101" s="425" t="s">
        <v>516</v>
      </c>
      <c r="E101" s="420">
        <v>44652</v>
      </c>
      <c r="F101" s="420">
        <v>44910</v>
      </c>
      <c r="G101" s="427" t="s">
        <v>525</v>
      </c>
      <c r="H101" s="242" t="s">
        <v>518</v>
      </c>
      <c r="I101" s="253">
        <v>0</v>
      </c>
      <c r="J101" s="583">
        <v>1</v>
      </c>
      <c r="K101" s="253">
        <v>0</v>
      </c>
      <c r="L101" s="651">
        <v>1</v>
      </c>
      <c r="M101" s="431">
        <v>8.3000000000000004E-2</v>
      </c>
      <c r="N101" s="282" t="s">
        <v>162</v>
      </c>
      <c r="O101" s="217" t="s">
        <v>877</v>
      </c>
      <c r="P101" s="239" t="s">
        <v>876</v>
      </c>
    </row>
    <row r="102" spans="1:19" ht="114" customHeight="1" x14ac:dyDescent="0.2">
      <c r="A102" s="201">
        <v>91</v>
      </c>
      <c r="B102" s="205" t="s">
        <v>526</v>
      </c>
      <c r="C102" s="418" t="s">
        <v>527</v>
      </c>
      <c r="D102" s="425" t="s">
        <v>516</v>
      </c>
      <c r="E102" s="420">
        <v>44652</v>
      </c>
      <c r="F102" s="420">
        <v>44910</v>
      </c>
      <c r="G102" s="427" t="s">
        <v>528</v>
      </c>
      <c r="H102" s="242" t="s">
        <v>518</v>
      </c>
      <c r="I102" s="253">
        <v>0</v>
      </c>
      <c r="J102" s="583">
        <v>1</v>
      </c>
      <c r="K102" s="253">
        <v>0</v>
      </c>
      <c r="L102" s="651">
        <v>1</v>
      </c>
      <c r="M102" s="431">
        <v>8.3000000000000004E-2</v>
      </c>
      <c r="N102" s="282" t="s">
        <v>162</v>
      </c>
      <c r="O102" s="217" t="s">
        <v>877</v>
      </c>
      <c r="P102" s="239" t="s">
        <v>876</v>
      </c>
    </row>
    <row r="103" spans="1:19" ht="116.25" customHeight="1" x14ac:dyDescent="0.2">
      <c r="A103" s="201">
        <v>92</v>
      </c>
      <c r="B103" s="205" t="s">
        <v>529</v>
      </c>
      <c r="C103" s="418" t="s">
        <v>530</v>
      </c>
      <c r="D103" s="425" t="s">
        <v>516</v>
      </c>
      <c r="E103" s="420">
        <v>44652</v>
      </c>
      <c r="F103" s="420">
        <v>44910</v>
      </c>
      <c r="G103" s="427" t="s">
        <v>531</v>
      </c>
      <c r="H103" s="242" t="s">
        <v>518</v>
      </c>
      <c r="I103" s="253">
        <v>0</v>
      </c>
      <c r="J103" s="583">
        <v>1</v>
      </c>
      <c r="K103" s="253">
        <v>0</v>
      </c>
      <c r="L103" s="651">
        <v>1</v>
      </c>
      <c r="M103" s="432">
        <v>8.3000000000000004E-2</v>
      </c>
      <c r="N103" s="282" t="s">
        <v>162</v>
      </c>
      <c r="O103" s="217" t="s">
        <v>877</v>
      </c>
      <c r="P103" s="239" t="s">
        <v>876</v>
      </c>
    </row>
    <row r="104" spans="1:19" ht="111.75" customHeight="1" x14ac:dyDescent="0.2">
      <c r="A104" s="201">
        <v>93</v>
      </c>
      <c r="B104" s="205" t="s">
        <v>532</v>
      </c>
      <c r="C104" s="418" t="s">
        <v>533</v>
      </c>
      <c r="D104" s="425" t="s">
        <v>516</v>
      </c>
      <c r="E104" s="420">
        <v>44652</v>
      </c>
      <c r="F104" s="420">
        <v>44910</v>
      </c>
      <c r="G104" s="427" t="s">
        <v>534</v>
      </c>
      <c r="H104" s="242" t="s">
        <v>518</v>
      </c>
      <c r="I104" s="253">
        <v>0</v>
      </c>
      <c r="J104" s="583">
        <v>1</v>
      </c>
      <c r="K104" s="253">
        <v>0</v>
      </c>
      <c r="L104" s="651">
        <v>1</v>
      </c>
      <c r="M104" s="422">
        <v>8.3000000000000004E-2</v>
      </c>
      <c r="N104" s="282" t="s">
        <v>162</v>
      </c>
      <c r="O104" s="217" t="s">
        <v>877</v>
      </c>
      <c r="P104" s="239" t="s">
        <v>876</v>
      </c>
    </row>
    <row r="105" spans="1:19" ht="120.75" customHeight="1" x14ac:dyDescent="0.2">
      <c r="A105" s="201">
        <v>94</v>
      </c>
      <c r="B105" s="205" t="s">
        <v>535</v>
      </c>
      <c r="C105" s="418" t="s">
        <v>536</v>
      </c>
      <c r="D105" s="425" t="s">
        <v>516</v>
      </c>
      <c r="E105" s="420">
        <v>44652</v>
      </c>
      <c r="F105" s="420">
        <v>44910</v>
      </c>
      <c r="G105" s="427" t="s">
        <v>537</v>
      </c>
      <c r="H105" s="242" t="s">
        <v>518</v>
      </c>
      <c r="I105" s="253">
        <v>0</v>
      </c>
      <c r="J105" s="583">
        <v>1</v>
      </c>
      <c r="K105" s="253">
        <v>0</v>
      </c>
      <c r="L105" s="651">
        <v>1</v>
      </c>
      <c r="M105" s="431">
        <v>8.3000000000000004E-2</v>
      </c>
      <c r="N105" s="282" t="s">
        <v>162</v>
      </c>
      <c r="O105" s="217" t="s">
        <v>877</v>
      </c>
      <c r="P105" s="239" t="s">
        <v>876</v>
      </c>
    </row>
    <row r="106" spans="1:19" ht="114.75" customHeight="1" x14ac:dyDescent="0.2">
      <c r="A106" s="201">
        <v>95</v>
      </c>
      <c r="B106" s="205" t="s">
        <v>538</v>
      </c>
      <c r="C106" s="418" t="s">
        <v>539</v>
      </c>
      <c r="D106" s="425" t="s">
        <v>516</v>
      </c>
      <c r="E106" s="420">
        <v>44652</v>
      </c>
      <c r="F106" s="420">
        <v>44910</v>
      </c>
      <c r="G106" s="427" t="s">
        <v>540</v>
      </c>
      <c r="H106" s="242" t="s">
        <v>518</v>
      </c>
      <c r="I106" s="253">
        <v>0</v>
      </c>
      <c r="J106" s="583">
        <v>1</v>
      </c>
      <c r="K106" s="253">
        <v>0</v>
      </c>
      <c r="L106" s="651">
        <v>1</v>
      </c>
      <c r="M106" s="422">
        <v>8.3000000000000004E-2</v>
      </c>
      <c r="N106" s="282" t="s">
        <v>162</v>
      </c>
      <c r="O106" s="217" t="s">
        <v>877</v>
      </c>
      <c r="P106" s="239" t="s">
        <v>876</v>
      </c>
    </row>
    <row r="107" spans="1:19" ht="81" customHeight="1" x14ac:dyDescent="0.2">
      <c r="A107" s="201">
        <v>96</v>
      </c>
      <c r="B107" s="205" t="s">
        <v>541</v>
      </c>
      <c r="C107" s="418" t="s">
        <v>542</v>
      </c>
      <c r="D107" s="425" t="s">
        <v>543</v>
      </c>
      <c r="E107" s="420">
        <v>44652</v>
      </c>
      <c r="F107" s="430">
        <v>44926</v>
      </c>
      <c r="G107" s="427" t="s">
        <v>544</v>
      </c>
      <c r="H107" s="242" t="s">
        <v>545</v>
      </c>
      <c r="I107" s="421">
        <v>0</v>
      </c>
      <c r="J107" s="269">
        <v>1</v>
      </c>
      <c r="K107" s="648">
        <v>1</v>
      </c>
      <c r="L107" s="516">
        <v>1</v>
      </c>
      <c r="M107" s="431">
        <v>8.3000000000000004E-2</v>
      </c>
      <c r="N107" s="282" t="s">
        <v>162</v>
      </c>
      <c r="O107" s="260" t="s">
        <v>879</v>
      </c>
      <c r="P107" s="239" t="s">
        <v>878</v>
      </c>
    </row>
    <row r="108" spans="1:19" ht="116.25" customHeight="1" x14ac:dyDescent="0.2">
      <c r="A108" s="201">
        <v>97</v>
      </c>
      <c r="B108" s="205" t="s">
        <v>546</v>
      </c>
      <c r="C108" s="418" t="s">
        <v>547</v>
      </c>
      <c r="D108" s="425" t="s">
        <v>516</v>
      </c>
      <c r="E108" s="420">
        <v>44652</v>
      </c>
      <c r="F108" s="420">
        <v>44910</v>
      </c>
      <c r="G108" s="427" t="s">
        <v>548</v>
      </c>
      <c r="H108" s="242" t="s">
        <v>518</v>
      </c>
      <c r="I108" s="238">
        <v>0</v>
      </c>
      <c r="J108" s="412">
        <v>1</v>
      </c>
      <c r="K108" s="238">
        <v>0</v>
      </c>
      <c r="L108" s="509">
        <v>1</v>
      </c>
      <c r="M108" s="432">
        <v>8.3000000000000004E-2</v>
      </c>
      <c r="N108" s="282" t="s">
        <v>162</v>
      </c>
      <c r="O108" s="192" t="s">
        <v>253</v>
      </c>
      <c r="P108" s="193" t="s">
        <v>254</v>
      </c>
    </row>
    <row r="109" spans="1:19" ht="110.25" customHeight="1" x14ac:dyDescent="0.2">
      <c r="A109" s="201">
        <v>98</v>
      </c>
      <c r="B109" s="205" t="s">
        <v>549</v>
      </c>
      <c r="C109" s="418" t="s">
        <v>550</v>
      </c>
      <c r="D109" s="425" t="s">
        <v>516</v>
      </c>
      <c r="E109" s="420">
        <v>44652</v>
      </c>
      <c r="F109" s="420">
        <v>44910</v>
      </c>
      <c r="G109" s="427" t="s">
        <v>551</v>
      </c>
      <c r="H109" s="242" t="s">
        <v>518</v>
      </c>
      <c r="I109" s="253">
        <v>0</v>
      </c>
      <c r="J109" s="583">
        <v>1</v>
      </c>
      <c r="K109" s="253">
        <v>0</v>
      </c>
      <c r="L109" s="651">
        <v>1</v>
      </c>
      <c r="M109" s="422">
        <v>8.3000000000000004E-2</v>
      </c>
      <c r="N109" s="282" t="s">
        <v>162</v>
      </c>
      <c r="O109" s="192" t="s">
        <v>253</v>
      </c>
      <c r="P109" s="193" t="s">
        <v>254</v>
      </c>
    </row>
    <row r="110" spans="1:19" ht="113.25" customHeight="1" x14ac:dyDescent="0.2">
      <c r="A110" s="201">
        <v>99</v>
      </c>
      <c r="B110" s="205" t="s">
        <v>552</v>
      </c>
      <c r="C110" s="418" t="s">
        <v>553</v>
      </c>
      <c r="D110" s="425" t="s">
        <v>516</v>
      </c>
      <c r="E110" s="420">
        <v>44652</v>
      </c>
      <c r="F110" s="420">
        <v>44910</v>
      </c>
      <c r="G110" s="427" t="s">
        <v>554</v>
      </c>
      <c r="H110" s="242" t="s">
        <v>518</v>
      </c>
      <c r="I110" s="253">
        <v>0</v>
      </c>
      <c r="J110" s="583">
        <v>1</v>
      </c>
      <c r="K110" s="253">
        <v>0</v>
      </c>
      <c r="L110" s="651">
        <v>1</v>
      </c>
      <c r="M110" s="432">
        <v>8.3000000000000004E-2</v>
      </c>
      <c r="N110" s="282" t="s">
        <v>162</v>
      </c>
      <c r="O110" s="192" t="s">
        <v>253</v>
      </c>
      <c r="P110" s="193" t="s">
        <v>254</v>
      </c>
    </row>
    <row r="111" spans="1:19" ht="26.25" thickBot="1" x14ac:dyDescent="0.25">
      <c r="A111" s="149"/>
      <c r="B111" s="153" t="s">
        <v>555</v>
      </c>
      <c r="C111" s="154"/>
      <c r="D111" s="154"/>
      <c r="E111" s="155"/>
      <c r="F111" s="155"/>
      <c r="G111" s="156"/>
      <c r="H111" s="156"/>
      <c r="I111" s="42"/>
      <c r="J111" s="42"/>
      <c r="K111" s="42"/>
      <c r="L111" s="42"/>
      <c r="M111" s="159">
        <f>SUM(M99:M110)</f>
        <v>0.99599999999999989</v>
      </c>
      <c r="N111" s="157"/>
      <c r="O111" s="169"/>
      <c r="P111" s="174"/>
    </row>
  </sheetData>
  <sheetProtection algorithmName="SHA-512" hashValue="vvXAA07ZmpdzHSt/atHYzkdYTuW8bgZOF+YRN1Pc4yiGiTOqjxAffEcj7J4Ax53vDJ2aO/wdb9Rw0GomwBKKfA==" saltValue="l1CVpqjBV229/Sejr8jh0g==" spinCount="100000" sheet="1" deleteColumns="0" deleteRows="0"/>
  <mergeCells count="5">
    <mergeCell ref="N1:P1"/>
    <mergeCell ref="A2:AC2"/>
    <mergeCell ref="U3:AC3"/>
    <mergeCell ref="C1:M1"/>
    <mergeCell ref="A1:B1"/>
  </mergeCells>
  <phoneticPr fontId="1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AA111"/>
  <sheetViews>
    <sheetView tabSelected="1" zoomScale="60" zoomScaleNormal="60" workbookViewId="0">
      <selection activeCell="C4" sqref="C4"/>
    </sheetView>
  </sheetViews>
  <sheetFormatPr baseColWidth="10" defaultColWidth="11.42578125" defaultRowHeight="15" x14ac:dyDescent="0.25"/>
  <cols>
    <col min="1" max="1" width="7.140625" customWidth="1"/>
    <col min="2" max="2" width="28" customWidth="1"/>
    <col min="3" max="3" width="35.85546875" customWidth="1"/>
    <col min="4" max="4" width="34.5703125" customWidth="1"/>
    <col min="5" max="5" width="15.7109375" customWidth="1"/>
    <col min="6" max="6" width="17.42578125" customWidth="1"/>
    <col min="7" max="7" width="38.5703125" customWidth="1"/>
    <col min="8" max="8" width="23.5703125" customWidth="1"/>
    <col min="14" max="14" width="21.85546875" style="92" customWidth="1"/>
    <col min="15" max="15" width="18.5703125" style="92" customWidth="1"/>
    <col min="16" max="16" width="21.140625" style="92" customWidth="1"/>
    <col min="17" max="17" width="19.7109375" style="92" customWidth="1"/>
    <col min="18" max="18" width="21.42578125" customWidth="1"/>
    <col min="19" max="19" width="20.28515625" customWidth="1"/>
    <col min="20" max="20" width="21.7109375" customWidth="1"/>
    <col min="21" max="21" width="19.5703125" customWidth="1"/>
    <col min="22" max="22" width="17.140625" customWidth="1"/>
    <col min="23" max="23" width="16.42578125" customWidth="1"/>
    <col min="24" max="24" width="16.28515625" customWidth="1"/>
    <col min="25" max="25" width="16.42578125" customWidth="1"/>
    <col min="26" max="26" width="151.42578125" customWidth="1"/>
  </cols>
  <sheetData>
    <row r="1" spans="1:26" ht="126" customHeight="1" thickBot="1" x14ac:dyDescent="1.7">
      <c r="A1" s="735" t="s">
        <v>556</v>
      </c>
      <c r="B1" s="736"/>
      <c r="C1" s="737" t="s">
        <v>557</v>
      </c>
      <c r="D1" s="738"/>
      <c r="E1" s="738"/>
      <c r="F1" s="738"/>
      <c r="G1" s="738"/>
      <c r="H1" s="738"/>
      <c r="I1" s="738"/>
      <c r="J1" s="738"/>
      <c r="K1" s="738"/>
      <c r="L1" s="738"/>
      <c r="M1" s="738"/>
      <c r="N1" s="738"/>
      <c r="O1" s="738"/>
      <c r="P1" s="738"/>
      <c r="Q1" s="738"/>
      <c r="R1" s="738"/>
      <c r="S1" s="738"/>
      <c r="T1" s="738"/>
      <c r="U1" s="738"/>
      <c r="V1" s="738"/>
      <c r="W1" s="738"/>
      <c r="X1" s="738"/>
      <c r="Y1" s="738"/>
      <c r="Z1" s="92"/>
    </row>
    <row r="2" spans="1:26" ht="14.45" customHeight="1" x14ac:dyDescent="0.25">
      <c r="A2" s="742" t="s">
        <v>58</v>
      </c>
      <c r="B2" s="743" t="s">
        <v>59</v>
      </c>
      <c r="C2" s="743"/>
      <c r="D2" s="743"/>
      <c r="E2" s="743" t="s">
        <v>60</v>
      </c>
      <c r="F2" s="743"/>
      <c r="G2" s="744" t="s">
        <v>61</v>
      </c>
      <c r="H2" s="745"/>
      <c r="I2" s="745"/>
      <c r="J2" s="745"/>
      <c r="K2" s="745"/>
      <c r="L2" s="745"/>
      <c r="M2" s="745"/>
      <c r="N2" s="449"/>
      <c r="O2" s="449"/>
      <c r="P2" s="449"/>
      <c r="Q2" s="449"/>
      <c r="R2" s="739" t="s">
        <v>558</v>
      </c>
      <c r="S2" s="740"/>
      <c r="T2" s="740"/>
      <c r="U2" s="740"/>
      <c r="V2" s="740"/>
      <c r="W2" s="740"/>
      <c r="X2" s="740"/>
      <c r="Y2" s="740"/>
      <c r="Z2" s="741"/>
    </row>
    <row r="3" spans="1:26" ht="51.75" customHeight="1" thickBot="1" x14ac:dyDescent="0.3">
      <c r="A3" s="742"/>
      <c r="B3" s="450" t="s">
        <v>63</v>
      </c>
      <c r="C3" s="450" t="s">
        <v>64</v>
      </c>
      <c r="D3" s="450" t="s">
        <v>65</v>
      </c>
      <c r="E3" s="450" t="s">
        <v>66</v>
      </c>
      <c r="F3" s="450" t="s">
        <v>67</v>
      </c>
      <c r="G3" s="450" t="s">
        <v>68</v>
      </c>
      <c r="H3" s="450" t="s">
        <v>69</v>
      </c>
      <c r="I3" s="450" t="s">
        <v>70</v>
      </c>
      <c r="J3" s="450" t="s">
        <v>71</v>
      </c>
      <c r="K3" s="450" t="s">
        <v>72</v>
      </c>
      <c r="L3" s="450" t="s">
        <v>73</v>
      </c>
      <c r="M3" s="450" t="s">
        <v>74</v>
      </c>
      <c r="N3" s="451" t="s">
        <v>559</v>
      </c>
      <c r="O3" s="451" t="s">
        <v>560</v>
      </c>
      <c r="P3" s="451" t="s">
        <v>561</v>
      </c>
      <c r="Q3" s="451" t="s">
        <v>562</v>
      </c>
      <c r="R3" s="450" t="s">
        <v>563</v>
      </c>
      <c r="S3" s="450" t="s">
        <v>564</v>
      </c>
      <c r="T3" s="450" t="s">
        <v>565</v>
      </c>
      <c r="U3" s="450" t="s">
        <v>566</v>
      </c>
      <c r="V3" s="450" t="s">
        <v>567</v>
      </c>
      <c r="W3" s="450" t="s">
        <v>568</v>
      </c>
      <c r="X3" s="450" t="s">
        <v>569</v>
      </c>
      <c r="Y3" s="450" t="s">
        <v>570</v>
      </c>
      <c r="Z3" s="452" t="s">
        <v>571</v>
      </c>
    </row>
    <row r="4" spans="1:26" ht="60.75" customHeight="1" thickBot="1" x14ac:dyDescent="0.3">
      <c r="A4" s="202">
        <v>1</v>
      </c>
      <c r="B4" s="393" t="s">
        <v>91</v>
      </c>
      <c r="C4" s="476" t="s">
        <v>92</v>
      </c>
      <c r="D4" s="476" t="s">
        <v>93</v>
      </c>
      <c r="E4" s="394">
        <v>44562</v>
      </c>
      <c r="F4" s="394">
        <v>44926</v>
      </c>
      <c r="G4" s="477" t="s">
        <v>94</v>
      </c>
      <c r="H4" s="477" t="s">
        <v>95</v>
      </c>
      <c r="I4" s="478">
        <v>0</v>
      </c>
      <c r="J4" s="479">
        <v>1</v>
      </c>
      <c r="K4" s="479">
        <v>4</v>
      </c>
      <c r="L4" s="507">
        <v>5</v>
      </c>
      <c r="M4" s="232">
        <v>0.2</v>
      </c>
      <c r="N4" s="91">
        <f>$M4*(SUM($I4:I4)/SUM($I4:$L4))</f>
        <v>0</v>
      </c>
      <c r="O4" s="91">
        <f>$M4*(SUM($I4:J4)/SUM($I4:$L4))</f>
        <v>2.0000000000000004E-2</v>
      </c>
      <c r="P4" s="91">
        <f>$M4*(SUM($I4:K4)/SUM($I4:$L4))</f>
        <v>0.1</v>
      </c>
      <c r="Q4" s="91">
        <f>$M4*(SUM($I4:L4)/SUM($I4:$L4))</f>
        <v>0.2</v>
      </c>
      <c r="R4" s="56"/>
      <c r="S4" s="56">
        <v>1</v>
      </c>
      <c r="T4" s="56">
        <v>4</v>
      </c>
      <c r="U4" s="399">
        <v>5</v>
      </c>
      <c r="V4" s="57">
        <f>$M4*SUM($R4:R4)/SUM($I4:$L4)</f>
        <v>0</v>
      </c>
      <c r="W4" s="57">
        <f>$M4*SUM($R4:S4)/SUM($I4:$L4)</f>
        <v>0.02</v>
      </c>
      <c r="X4" s="57">
        <f>$M4*SUM($R4:T4)/SUM($I4:$L4)</f>
        <v>0.1</v>
      </c>
      <c r="Y4" s="127">
        <f>$M4*SUM($R4:U4)/SUM($I4:$L4)</f>
        <v>0.2</v>
      </c>
      <c r="Z4" s="634" t="s">
        <v>881</v>
      </c>
    </row>
    <row r="5" spans="1:26" ht="58.5" customHeight="1" x14ac:dyDescent="0.25">
      <c r="A5" s="201">
        <v>2</v>
      </c>
      <c r="B5" s="151" t="s">
        <v>104</v>
      </c>
      <c r="C5" s="466" t="s">
        <v>572</v>
      </c>
      <c r="D5" s="466" t="s">
        <v>573</v>
      </c>
      <c r="E5" s="216">
        <v>44562</v>
      </c>
      <c r="F5" s="216">
        <v>44926</v>
      </c>
      <c r="G5" s="395" t="s">
        <v>107</v>
      </c>
      <c r="H5" s="395" t="s">
        <v>95</v>
      </c>
      <c r="I5" s="397">
        <v>0</v>
      </c>
      <c r="J5" s="396">
        <v>0</v>
      </c>
      <c r="K5" s="396">
        <v>1</v>
      </c>
      <c r="L5" s="508">
        <v>1</v>
      </c>
      <c r="M5" s="237">
        <v>0.1</v>
      </c>
      <c r="N5" s="91">
        <f>$M5*(SUM($I5:I5)/SUM($I5:$L5))</f>
        <v>0</v>
      </c>
      <c r="O5" s="91">
        <f>$M5*(SUM($I5:J5)/SUM($I5:$L5))</f>
        <v>0</v>
      </c>
      <c r="P5" s="91">
        <f>$M5*(SUM($I5:K5)/SUM($I5:$L5))</f>
        <v>0.05</v>
      </c>
      <c r="Q5" s="91">
        <f>$M5*(SUM($I5:L5)/SUM($I5:$L5))</f>
        <v>0.1</v>
      </c>
      <c r="R5" s="56"/>
      <c r="S5" s="80"/>
      <c r="T5" s="56">
        <v>1</v>
      </c>
      <c r="U5" s="533">
        <v>1</v>
      </c>
      <c r="V5" s="57">
        <f>$M5*SUM($R5:R5)/SUM($I5:$L5)</f>
        <v>0</v>
      </c>
      <c r="W5" s="57">
        <f>$M5*SUM($R5:S5)/SUM($I5:$L5)</f>
        <v>0</v>
      </c>
      <c r="X5" s="57">
        <f>$M5*SUM($R5:T5)/SUM($I5:$L5)</f>
        <v>0.05</v>
      </c>
      <c r="Y5" s="127">
        <f ca="1">$M5*SUM($R5:Z5)/SUM($I5:$L5)</f>
        <v>0.05</v>
      </c>
      <c r="Z5" s="634" t="s">
        <v>882</v>
      </c>
    </row>
    <row r="6" spans="1:26" ht="58.5" customHeight="1" x14ac:dyDescent="0.25">
      <c r="A6" s="201">
        <v>3</v>
      </c>
      <c r="B6" s="151" t="s">
        <v>108</v>
      </c>
      <c r="C6" s="466" t="s">
        <v>109</v>
      </c>
      <c r="D6" s="466" t="s">
        <v>110</v>
      </c>
      <c r="E6" s="216">
        <v>44562</v>
      </c>
      <c r="F6" s="216">
        <v>44926</v>
      </c>
      <c r="G6" s="395" t="s">
        <v>111</v>
      </c>
      <c r="H6" s="395" t="s">
        <v>112</v>
      </c>
      <c r="I6" s="396">
        <v>0</v>
      </c>
      <c r="J6" s="396">
        <v>0</v>
      </c>
      <c r="K6" s="396">
        <v>2</v>
      </c>
      <c r="L6" s="508">
        <v>1</v>
      </c>
      <c r="M6" s="237">
        <v>0.05</v>
      </c>
      <c r="N6" s="91">
        <f>$M6*(SUM($I6:I6)/SUM($I6:$L6))</f>
        <v>0</v>
      </c>
      <c r="O6" s="91">
        <f>$M6*(SUM($I6:J6)/SUM($I6:$L6))</f>
        <v>0</v>
      </c>
      <c r="P6" s="91">
        <f>$M6*(SUM($I6:K6)/SUM($I6:$L6))</f>
        <v>3.3333333333333333E-2</v>
      </c>
      <c r="Q6" s="91">
        <f>$M6*(SUM($I6:L6)/SUM($I6:$L6))</f>
        <v>0.05</v>
      </c>
      <c r="R6" s="56"/>
      <c r="S6" s="80"/>
      <c r="T6" s="56">
        <v>2</v>
      </c>
      <c r="U6" s="399">
        <v>1</v>
      </c>
      <c r="V6" s="57">
        <f>$M6*SUM($R6:R6)/SUM($I6:$L6)</f>
        <v>0</v>
      </c>
      <c r="W6" s="57">
        <f>$M6*SUM($R6:S6)/SUM($I6:$L6)</f>
        <v>0</v>
      </c>
      <c r="X6" s="57">
        <f>$M6*SUM($R6:T6)/SUM($I6:$L6)</f>
        <v>3.3333333333333333E-2</v>
      </c>
      <c r="Y6" s="127">
        <f>$M6*SUM($R6:U6)/SUM($I6:$L6)</f>
        <v>5.000000000000001E-2</v>
      </c>
      <c r="Z6" s="402" t="s">
        <v>883</v>
      </c>
    </row>
    <row r="7" spans="1:26" ht="64.5" customHeight="1" x14ac:dyDescent="0.25">
      <c r="A7" s="201">
        <v>4</v>
      </c>
      <c r="B7" s="151" t="s">
        <v>113</v>
      </c>
      <c r="C7" s="466" t="s">
        <v>574</v>
      </c>
      <c r="D7" s="466" t="s">
        <v>115</v>
      </c>
      <c r="E7" s="216">
        <v>44562</v>
      </c>
      <c r="F7" s="216">
        <v>44926</v>
      </c>
      <c r="G7" s="395" t="s">
        <v>116</v>
      </c>
      <c r="H7" s="395" t="s">
        <v>117</v>
      </c>
      <c r="I7" s="396">
        <v>0</v>
      </c>
      <c r="J7" s="396">
        <v>1</v>
      </c>
      <c r="K7" s="396">
        <v>3</v>
      </c>
      <c r="L7" s="396">
        <v>0</v>
      </c>
      <c r="M7" s="237">
        <v>0.05</v>
      </c>
      <c r="N7" s="91">
        <f>$M7*(SUM($I7:I7)/SUM($I7:$L7))</f>
        <v>0</v>
      </c>
      <c r="O7" s="91">
        <f>$M7*(SUM($I7:J7)/SUM($I7:$L7))</f>
        <v>1.2500000000000001E-2</v>
      </c>
      <c r="P7" s="91">
        <f>$M7*(SUM($I7:K7)/SUM($I7:$L7))</f>
        <v>0.05</v>
      </c>
      <c r="Q7" s="91">
        <f>$M7*(SUM($I7:L7)/SUM($I7:$L7))</f>
        <v>0.05</v>
      </c>
      <c r="R7" s="56"/>
      <c r="S7" s="56">
        <v>1</v>
      </c>
      <c r="T7" s="56">
        <v>3</v>
      </c>
      <c r="U7" s="80"/>
      <c r="V7" s="57">
        <f>$M7*SUM($R7:R7)/SUM($I7:$L7)</f>
        <v>0</v>
      </c>
      <c r="W7" s="57">
        <f>$M7*SUM($R7:S7)/SUM($I7:$L7)</f>
        <v>1.2500000000000001E-2</v>
      </c>
      <c r="X7" s="57">
        <f>$M7*SUM($R7:T7)/SUM($I7:$L7)</f>
        <v>0.05</v>
      </c>
      <c r="Y7" s="127">
        <f>$M7*SUM($R7:U7)/SUM($I7:$L7)</f>
        <v>0.05</v>
      </c>
      <c r="Z7" s="534"/>
    </row>
    <row r="8" spans="1:26" ht="52.5" customHeight="1" x14ac:dyDescent="0.25">
      <c r="A8" s="201">
        <v>5</v>
      </c>
      <c r="B8" s="150" t="s">
        <v>118</v>
      </c>
      <c r="C8" s="234" t="s">
        <v>119</v>
      </c>
      <c r="D8" s="234" t="s">
        <v>120</v>
      </c>
      <c r="E8" s="198">
        <v>44562</v>
      </c>
      <c r="F8" s="198">
        <v>44926</v>
      </c>
      <c r="G8" s="235" t="s">
        <v>121</v>
      </c>
      <c r="H8" s="235" t="s">
        <v>122</v>
      </c>
      <c r="I8" s="196">
        <v>0</v>
      </c>
      <c r="J8" s="396">
        <v>0</v>
      </c>
      <c r="K8" s="396">
        <v>0</v>
      </c>
      <c r="L8" s="649">
        <v>1</v>
      </c>
      <c r="M8" s="237">
        <v>0.05</v>
      </c>
      <c r="N8" s="91">
        <f>$M8*(SUM($I8:I8)/SUM($I8:$L8))</f>
        <v>0</v>
      </c>
      <c r="O8" s="91">
        <f>$M8*(SUM($I8:J8)/SUM($I8:$L8))</f>
        <v>0</v>
      </c>
      <c r="P8" s="91">
        <f>$M8*(SUM($I8:K8)/SUM($I8:$L8))</f>
        <v>0</v>
      </c>
      <c r="Q8" s="91">
        <f>$M8*(SUM($I8:L8)/SUM($I8:$L8))</f>
        <v>0.05</v>
      </c>
      <c r="R8" s="56"/>
      <c r="S8" s="80"/>
      <c r="T8" s="56"/>
      <c r="U8" s="659">
        <v>1</v>
      </c>
      <c r="V8" s="57">
        <f>$M8*SUM($R8:R8)/SUM($I8:$L8)</f>
        <v>0</v>
      </c>
      <c r="W8" s="57">
        <f>$M8*SUM($R8:S8)/SUM($I8:$L8)</f>
        <v>0</v>
      </c>
      <c r="X8" s="57">
        <f>$M8*SUM($R8:T8)/SUM($I8:$L8)</f>
        <v>0</v>
      </c>
      <c r="Y8" s="127">
        <f>$M8*SUM($R8:U8)/SUM($I8:$L8)</f>
        <v>0.05</v>
      </c>
      <c r="Z8" s="406" t="s">
        <v>884</v>
      </c>
    </row>
    <row r="9" spans="1:26" s="88" customFormat="1" ht="62.45" customHeight="1" x14ac:dyDescent="0.25">
      <c r="A9" s="201">
        <v>6</v>
      </c>
      <c r="B9" s="150" t="s">
        <v>124</v>
      </c>
      <c r="C9" s="234" t="s">
        <v>932</v>
      </c>
      <c r="D9" s="234" t="s">
        <v>575</v>
      </c>
      <c r="E9" s="198">
        <v>44562</v>
      </c>
      <c r="F9" s="198">
        <v>44926</v>
      </c>
      <c r="G9" s="235" t="s">
        <v>127</v>
      </c>
      <c r="H9" s="235" t="s">
        <v>128</v>
      </c>
      <c r="I9" s="196">
        <v>0</v>
      </c>
      <c r="J9" s="396">
        <v>1</v>
      </c>
      <c r="K9" s="396">
        <v>0</v>
      </c>
      <c r="L9" s="508">
        <v>1</v>
      </c>
      <c r="M9" s="237">
        <v>0.05</v>
      </c>
      <c r="N9" s="91">
        <f>$M9*(SUM($I9:I9)/SUM($I9:$L9))</f>
        <v>0</v>
      </c>
      <c r="O9" s="91">
        <f>$M9*(SUM($I9:J9)/SUM($I9:$L9))</f>
        <v>2.5000000000000001E-2</v>
      </c>
      <c r="P9" s="91">
        <f>$M9*(SUM($I9:K9)/SUM($I9:$L9))</f>
        <v>2.5000000000000001E-2</v>
      </c>
      <c r="Q9" s="91">
        <f>$M9*(SUM($I9:L9)/SUM($I9:$L9))</f>
        <v>0.05</v>
      </c>
      <c r="R9" s="56"/>
      <c r="S9" s="56">
        <v>1</v>
      </c>
      <c r="T9" s="56"/>
      <c r="U9" s="399">
        <v>1</v>
      </c>
      <c r="V9" s="57">
        <f>$M9*SUM($R9:R9)/SUM($I9:$L9)</f>
        <v>0</v>
      </c>
      <c r="W9" s="57">
        <f>$M9*SUM($R9:S9)/SUM($I9:$L9)</f>
        <v>2.5000000000000001E-2</v>
      </c>
      <c r="X9" s="57">
        <f>$M9*SUM($R9:T9)/SUM($I9:$L9)</f>
        <v>2.5000000000000001E-2</v>
      </c>
      <c r="Y9" s="127">
        <f>$M9*SUM($R9:U9)/SUM($I9:$L9)</f>
        <v>0.05</v>
      </c>
      <c r="Z9" s="663" t="s">
        <v>897</v>
      </c>
    </row>
    <row r="10" spans="1:26" ht="54.75" customHeight="1" x14ac:dyDescent="0.25">
      <c r="A10" s="201">
        <v>7</v>
      </c>
      <c r="B10" s="151" t="s">
        <v>129</v>
      </c>
      <c r="C10" s="466" t="s">
        <v>576</v>
      </c>
      <c r="D10" s="466" t="s">
        <v>131</v>
      </c>
      <c r="E10" s="216">
        <v>44562</v>
      </c>
      <c r="F10" s="216">
        <v>44926</v>
      </c>
      <c r="G10" s="395" t="s">
        <v>132</v>
      </c>
      <c r="H10" s="395" t="s">
        <v>133</v>
      </c>
      <c r="I10" s="396">
        <v>0</v>
      </c>
      <c r="J10" s="396">
        <v>1</v>
      </c>
      <c r="K10" s="396">
        <v>1</v>
      </c>
      <c r="L10" s="508">
        <v>1</v>
      </c>
      <c r="M10" s="237">
        <v>0.05</v>
      </c>
      <c r="N10" s="91">
        <f>$M10*(SUM($I10:I10)/SUM($I10:$L10))</f>
        <v>0</v>
      </c>
      <c r="O10" s="91">
        <f>$M10*(SUM($I10:J10)/SUM($I10:$L10))</f>
        <v>1.6666666666666666E-2</v>
      </c>
      <c r="P10" s="91">
        <f>$M10*(SUM($I10:K10)/SUM($I10:$L10))</f>
        <v>3.3333333333333333E-2</v>
      </c>
      <c r="Q10" s="91">
        <f>$M10*(SUM($I10:L10)/SUM($I10:$L10))</f>
        <v>0.05</v>
      </c>
      <c r="R10" s="56"/>
      <c r="S10" s="56">
        <v>1</v>
      </c>
      <c r="T10" s="56">
        <v>1</v>
      </c>
      <c r="U10" s="399">
        <v>1</v>
      </c>
      <c r="V10" s="57">
        <f>$M10*SUM($R10:R10)/SUM($I10:$L10)</f>
        <v>0</v>
      </c>
      <c r="W10" s="57">
        <f>$M10*SUM($R10:S10)/SUM($I10:$L10)</f>
        <v>1.6666666666666666E-2</v>
      </c>
      <c r="X10" s="57">
        <f>$M10*SUM($R10:T10)/SUM($I10:$L10)</f>
        <v>3.3333333333333333E-2</v>
      </c>
      <c r="Y10" s="127">
        <f>$M10*SUM($R10:U10)/SUM($I10:$L10)</f>
        <v>5.000000000000001E-2</v>
      </c>
      <c r="Z10" s="554" t="s">
        <v>898</v>
      </c>
    </row>
    <row r="11" spans="1:26" ht="51" x14ac:dyDescent="0.25">
      <c r="A11" s="201">
        <v>8</v>
      </c>
      <c r="B11" s="150" t="s">
        <v>136</v>
      </c>
      <c r="C11" s="234" t="s">
        <v>137</v>
      </c>
      <c r="D11" s="234" t="s">
        <v>138</v>
      </c>
      <c r="E11" s="198">
        <v>44562</v>
      </c>
      <c r="F11" s="198">
        <v>44926</v>
      </c>
      <c r="G11" s="235" t="s">
        <v>139</v>
      </c>
      <c r="H11" s="235" t="s">
        <v>140</v>
      </c>
      <c r="I11" s="196">
        <v>0</v>
      </c>
      <c r="J11" s="396">
        <v>1</v>
      </c>
      <c r="K11" s="396">
        <v>0</v>
      </c>
      <c r="L11" s="508">
        <v>1</v>
      </c>
      <c r="M11" s="237">
        <v>0.1</v>
      </c>
      <c r="N11" s="91">
        <f>$M11*(SUM($I11:I11)/SUM($I11:$L11))</f>
        <v>0</v>
      </c>
      <c r="O11" s="91">
        <f>$M11*(SUM($I11:J11)/SUM($I11:$L11))</f>
        <v>0.05</v>
      </c>
      <c r="P11" s="91">
        <f>$M11*(SUM($I11:K11)/SUM($I11:$L11))</f>
        <v>0.05</v>
      </c>
      <c r="Q11" s="91">
        <f>$M11*(SUM($I11:L11)/SUM($I11:$L11))</f>
        <v>0.1</v>
      </c>
      <c r="R11" s="56"/>
      <c r="S11" s="56">
        <v>1</v>
      </c>
      <c r="T11" s="56"/>
      <c r="U11" s="399">
        <v>1</v>
      </c>
      <c r="V11" s="57">
        <f>$M11*SUM($R11:R11)/SUM($I11:$L11)</f>
        <v>0</v>
      </c>
      <c r="W11" s="57">
        <f>$M11*SUM($R11:S11)/SUM($I11:$L11)</f>
        <v>0.05</v>
      </c>
      <c r="X11" s="57">
        <f>$M11*SUM($R11:T11)/SUM($I11:$L11)</f>
        <v>0.05</v>
      </c>
      <c r="Y11" s="127">
        <f>$M11*SUM($R11:U11)/SUM($I11:$L11)</f>
        <v>0.1</v>
      </c>
      <c r="Z11" s="660" t="s">
        <v>885</v>
      </c>
    </row>
    <row r="12" spans="1:26" ht="66" customHeight="1" x14ac:dyDescent="0.25">
      <c r="A12" s="201">
        <v>9</v>
      </c>
      <c r="B12" s="150" t="s">
        <v>141</v>
      </c>
      <c r="C12" s="234" t="s">
        <v>577</v>
      </c>
      <c r="D12" s="234" t="s">
        <v>143</v>
      </c>
      <c r="E12" s="198">
        <v>44562</v>
      </c>
      <c r="F12" s="198">
        <v>44926</v>
      </c>
      <c r="G12" s="223" t="s">
        <v>144</v>
      </c>
      <c r="H12" s="235" t="s">
        <v>145</v>
      </c>
      <c r="I12" s="396">
        <v>5</v>
      </c>
      <c r="J12" s="396">
        <v>5</v>
      </c>
      <c r="K12" s="396">
        <v>5</v>
      </c>
      <c r="L12" s="508">
        <v>5</v>
      </c>
      <c r="M12" s="237">
        <v>0.05</v>
      </c>
      <c r="N12" s="91">
        <f>$M12*(SUM($I12:I12)/SUM($I12:$L12))</f>
        <v>1.2500000000000001E-2</v>
      </c>
      <c r="O12" s="91">
        <f>$M12*(SUM($I12:J12)/SUM($I12:$L12))</f>
        <v>2.5000000000000001E-2</v>
      </c>
      <c r="P12" s="91">
        <f>$M12*(SUM($I12:K12)/SUM($I12:$L12))</f>
        <v>3.7500000000000006E-2</v>
      </c>
      <c r="Q12" s="91">
        <f>$M12*(SUM($I12:L12)/SUM($I12:$L12))</f>
        <v>0.05</v>
      </c>
      <c r="R12" s="56">
        <v>5</v>
      </c>
      <c r="S12" s="56">
        <v>5</v>
      </c>
      <c r="T12" s="56">
        <v>5</v>
      </c>
      <c r="U12" s="399">
        <v>5</v>
      </c>
      <c r="V12" s="57">
        <f>$M12*SUM($R12:R12)/SUM($I12:$L12)</f>
        <v>1.2500000000000001E-2</v>
      </c>
      <c r="W12" s="57">
        <f>$M12*SUM($R12:S12)/SUM($I12:$L12)</f>
        <v>2.5000000000000001E-2</v>
      </c>
      <c r="X12" s="57">
        <f>$M12*SUM($R12:T12)/SUM($I12:$L12)</f>
        <v>3.7499999999999999E-2</v>
      </c>
      <c r="Y12" s="127">
        <f>$M12*SUM($R12:U12)/SUM($I12:$L12)</f>
        <v>0.05</v>
      </c>
      <c r="Z12" s="534" t="s">
        <v>886</v>
      </c>
    </row>
    <row r="13" spans="1:26" ht="38.25" x14ac:dyDescent="0.25">
      <c r="A13" s="201">
        <v>10</v>
      </c>
      <c r="B13" s="151" t="s">
        <v>148</v>
      </c>
      <c r="C13" s="395" t="s">
        <v>578</v>
      </c>
      <c r="D13" s="397" t="s">
        <v>847</v>
      </c>
      <c r="E13" s="216">
        <v>44562</v>
      </c>
      <c r="F13" s="216">
        <v>44926</v>
      </c>
      <c r="G13" s="395" t="s">
        <v>150</v>
      </c>
      <c r="H13" s="214" t="s">
        <v>151</v>
      </c>
      <c r="I13" s="396">
        <v>1</v>
      </c>
      <c r="J13" s="396">
        <v>1</v>
      </c>
      <c r="K13" s="396">
        <v>1</v>
      </c>
      <c r="L13" s="508">
        <v>1</v>
      </c>
      <c r="M13" s="237">
        <v>0.05</v>
      </c>
      <c r="N13" s="91">
        <f>$M13*(SUM($I13:I13)/SUM($I13:$L13))</f>
        <v>1.2500000000000001E-2</v>
      </c>
      <c r="O13" s="91">
        <f>$M13*(SUM($I13:J13)/SUM($I13:$L13))</f>
        <v>2.5000000000000001E-2</v>
      </c>
      <c r="P13" s="91">
        <f>$M13*(SUM($I13:K13)/SUM($I13:$L13))</f>
        <v>3.7500000000000006E-2</v>
      </c>
      <c r="Q13" s="91">
        <f>$M13*(SUM($I13:L13)/SUM($I13:$L13))</f>
        <v>0.05</v>
      </c>
      <c r="R13" s="56">
        <v>1</v>
      </c>
      <c r="S13" s="56">
        <v>1</v>
      </c>
      <c r="T13" s="56">
        <v>1</v>
      </c>
      <c r="U13" s="399">
        <v>1</v>
      </c>
      <c r="V13" s="57">
        <f>$M13*SUM($R13:R13)/SUM($I13:$L13)</f>
        <v>1.2500000000000001E-2</v>
      </c>
      <c r="W13" s="57">
        <f>$M13*SUM($R13:S13)/SUM($I13:$L13)</f>
        <v>2.5000000000000001E-2</v>
      </c>
      <c r="X13" s="57">
        <f>$M13*SUM($R13:T13)/SUM($I13:$L13)</f>
        <v>3.7500000000000006E-2</v>
      </c>
      <c r="Y13" s="127">
        <f>$M13*SUM($R13:U13)/SUM($I13:$L13)</f>
        <v>0.05</v>
      </c>
      <c r="Z13" s="402" t="s">
        <v>887</v>
      </c>
    </row>
    <row r="14" spans="1:26" ht="54" customHeight="1" x14ac:dyDescent="0.25">
      <c r="A14" s="201">
        <v>11</v>
      </c>
      <c r="B14" s="150" t="s">
        <v>152</v>
      </c>
      <c r="C14" s="234" t="s">
        <v>579</v>
      </c>
      <c r="D14" s="234" t="s">
        <v>154</v>
      </c>
      <c r="E14" s="198">
        <v>44562</v>
      </c>
      <c r="F14" s="198">
        <v>44926</v>
      </c>
      <c r="G14" s="240" t="s">
        <v>155</v>
      </c>
      <c r="H14" s="235" t="s">
        <v>156</v>
      </c>
      <c r="I14" s="196">
        <v>0</v>
      </c>
      <c r="J14" s="396">
        <v>0</v>
      </c>
      <c r="K14" s="396">
        <v>0</v>
      </c>
      <c r="L14" s="508">
        <v>1</v>
      </c>
      <c r="M14" s="237">
        <v>0.05</v>
      </c>
      <c r="N14" s="91">
        <f>$M14*(SUM($I14:I14)/SUM($I14:$L14))</f>
        <v>0</v>
      </c>
      <c r="O14" s="91">
        <f>$M14*(SUM($I14:J14)/SUM($I14:$L14))</f>
        <v>0</v>
      </c>
      <c r="P14" s="91">
        <f>$M14*(SUM($I14:K14)/SUM($I14:$L14))</f>
        <v>0</v>
      </c>
      <c r="Q14" s="91">
        <f>$M14*(SUM($I14:L14)/SUM($I14:$L14))</f>
        <v>0.05</v>
      </c>
      <c r="R14" s="56"/>
      <c r="S14" s="80"/>
      <c r="T14" s="56"/>
      <c r="U14" s="399">
        <v>1</v>
      </c>
      <c r="V14" s="57">
        <f>$M14*SUM($R14:R14)/SUM($I14:$L14)</f>
        <v>0</v>
      </c>
      <c r="W14" s="57">
        <f>$M14*SUM($R14:S14)/SUM($I14:$L14)</f>
        <v>0</v>
      </c>
      <c r="X14" s="57">
        <f>$M14*SUM($R14:T14)/SUM($I14:$L14)</f>
        <v>0</v>
      </c>
      <c r="Y14" s="127">
        <f>$M14*SUM($R14:U14)/SUM($I14:$L14)</f>
        <v>0.05</v>
      </c>
      <c r="Z14" s="534" t="s">
        <v>899</v>
      </c>
    </row>
    <row r="15" spans="1:26" ht="76.5" x14ac:dyDescent="0.25">
      <c r="A15" s="201">
        <v>12</v>
      </c>
      <c r="B15" s="150" t="s">
        <v>157</v>
      </c>
      <c r="C15" s="191" t="s">
        <v>158</v>
      </c>
      <c r="D15" s="191" t="s">
        <v>159</v>
      </c>
      <c r="E15" s="198">
        <v>44593</v>
      </c>
      <c r="F15" s="198">
        <v>44772</v>
      </c>
      <c r="G15" s="187" t="s">
        <v>160</v>
      </c>
      <c r="H15" s="187" t="s">
        <v>161</v>
      </c>
      <c r="I15" s="200">
        <v>0</v>
      </c>
      <c r="J15" s="217">
        <v>0</v>
      </c>
      <c r="K15" s="217">
        <v>1</v>
      </c>
      <c r="L15" s="200">
        <v>0</v>
      </c>
      <c r="M15" s="241">
        <v>0.05</v>
      </c>
      <c r="N15" s="91">
        <f>$M15*(SUM($I15:I15)/SUM($I15:$L15))</f>
        <v>0</v>
      </c>
      <c r="O15" s="91">
        <f>$M15*(SUM($I15:J15)/SUM($I15:$L15))</f>
        <v>0</v>
      </c>
      <c r="P15" s="91">
        <f>$M15*(SUM($I15:K15)/SUM($I15:$L15))</f>
        <v>0.05</v>
      </c>
      <c r="Q15" s="91">
        <f>$M15*(SUM($I15:L15)/SUM($I15:$L15))</f>
        <v>0.05</v>
      </c>
      <c r="R15" s="56"/>
      <c r="S15" s="80"/>
      <c r="T15" s="56">
        <v>1</v>
      </c>
      <c r="U15" s="80"/>
      <c r="V15" s="57">
        <f>$M15*SUM($R15:R15)/SUM($I15:$L15)</f>
        <v>0</v>
      </c>
      <c r="W15" s="57">
        <f>$M15*SUM($R15:S15)/SUM($I15:$L15)</f>
        <v>0</v>
      </c>
      <c r="X15" s="57">
        <f>$M15*SUM($R15:T15)/SUM($I15:$L15)</f>
        <v>0.05</v>
      </c>
      <c r="Y15" s="127">
        <f>$M15*SUM($R15:U15)/SUM($I15:$L15)</f>
        <v>0.05</v>
      </c>
      <c r="Z15" s="402"/>
    </row>
    <row r="16" spans="1:26" ht="51" x14ac:dyDescent="0.25">
      <c r="A16" s="201">
        <v>13</v>
      </c>
      <c r="B16" s="151" t="s">
        <v>163</v>
      </c>
      <c r="C16" s="214" t="s">
        <v>164</v>
      </c>
      <c r="D16" s="242" t="s">
        <v>165</v>
      </c>
      <c r="E16" s="215">
        <v>44621</v>
      </c>
      <c r="F16" s="216">
        <v>44895</v>
      </c>
      <c r="G16" s="214" t="s">
        <v>166</v>
      </c>
      <c r="H16" s="214" t="s">
        <v>167</v>
      </c>
      <c r="I16" s="217">
        <v>1</v>
      </c>
      <c r="J16" s="217">
        <v>1</v>
      </c>
      <c r="K16" s="217">
        <v>1</v>
      </c>
      <c r="L16" s="217">
        <v>0</v>
      </c>
      <c r="M16" s="192">
        <v>0.05</v>
      </c>
      <c r="N16" s="91">
        <f>$M16*(SUM($I16:I16)/SUM($I16:$L16))</f>
        <v>1.6666666666666666E-2</v>
      </c>
      <c r="O16" s="91">
        <f>$M16*(SUM($I16:J16)/SUM($I16:$L16))</f>
        <v>3.3333333333333333E-2</v>
      </c>
      <c r="P16" s="91">
        <f>$M16*(SUM($I16:K16)/SUM($I16:$L16))</f>
        <v>0.05</v>
      </c>
      <c r="Q16" s="91">
        <f>$M16*(SUM($I16:L16)/SUM($I16:$L16))</f>
        <v>0.05</v>
      </c>
      <c r="R16" s="56">
        <v>1</v>
      </c>
      <c r="S16" s="56">
        <v>1</v>
      </c>
      <c r="T16" s="56">
        <v>1</v>
      </c>
      <c r="U16" s="80"/>
      <c r="V16" s="57">
        <f>$M16*SUM($R16:R16)/SUM($I16:$L16)</f>
        <v>1.6666666666666666E-2</v>
      </c>
      <c r="W16" s="57">
        <f>$M16*SUM($R16:S16)/SUM($I16:$L16)</f>
        <v>3.3333333333333333E-2</v>
      </c>
      <c r="X16" s="57">
        <f>$M16*SUM($R16:T16)/SUM($I16:$L16)</f>
        <v>5.000000000000001E-2</v>
      </c>
      <c r="Y16" s="127">
        <f>$M16*SUM($R16:U16)/SUM($I16:$L16)</f>
        <v>5.000000000000001E-2</v>
      </c>
      <c r="Z16" s="534"/>
    </row>
    <row r="17" spans="1:26" ht="46.5" customHeight="1" x14ac:dyDescent="0.25">
      <c r="A17" s="398">
        <v>14</v>
      </c>
      <c r="B17" s="392" t="s">
        <v>168</v>
      </c>
      <c r="C17" s="297" t="s">
        <v>169</v>
      </c>
      <c r="D17" s="214" t="s">
        <v>865</v>
      </c>
      <c r="E17" s="298">
        <v>44652</v>
      </c>
      <c r="F17" s="467">
        <v>44926</v>
      </c>
      <c r="G17" s="297" t="s">
        <v>171</v>
      </c>
      <c r="H17" s="214" t="s">
        <v>172</v>
      </c>
      <c r="I17" s="217">
        <v>0</v>
      </c>
      <c r="J17" s="217">
        <v>1</v>
      </c>
      <c r="K17" s="217">
        <v>1</v>
      </c>
      <c r="L17" s="509">
        <v>8</v>
      </c>
      <c r="M17" s="192">
        <v>0.05</v>
      </c>
      <c r="N17" s="403">
        <f>$M17*(SUM($I17:I17)/SUM($I17:$L17))</f>
        <v>0</v>
      </c>
      <c r="O17" s="403">
        <f>$M17*(SUM($I17:J17)/SUM($I17:$L17))</f>
        <v>5.000000000000001E-3</v>
      </c>
      <c r="P17" s="403">
        <f>$M17*(SUM($I17:K17)/SUM($I17:$L17))</f>
        <v>1.0000000000000002E-2</v>
      </c>
      <c r="Q17" s="403">
        <f>$M17*(SUM($I17:L17)/SUM($I17:$L17))</f>
        <v>0.05</v>
      </c>
      <c r="R17" s="380"/>
      <c r="S17" s="56">
        <v>1</v>
      </c>
      <c r="T17" s="56">
        <v>1</v>
      </c>
      <c r="U17" s="399">
        <v>8</v>
      </c>
      <c r="V17" s="57">
        <f>$M17*SUM($R17:R17)/SUM($I17:$L17)</f>
        <v>0</v>
      </c>
      <c r="W17" s="57">
        <f>$M17*SUM($R17:S17)/SUM($I17:$L17)</f>
        <v>5.0000000000000001E-3</v>
      </c>
      <c r="X17" s="57">
        <f>$M17*SUM($R17:T17)/SUM($I17:$L17)</f>
        <v>0.01</v>
      </c>
      <c r="Y17" s="127">
        <f>$M17*SUM($R17:U17)/SUM($I17:$L17)</f>
        <v>0.05</v>
      </c>
      <c r="Z17" s="405" t="s">
        <v>900</v>
      </c>
    </row>
    <row r="18" spans="1:26" ht="98.25" customHeight="1" x14ac:dyDescent="0.25">
      <c r="A18" s="398">
        <v>15</v>
      </c>
      <c r="B18" s="460" t="s">
        <v>173</v>
      </c>
      <c r="C18" s="436" t="s">
        <v>174</v>
      </c>
      <c r="D18" s="436" t="s">
        <v>175</v>
      </c>
      <c r="E18" s="454">
        <v>44652</v>
      </c>
      <c r="F18" s="435">
        <v>44926</v>
      </c>
      <c r="G18" s="436" t="s">
        <v>176</v>
      </c>
      <c r="H18" s="436" t="s">
        <v>177</v>
      </c>
      <c r="I18" s="417">
        <v>0</v>
      </c>
      <c r="J18" s="417">
        <v>0</v>
      </c>
      <c r="K18" s="417">
        <v>2</v>
      </c>
      <c r="L18" s="514">
        <v>2</v>
      </c>
      <c r="M18" s="455">
        <v>0.05</v>
      </c>
      <c r="N18" s="403">
        <f>$M18*(SUM($I18:I18)/SUM($I18:$L18))</f>
        <v>0</v>
      </c>
      <c r="O18" s="403">
        <f>$M18*(SUM($I18:J18)/SUM($I18:$L18))</f>
        <v>0</v>
      </c>
      <c r="P18" s="403">
        <f>$M18*(SUM($I18:K18)/SUM($I18:$L18))</f>
        <v>2.5000000000000001E-2</v>
      </c>
      <c r="Q18" s="403">
        <f>$M18*(SUM($I18:L18)/SUM($I18:$L18))</f>
        <v>0.05</v>
      </c>
      <c r="R18" s="56"/>
      <c r="S18" s="125"/>
      <c r="T18" s="380">
        <v>2</v>
      </c>
      <c r="U18" s="399">
        <v>2</v>
      </c>
      <c r="V18" s="57">
        <f>$M18*SUM($R18:R18)/SUM($I18:$L18)</f>
        <v>0</v>
      </c>
      <c r="W18" s="57">
        <f>$M18*SUM($R18:S18)/SUM($I18:$L18)</f>
        <v>0</v>
      </c>
      <c r="X18" s="57">
        <f>$M18*SUM($R18:T18)/SUM($I18:$L18)</f>
        <v>2.5000000000000001E-2</v>
      </c>
      <c r="Y18" s="127">
        <f>$M18*SUM($R18:U18)/SUM($I18:$L18)</f>
        <v>0.05</v>
      </c>
      <c r="Z18" s="541" t="s">
        <v>901</v>
      </c>
    </row>
    <row r="19" spans="1:26" ht="32.25" customHeight="1" thickBot="1" x14ac:dyDescent="0.3">
      <c r="A19" s="149"/>
      <c r="B19" s="153" t="s">
        <v>179</v>
      </c>
      <c r="C19" s="154"/>
      <c r="D19" s="154"/>
      <c r="E19" s="155"/>
      <c r="F19" s="155"/>
      <c r="G19" s="156"/>
      <c r="H19" s="156"/>
      <c r="I19" s="42"/>
      <c r="J19" s="42"/>
      <c r="K19" s="42"/>
      <c r="L19" s="42"/>
      <c r="M19" s="159">
        <f>SUM(M4:M18)</f>
        <v>1.0000000000000002</v>
      </c>
      <c r="N19" s="89">
        <f>SUM(N4:N18)</f>
        <v>4.1666666666666671E-2</v>
      </c>
      <c r="O19" s="89">
        <f>SUM(O4:O18)</f>
        <v>0.21249999999999999</v>
      </c>
      <c r="P19" s="89">
        <f>SUM(P4:P18)</f>
        <v>0.55166666666666664</v>
      </c>
      <c r="Q19" s="89">
        <f>SUM(Q4:Q18)</f>
        <v>1.0000000000000002</v>
      </c>
      <c r="R19" s="42"/>
      <c r="S19" s="42"/>
      <c r="T19" s="521"/>
      <c r="U19" s="521"/>
      <c r="V19" s="58">
        <f>SUM(V4:V18)</f>
        <v>4.1666666666666671E-2</v>
      </c>
      <c r="W19" s="58">
        <f>SUM(W4:W18)</f>
        <v>0.21249999999999999</v>
      </c>
      <c r="X19" s="58">
        <f>SUM(X4:X18)</f>
        <v>0.55166666666666664</v>
      </c>
      <c r="Y19" s="544">
        <f ca="1">SUM(Y4:Y18)</f>
        <v>0.63916666666666677</v>
      </c>
      <c r="Z19" s="400"/>
    </row>
    <row r="20" spans="1:26" ht="38.25" x14ac:dyDescent="0.25">
      <c r="A20" s="202">
        <v>16</v>
      </c>
      <c r="B20" s="393" t="s">
        <v>180</v>
      </c>
      <c r="C20" s="305" t="s">
        <v>181</v>
      </c>
      <c r="D20" s="305" t="s">
        <v>181</v>
      </c>
      <c r="E20" s="394">
        <v>44562</v>
      </c>
      <c r="F20" s="394">
        <v>44773</v>
      </c>
      <c r="G20" s="305" t="s">
        <v>182</v>
      </c>
      <c r="H20" s="305" t="s">
        <v>183</v>
      </c>
      <c r="I20" s="219">
        <v>0</v>
      </c>
      <c r="J20" s="219">
        <v>0</v>
      </c>
      <c r="K20" s="219">
        <v>1</v>
      </c>
      <c r="L20" s="219">
        <v>0</v>
      </c>
      <c r="M20" s="244">
        <v>0.06</v>
      </c>
      <c r="N20" s="91">
        <f>$M20*(SUM($I20:I20)/SUM($I20:$L20))</f>
        <v>0</v>
      </c>
      <c r="O20" s="91">
        <f>$M20*(SUM($I20:J20)/SUM($I20:$L20))</f>
        <v>0</v>
      </c>
      <c r="P20" s="91">
        <f>$M20*(SUM($I20:K20)/SUM($I20:$L20))</f>
        <v>0.06</v>
      </c>
      <c r="Q20" s="91">
        <f>$M20*(SUM($I20:L20)/SUM($I20:$L20))</f>
        <v>0.06</v>
      </c>
      <c r="R20" s="56"/>
      <c r="S20" s="526"/>
      <c r="T20" s="623">
        <v>1</v>
      </c>
      <c r="U20" s="666"/>
      <c r="V20" s="57">
        <f>$M20*SUM($R20:R20)/SUM($I20:$L20)</f>
        <v>0</v>
      </c>
      <c r="W20" s="552">
        <f>$M20*SUM($R20:S20)/SUM($I20:$L20)</f>
        <v>0</v>
      </c>
      <c r="X20" s="57">
        <f>$M20*SUM($R20:T20)/SUM($I20:$L20)</f>
        <v>0.06</v>
      </c>
      <c r="Y20" s="127">
        <f>$M20*SUM($R20:U20)/SUM($I20:$L20)</f>
        <v>0.06</v>
      </c>
      <c r="Z20" s="524"/>
    </row>
    <row r="21" spans="1:26" ht="63.75" x14ac:dyDescent="0.25">
      <c r="A21" s="201">
        <v>17</v>
      </c>
      <c r="B21" s="151" t="s">
        <v>187</v>
      </c>
      <c r="C21" s="214" t="s">
        <v>188</v>
      </c>
      <c r="D21" s="214" t="s">
        <v>189</v>
      </c>
      <c r="E21" s="216">
        <v>44562</v>
      </c>
      <c r="F21" s="435">
        <v>44773</v>
      </c>
      <c r="G21" s="214" t="s">
        <v>182</v>
      </c>
      <c r="H21" s="214" t="s">
        <v>183</v>
      </c>
      <c r="I21" s="217">
        <v>0</v>
      </c>
      <c r="J21" s="417">
        <v>0</v>
      </c>
      <c r="K21" s="217">
        <v>1</v>
      </c>
      <c r="L21" s="217">
        <v>0</v>
      </c>
      <c r="M21" s="241">
        <v>7.0000000000000007E-2</v>
      </c>
      <c r="N21" s="91">
        <f>$M21*(SUM($I21:I21)/SUM($I21:$L21))</f>
        <v>0</v>
      </c>
      <c r="O21" s="91">
        <f>$M21*(SUM($I21:J21)/SUM($I21:$L21))</f>
        <v>0</v>
      </c>
      <c r="P21" s="91">
        <f>$M21*(SUM($I21:K21)/SUM($I21:$L21))</f>
        <v>7.0000000000000007E-2</v>
      </c>
      <c r="Q21" s="91">
        <f>$M21*(SUM($I21:L21)/SUM($I21:$L21))</f>
        <v>7.0000000000000007E-2</v>
      </c>
      <c r="R21" s="56"/>
      <c r="S21" s="528"/>
      <c r="T21" s="614">
        <v>1</v>
      </c>
      <c r="U21" s="630"/>
      <c r="V21" s="57">
        <f>$M21*SUM($R21:R21)/SUM($I21:$L21)</f>
        <v>0</v>
      </c>
      <c r="W21" s="552">
        <f>$M21*SUM($R21:S21)/SUM($I21:$L21)</f>
        <v>0</v>
      </c>
      <c r="X21" s="57">
        <f>$M21*SUM($R21:T21)/SUM($I21:$L21)</f>
        <v>7.0000000000000007E-2</v>
      </c>
      <c r="Y21" s="127">
        <f>$M21*SUM($R21:U21)/SUM($I21:$L21)</f>
        <v>7.0000000000000007E-2</v>
      </c>
      <c r="Z21" s="401"/>
    </row>
    <row r="22" spans="1:26" ht="76.5" x14ac:dyDescent="0.25">
      <c r="A22" s="201">
        <v>18</v>
      </c>
      <c r="B22" s="151" t="s">
        <v>190</v>
      </c>
      <c r="C22" s="214" t="s">
        <v>191</v>
      </c>
      <c r="D22" s="214" t="s">
        <v>192</v>
      </c>
      <c r="E22" s="216">
        <v>44562</v>
      </c>
      <c r="F22" s="216">
        <v>44773</v>
      </c>
      <c r="G22" s="214" t="s">
        <v>182</v>
      </c>
      <c r="H22" s="214" t="s">
        <v>183</v>
      </c>
      <c r="I22" s="217">
        <v>0</v>
      </c>
      <c r="J22" s="217">
        <v>0</v>
      </c>
      <c r="K22" s="217">
        <v>1</v>
      </c>
      <c r="L22" s="217">
        <v>0</v>
      </c>
      <c r="M22" s="241">
        <v>7.0000000000000007E-2</v>
      </c>
      <c r="N22" s="91">
        <f>$M22*(SUM($I22:I22)/SUM($I22:$L22))</f>
        <v>0</v>
      </c>
      <c r="O22" s="91">
        <f>$M22*(SUM($I22:J22)/SUM($I22:$L22))</f>
        <v>0</v>
      </c>
      <c r="P22" s="91">
        <f>$M22*(SUM($I22:K22)/SUM($I22:$L22))</f>
        <v>7.0000000000000007E-2</v>
      </c>
      <c r="Q22" s="91">
        <f>$M22*(SUM($I22:L22)/SUM($I22:$L22))</f>
        <v>7.0000000000000007E-2</v>
      </c>
      <c r="R22" s="56"/>
      <c r="S22" s="528"/>
      <c r="T22" s="614">
        <v>1</v>
      </c>
      <c r="U22" s="630"/>
      <c r="V22" s="57">
        <f>$M22*SUM($R22:R22)/SUM($I22:$L22)</f>
        <v>0</v>
      </c>
      <c r="W22" s="552">
        <f>$M22*SUM($R22:S22)/SUM($I22:$L22)</f>
        <v>0</v>
      </c>
      <c r="X22" s="57">
        <f>$M22*SUM($R22:T22)/SUM($I22:$L22)</f>
        <v>7.0000000000000007E-2</v>
      </c>
      <c r="Y22" s="127">
        <f>$M22*SUM($R22:U22)/SUM($I22:$L22)</f>
        <v>7.0000000000000007E-2</v>
      </c>
      <c r="Z22" s="402"/>
    </row>
    <row r="23" spans="1:26" ht="114.75" customHeight="1" x14ac:dyDescent="0.25">
      <c r="A23" s="201">
        <v>19</v>
      </c>
      <c r="B23" s="150" t="s">
        <v>193</v>
      </c>
      <c r="C23" s="187" t="s">
        <v>194</v>
      </c>
      <c r="D23" s="187" t="s">
        <v>195</v>
      </c>
      <c r="E23" s="198">
        <v>44562</v>
      </c>
      <c r="F23" s="198">
        <v>44926</v>
      </c>
      <c r="G23" s="187" t="s">
        <v>196</v>
      </c>
      <c r="H23" s="187" t="s">
        <v>197</v>
      </c>
      <c r="I23" s="217">
        <v>1</v>
      </c>
      <c r="J23" s="217">
        <v>1</v>
      </c>
      <c r="K23" s="217">
        <v>1</v>
      </c>
      <c r="L23" s="509">
        <v>1</v>
      </c>
      <c r="M23" s="241">
        <v>0.3</v>
      </c>
      <c r="N23" s="91">
        <f>$M23*(SUM($I23:I23)/SUM($I23:$L23))</f>
        <v>7.4999999999999997E-2</v>
      </c>
      <c r="O23" s="91">
        <f>$M23*(SUM($I23:J23)/SUM($I23:$L23))</f>
        <v>0.15</v>
      </c>
      <c r="P23" s="91">
        <f>$M23*(SUM($I23:K23)/SUM($I23:$L23))</f>
        <v>0.22499999999999998</v>
      </c>
      <c r="Q23" s="91">
        <f>$M23*(SUM($I23:L23)/SUM($I23:$L23))</f>
        <v>0.3</v>
      </c>
      <c r="R23" s="56">
        <v>1</v>
      </c>
      <c r="S23" s="613">
        <v>1</v>
      </c>
      <c r="T23" s="614">
        <v>1</v>
      </c>
      <c r="U23" s="525">
        <v>1</v>
      </c>
      <c r="V23" s="57">
        <f>$M23*SUM($R23:R23)/SUM($I23:$L23)</f>
        <v>7.4999999999999997E-2</v>
      </c>
      <c r="W23" s="57">
        <f>$M23*SUM($R23:S23)/SUM($I23:$L23)</f>
        <v>0.15</v>
      </c>
      <c r="X23" s="57">
        <f>$M23*SUM($R23:T23)/SUM($I23:$L23)</f>
        <v>0.22499999999999998</v>
      </c>
      <c r="Y23" s="127">
        <f>$M23*SUM($R23:U23)/SUM($I23:$L23)</f>
        <v>0.3</v>
      </c>
      <c r="Z23" s="402" t="s">
        <v>912</v>
      </c>
    </row>
    <row r="24" spans="1:26" ht="63.75" x14ac:dyDescent="0.25">
      <c r="A24" s="201">
        <v>20</v>
      </c>
      <c r="B24" s="150" t="s">
        <v>199</v>
      </c>
      <c r="C24" s="187" t="s">
        <v>200</v>
      </c>
      <c r="D24" s="187" t="s">
        <v>201</v>
      </c>
      <c r="E24" s="198">
        <v>44562</v>
      </c>
      <c r="F24" s="198">
        <v>44651</v>
      </c>
      <c r="G24" s="187" t="s">
        <v>202</v>
      </c>
      <c r="H24" s="187" t="s">
        <v>203</v>
      </c>
      <c r="I24" s="217">
        <v>1</v>
      </c>
      <c r="J24" s="217">
        <v>0</v>
      </c>
      <c r="K24" s="217">
        <v>0</v>
      </c>
      <c r="L24" s="200">
        <v>0</v>
      </c>
      <c r="M24" s="241">
        <v>0.03</v>
      </c>
      <c r="N24" s="91">
        <f>$M24*(SUM($I24:I24)/SUM($I24:$L24))</f>
        <v>0.03</v>
      </c>
      <c r="O24" s="91">
        <f>$M24*(SUM($I24:J24)/SUM($I24:$L24))</f>
        <v>0.03</v>
      </c>
      <c r="P24" s="91">
        <f>$M24*(SUM($I24:K24)/SUM($I24:$L24))</f>
        <v>0.03</v>
      </c>
      <c r="Q24" s="91">
        <f>$M24*(SUM($I24:L24)/SUM($I24:$L24))</f>
        <v>0.03</v>
      </c>
      <c r="R24" s="56">
        <v>1</v>
      </c>
      <c r="S24" s="529"/>
      <c r="T24" s="653"/>
      <c r="U24" s="630"/>
      <c r="V24" s="57">
        <f>$M24*SUM($R24:R24)/SUM($I24:$L24)</f>
        <v>0.03</v>
      </c>
      <c r="W24" s="57">
        <f>$M24*SUM($R24:S24)/SUM($I24:$L24)</f>
        <v>0.03</v>
      </c>
      <c r="X24" s="57">
        <f>$M24*SUM($R24:T24)/SUM($I24:$L24)</f>
        <v>0.03</v>
      </c>
      <c r="Y24" s="127">
        <f>$M24*SUM($R24:U24)/SUM($I24:$L24)</f>
        <v>0.03</v>
      </c>
      <c r="Z24" s="402"/>
    </row>
    <row r="25" spans="1:26" ht="76.5" x14ac:dyDescent="0.25">
      <c r="A25" s="201">
        <v>21</v>
      </c>
      <c r="B25" s="150" t="s">
        <v>204</v>
      </c>
      <c r="C25" s="187" t="s">
        <v>205</v>
      </c>
      <c r="D25" s="187" t="s">
        <v>206</v>
      </c>
      <c r="E25" s="198">
        <v>44562</v>
      </c>
      <c r="F25" s="198">
        <v>44651</v>
      </c>
      <c r="G25" s="187" t="s">
        <v>202</v>
      </c>
      <c r="H25" s="187" t="s">
        <v>203</v>
      </c>
      <c r="I25" s="217">
        <v>1</v>
      </c>
      <c r="J25" s="217">
        <v>0</v>
      </c>
      <c r="K25" s="217">
        <v>0</v>
      </c>
      <c r="L25" s="200">
        <v>0</v>
      </c>
      <c r="M25" s="241">
        <v>0.03</v>
      </c>
      <c r="N25" s="91">
        <f>$M25*(SUM($I25:I25)/SUM($I25:$L25))</f>
        <v>0.03</v>
      </c>
      <c r="O25" s="91">
        <f>$M25*(SUM($I25:J25)/SUM($I25:$L25))</f>
        <v>0.03</v>
      </c>
      <c r="P25" s="91">
        <f>$M25*(SUM($I25:K25)/SUM($I25:$L25))</f>
        <v>0.03</v>
      </c>
      <c r="Q25" s="91">
        <f>$M25*(SUM($I25:L25)/SUM($I25:$L25))</f>
        <v>0.03</v>
      </c>
      <c r="R25" s="56">
        <v>1</v>
      </c>
      <c r="S25" s="531"/>
      <c r="T25" s="621"/>
      <c r="U25" s="667"/>
      <c r="V25" s="57">
        <f>$M25*SUM($R25:R25)/SUM($I25:$L25)</f>
        <v>0.03</v>
      </c>
      <c r="W25" s="57">
        <f>$M25*SUM($R25:S25)/SUM($I25:$L25)</f>
        <v>0.03</v>
      </c>
      <c r="X25" s="57">
        <f>$M25*SUM($R25:T25)/SUM($I25:$L25)</f>
        <v>0.03</v>
      </c>
      <c r="Y25" s="127">
        <f>$M25*SUM($R25:U25)/SUM($I25:$L25)</f>
        <v>0.03</v>
      </c>
      <c r="Z25" s="538"/>
    </row>
    <row r="26" spans="1:26" ht="63.75" x14ac:dyDescent="0.25">
      <c r="A26" s="201">
        <v>22</v>
      </c>
      <c r="B26" s="150" t="s">
        <v>207</v>
      </c>
      <c r="C26" s="187" t="s">
        <v>208</v>
      </c>
      <c r="D26" s="187" t="s">
        <v>209</v>
      </c>
      <c r="E26" s="198">
        <v>44652</v>
      </c>
      <c r="F26" s="198">
        <v>44742</v>
      </c>
      <c r="G26" s="187" t="s">
        <v>202</v>
      </c>
      <c r="H26" s="187" t="s">
        <v>203</v>
      </c>
      <c r="I26" s="200">
        <v>0</v>
      </c>
      <c r="J26" s="217">
        <v>1</v>
      </c>
      <c r="K26" s="217">
        <v>0</v>
      </c>
      <c r="L26" s="200">
        <v>0</v>
      </c>
      <c r="M26" s="241">
        <v>0.04</v>
      </c>
      <c r="N26" s="91">
        <f>$M26*(SUM($I26:I26)/SUM($I26:$L26))</f>
        <v>0</v>
      </c>
      <c r="O26" s="91">
        <f>$M26*(SUM($I26:J26)/SUM($I26:$L26))</f>
        <v>0.04</v>
      </c>
      <c r="P26" s="91">
        <f>$M26*(SUM($I26:K26)/SUM($I26:$L26))</f>
        <v>0.04</v>
      </c>
      <c r="Q26" s="91">
        <f>$M26*(SUM($I26:L26)/SUM($I26:$L26))</f>
        <v>0.04</v>
      </c>
      <c r="R26" s="56"/>
      <c r="S26" s="614">
        <v>1</v>
      </c>
      <c r="T26" s="653"/>
      <c r="U26" s="630"/>
      <c r="V26" s="57">
        <f>$M26*SUM($R26:R26)/SUM($I26:$L26)</f>
        <v>0</v>
      </c>
      <c r="W26" s="57">
        <f>$M26*SUM($R26:S26)/SUM($I26:$L26)</f>
        <v>0.04</v>
      </c>
      <c r="X26" s="57">
        <f>$M26*SUM($R26:T26)/SUM($I26:$L26)</f>
        <v>0.04</v>
      </c>
      <c r="Y26" s="127">
        <f>$M26*SUM($R26:U26)/SUM($I26:$L26)</f>
        <v>0.04</v>
      </c>
      <c r="Z26" s="405"/>
    </row>
    <row r="27" spans="1:26" ht="63.75" x14ac:dyDescent="0.25">
      <c r="A27" s="201">
        <v>23</v>
      </c>
      <c r="B27" s="150" t="s">
        <v>210</v>
      </c>
      <c r="C27" s="187" t="s">
        <v>211</v>
      </c>
      <c r="D27" s="187" t="s">
        <v>212</v>
      </c>
      <c r="E27" s="198">
        <v>44652</v>
      </c>
      <c r="F27" s="198">
        <v>44742</v>
      </c>
      <c r="G27" s="187" t="s">
        <v>202</v>
      </c>
      <c r="H27" s="187" t="s">
        <v>203</v>
      </c>
      <c r="I27" s="200">
        <v>0</v>
      </c>
      <c r="J27" s="217">
        <v>1</v>
      </c>
      <c r="K27" s="217">
        <v>0</v>
      </c>
      <c r="L27" s="200">
        <v>0</v>
      </c>
      <c r="M27" s="241">
        <v>0.04</v>
      </c>
      <c r="N27" s="91">
        <f>$M27*(SUM($I27:I27)/SUM($I27:$L27))</f>
        <v>0</v>
      </c>
      <c r="O27" s="91">
        <f>$M27*(SUM($I27:J27)/SUM($I27:$L27))</f>
        <v>0.04</v>
      </c>
      <c r="P27" s="91">
        <f>$M27*(SUM($I27:K27)/SUM($I27:$L27))</f>
        <v>0.04</v>
      </c>
      <c r="Q27" s="91">
        <f>$M27*(SUM($I27:L27)/SUM($I27:$L27))</f>
        <v>0.04</v>
      </c>
      <c r="R27" s="56"/>
      <c r="S27" s="614">
        <v>1</v>
      </c>
      <c r="T27" s="653"/>
      <c r="U27" s="630"/>
      <c r="V27" s="57">
        <f>$M27*SUM($R27:R27)/SUM($I27:$L27)</f>
        <v>0</v>
      </c>
      <c r="W27" s="57">
        <f>$M27*SUM($R27:S27)/SUM($I27:$L27)</f>
        <v>0.04</v>
      </c>
      <c r="X27" s="57">
        <f>$M27*SUM($R27:T27)/SUM($I27:$L27)</f>
        <v>0.04</v>
      </c>
      <c r="Y27" s="127">
        <f>$M27*SUM($R27:U27)/SUM($I27:$L27)</f>
        <v>0.04</v>
      </c>
      <c r="Z27" s="541"/>
    </row>
    <row r="28" spans="1:26" ht="38.25" x14ac:dyDescent="0.25">
      <c r="A28" s="201">
        <v>24</v>
      </c>
      <c r="B28" s="150" t="s">
        <v>213</v>
      </c>
      <c r="C28" s="187" t="s">
        <v>214</v>
      </c>
      <c r="D28" s="187" t="s">
        <v>215</v>
      </c>
      <c r="E28" s="198">
        <v>44562</v>
      </c>
      <c r="F28" s="198">
        <v>44926</v>
      </c>
      <c r="G28" s="187" t="s">
        <v>216</v>
      </c>
      <c r="H28" s="187" t="s">
        <v>217</v>
      </c>
      <c r="I28" s="200">
        <v>0</v>
      </c>
      <c r="J28" s="217">
        <v>6</v>
      </c>
      <c r="K28" s="217">
        <v>0</v>
      </c>
      <c r="L28" s="509">
        <v>6</v>
      </c>
      <c r="M28" s="241">
        <v>0.03</v>
      </c>
      <c r="N28" s="91">
        <f>$M28*(SUM($I28:I28)/SUM($I28:$L28))</f>
        <v>0</v>
      </c>
      <c r="O28" s="91">
        <f>$M28*(SUM($I28:J28)/SUM($I28:$L28))</f>
        <v>1.4999999999999999E-2</v>
      </c>
      <c r="P28" s="91">
        <f>$M28*(SUM($I28:K28)/SUM($I28:$L28))</f>
        <v>1.4999999999999999E-2</v>
      </c>
      <c r="Q28" s="91">
        <f>$M28*(SUM($I28:L28)/SUM($I28:$L28))</f>
        <v>0.03</v>
      </c>
      <c r="R28" s="56"/>
      <c r="S28" s="614">
        <v>6</v>
      </c>
      <c r="T28" s="653"/>
      <c r="U28" s="525">
        <v>6</v>
      </c>
      <c r="V28" s="57">
        <f>$M28*SUM($R28:R28)/SUM($I28:$L28)</f>
        <v>0</v>
      </c>
      <c r="W28" s="57">
        <f>$M28*SUM($R28:S28)/SUM($I28:$L28)</f>
        <v>1.4999999999999999E-2</v>
      </c>
      <c r="X28" s="57">
        <f>$M28*SUM($R28:T28)/SUM($I28:$L28)</f>
        <v>1.4999999999999999E-2</v>
      </c>
      <c r="Y28" s="127">
        <f>$M28*SUM($R28:U28)/SUM($I28:$L28)</f>
        <v>0.03</v>
      </c>
      <c r="Z28" s="401" t="s">
        <v>913</v>
      </c>
    </row>
    <row r="29" spans="1:26" ht="76.5" x14ac:dyDescent="0.25">
      <c r="A29" s="201">
        <v>25</v>
      </c>
      <c r="B29" s="150" t="s">
        <v>218</v>
      </c>
      <c r="C29" s="187" t="s">
        <v>219</v>
      </c>
      <c r="D29" s="187" t="s">
        <v>220</v>
      </c>
      <c r="E29" s="198">
        <v>44743</v>
      </c>
      <c r="F29" s="198">
        <v>44834</v>
      </c>
      <c r="G29" s="187" t="s">
        <v>202</v>
      </c>
      <c r="H29" s="187" t="s">
        <v>203</v>
      </c>
      <c r="I29" s="200">
        <v>0</v>
      </c>
      <c r="J29" s="217">
        <v>0</v>
      </c>
      <c r="K29" s="217">
        <v>1</v>
      </c>
      <c r="L29" s="200">
        <v>0</v>
      </c>
      <c r="M29" s="241">
        <v>0.03</v>
      </c>
      <c r="N29" s="91">
        <f>$M29*(SUM($I29:I29)/SUM($I29:$L29))</f>
        <v>0</v>
      </c>
      <c r="O29" s="91">
        <f>$M29*(SUM($I29:J29)/SUM($I29:$L29))</f>
        <v>0</v>
      </c>
      <c r="P29" s="91">
        <f>$M29*(SUM($I29:K29)/SUM($I29:$L29))</f>
        <v>0.03</v>
      </c>
      <c r="Q29" s="91">
        <f>$M29*(SUM($I29:L29)/SUM($I29:$L29))</f>
        <v>0.03</v>
      </c>
      <c r="R29" s="56"/>
      <c r="S29" s="536"/>
      <c r="T29" s="654">
        <v>1</v>
      </c>
      <c r="U29" s="630"/>
      <c r="V29" s="57">
        <f>$M29*SUM($R29:R29)/SUM($I29:$L29)</f>
        <v>0</v>
      </c>
      <c r="W29" s="543">
        <f>$M29*SUM($R29:S29)/SUM($I29:$L29)</f>
        <v>0</v>
      </c>
      <c r="X29" s="57">
        <f>$M29*SUM($R29:T29)/SUM($I29:$L29)</f>
        <v>0.03</v>
      </c>
      <c r="Y29" s="127">
        <f>$M29*SUM($R29:U29)/SUM($I29:$L29)</f>
        <v>0.03</v>
      </c>
      <c r="Z29" s="402"/>
    </row>
    <row r="30" spans="1:26" ht="51" x14ac:dyDescent="0.25">
      <c r="A30" s="201">
        <v>26</v>
      </c>
      <c r="B30" s="150" t="s">
        <v>221</v>
      </c>
      <c r="C30" s="187" t="s">
        <v>222</v>
      </c>
      <c r="D30" s="187" t="s">
        <v>223</v>
      </c>
      <c r="E30" s="198">
        <v>44562</v>
      </c>
      <c r="F30" s="198">
        <v>44926</v>
      </c>
      <c r="G30" s="187" t="s">
        <v>224</v>
      </c>
      <c r="H30" s="187" t="s">
        <v>225</v>
      </c>
      <c r="I30" s="200">
        <v>0</v>
      </c>
      <c r="J30" s="217">
        <v>1</v>
      </c>
      <c r="K30" s="217">
        <v>1</v>
      </c>
      <c r="L30" s="509">
        <v>1</v>
      </c>
      <c r="M30" s="241">
        <v>0.12</v>
      </c>
      <c r="N30" s="91">
        <f>$M30*(SUM($I30:I30)/SUM($I30:$L30))</f>
        <v>0</v>
      </c>
      <c r="O30" s="91">
        <f>$M30*(SUM($I30:J30)/SUM($I30:$L30))</f>
        <v>3.9999999999999994E-2</v>
      </c>
      <c r="P30" s="91">
        <f>$M30*(SUM($I30:K30)/SUM($I30:$L30))</f>
        <v>7.9999999999999988E-2</v>
      </c>
      <c r="Q30" s="91">
        <f>$M30*(SUM($I30:L30)/SUM($I30:$L30))</f>
        <v>0.12</v>
      </c>
      <c r="R30" s="56"/>
      <c r="S30" s="615">
        <v>1</v>
      </c>
      <c r="T30" s="616">
        <v>1</v>
      </c>
      <c r="U30" s="668">
        <v>1</v>
      </c>
      <c r="V30" s="57">
        <f>$M30*SUM($R30:R30)/SUM($I30:$L30)</f>
        <v>0</v>
      </c>
      <c r="W30" s="57">
        <f>$M30*SUM($R30:S30)/SUM($I30:$L30)</f>
        <v>0.04</v>
      </c>
      <c r="X30" s="57">
        <f>$M30*SUM($R30:T30)/SUM($I30:$L30)</f>
        <v>0.08</v>
      </c>
      <c r="Y30" s="127">
        <f>$M30*SUM($R30:U30)/SUM($I30:$L30)</f>
        <v>0.12</v>
      </c>
      <c r="Z30" s="402" t="s">
        <v>914</v>
      </c>
    </row>
    <row r="31" spans="1:26" ht="76.5" x14ac:dyDescent="0.25">
      <c r="A31" s="201">
        <v>27</v>
      </c>
      <c r="B31" s="150" t="s">
        <v>226</v>
      </c>
      <c r="C31" s="187" t="s">
        <v>227</v>
      </c>
      <c r="D31" s="187" t="s">
        <v>228</v>
      </c>
      <c r="E31" s="198">
        <v>44835</v>
      </c>
      <c r="F31" s="198">
        <v>44926</v>
      </c>
      <c r="G31" s="187" t="s">
        <v>202</v>
      </c>
      <c r="H31" s="187" t="s">
        <v>203</v>
      </c>
      <c r="I31" s="200">
        <v>0</v>
      </c>
      <c r="J31" s="217">
        <v>0</v>
      </c>
      <c r="K31" s="217">
        <v>0</v>
      </c>
      <c r="L31" s="509">
        <v>1</v>
      </c>
      <c r="M31" s="241">
        <v>0.03</v>
      </c>
      <c r="N31" s="91">
        <f>$M31*(SUM($I31:I31)/SUM($I31:$L31))</f>
        <v>0</v>
      </c>
      <c r="O31" s="91">
        <f>$M31*(SUM($I31:J31)/SUM($I31:$L31))</f>
        <v>0</v>
      </c>
      <c r="P31" s="91">
        <f>$M31*(SUM($I31:K31)/SUM($I31:$L31))</f>
        <v>0</v>
      </c>
      <c r="Q31" s="91">
        <f>$M31*(SUM($I31:L31)/SUM($I31:$L31))</f>
        <v>0.03</v>
      </c>
      <c r="R31" s="56"/>
      <c r="S31" s="536"/>
      <c r="T31" s="654"/>
      <c r="U31" s="525">
        <v>1</v>
      </c>
      <c r="V31" s="57">
        <f>$M31*SUM($R31:R31)/SUM($I31:$L31)</f>
        <v>0</v>
      </c>
      <c r="W31" s="543">
        <f>$M31*SUM($R31:S31)/SUM($I31:$L31)</f>
        <v>0</v>
      </c>
      <c r="X31" s="57">
        <f>$M31*SUM($R31:T31)/SUM($I31:$L31)</f>
        <v>0</v>
      </c>
      <c r="Y31" s="127">
        <f>$M31*SUM($R31:U31)/SUM($I31:$L31)</f>
        <v>0.03</v>
      </c>
      <c r="Z31" s="402" t="s">
        <v>915</v>
      </c>
    </row>
    <row r="32" spans="1:26" ht="89.25" x14ac:dyDescent="0.25">
      <c r="A32" s="201">
        <v>28</v>
      </c>
      <c r="B32" s="150" t="s">
        <v>229</v>
      </c>
      <c r="C32" s="187" t="s">
        <v>230</v>
      </c>
      <c r="D32" s="187" t="s">
        <v>231</v>
      </c>
      <c r="E32" s="198">
        <v>44562</v>
      </c>
      <c r="F32" s="198">
        <v>44926</v>
      </c>
      <c r="G32" s="187" t="s">
        <v>232</v>
      </c>
      <c r="H32" s="187" t="s">
        <v>233</v>
      </c>
      <c r="I32" s="217">
        <v>1</v>
      </c>
      <c r="J32" s="217">
        <v>1</v>
      </c>
      <c r="K32" s="217">
        <v>1</v>
      </c>
      <c r="L32" s="509">
        <v>1</v>
      </c>
      <c r="M32" s="241">
        <v>0.03</v>
      </c>
      <c r="N32" s="91">
        <f>$M32*(SUM($I32:I32)/SUM($I32:$L32))</f>
        <v>7.4999999999999997E-3</v>
      </c>
      <c r="O32" s="91">
        <f>$M32*(SUM($I32:J32)/SUM($I32:$L32))</f>
        <v>1.4999999999999999E-2</v>
      </c>
      <c r="P32" s="91">
        <f>$M32*(SUM($I32:K32)/SUM($I32:$L32))</f>
        <v>2.2499999999999999E-2</v>
      </c>
      <c r="Q32" s="91">
        <f>$M32*(SUM($I32:L32)/SUM($I32:$L32))</f>
        <v>0.03</v>
      </c>
      <c r="R32" s="56">
        <v>1</v>
      </c>
      <c r="S32" s="614">
        <v>1</v>
      </c>
      <c r="T32" s="654">
        <v>1</v>
      </c>
      <c r="U32" s="525">
        <v>1</v>
      </c>
      <c r="V32" s="57">
        <f>$M32*SUM($R32:R32)/SUM($I32:$L32)</f>
        <v>7.4999999999999997E-3</v>
      </c>
      <c r="W32" s="57">
        <f>$M32*SUM($R32:S32)/SUM($I32:$L32)</f>
        <v>1.4999999999999999E-2</v>
      </c>
      <c r="X32" s="57">
        <f>$M32*SUM($R32:T32)/SUM($I32:$L32)</f>
        <v>2.2499999999999999E-2</v>
      </c>
      <c r="Y32" s="127">
        <f>$M32*SUM($R32:U32)/SUM($I32:$L32)</f>
        <v>0.03</v>
      </c>
      <c r="Z32" s="402" t="s">
        <v>916</v>
      </c>
    </row>
    <row r="33" spans="1:26" ht="89.25" x14ac:dyDescent="0.25">
      <c r="A33" s="201">
        <v>29</v>
      </c>
      <c r="B33" s="150" t="s">
        <v>234</v>
      </c>
      <c r="C33" s="187" t="s">
        <v>235</v>
      </c>
      <c r="D33" s="187" t="s">
        <v>236</v>
      </c>
      <c r="E33" s="198">
        <v>44562</v>
      </c>
      <c r="F33" s="198">
        <v>44926</v>
      </c>
      <c r="G33" s="187" t="s">
        <v>237</v>
      </c>
      <c r="H33" s="187" t="s">
        <v>238</v>
      </c>
      <c r="I33" s="200">
        <v>0</v>
      </c>
      <c r="J33" s="217">
        <v>0</v>
      </c>
      <c r="K33" s="217">
        <v>0</v>
      </c>
      <c r="L33" s="509">
        <v>2</v>
      </c>
      <c r="M33" s="241">
        <v>0.03</v>
      </c>
      <c r="N33" s="91">
        <f>$M33*(SUM($I33:I33)/SUM($I33:$L33))</f>
        <v>0</v>
      </c>
      <c r="O33" s="91">
        <f>$M33*(SUM($I33:J33)/SUM($I33:$L33))</f>
        <v>0</v>
      </c>
      <c r="P33" s="91">
        <f>$M33*(SUM($I33:K33)/SUM($I33:$L33))</f>
        <v>0</v>
      </c>
      <c r="Q33" s="91">
        <f>$M33*(SUM($I33:L33)/SUM($I33:$L33))</f>
        <v>0.03</v>
      </c>
      <c r="R33" s="56"/>
      <c r="S33" s="536"/>
      <c r="T33" s="654"/>
      <c r="U33" s="525">
        <v>2</v>
      </c>
      <c r="V33" s="57">
        <f>$M33*SUM($R33:R33)/SUM($I33:$L33)</f>
        <v>0</v>
      </c>
      <c r="W33" s="543">
        <f>$M33*SUM($R33:S33)/SUM($I33:$L33)</f>
        <v>0</v>
      </c>
      <c r="X33" s="57">
        <f>$M33*SUM($R33:T33)/SUM($I33:$L33)</f>
        <v>0</v>
      </c>
      <c r="Y33" s="127">
        <f>$M33*SUM($R33:U33)/SUM($I33:$L33)</f>
        <v>0.03</v>
      </c>
      <c r="Z33" s="402" t="s">
        <v>917</v>
      </c>
    </row>
    <row r="34" spans="1:26" ht="100.5" customHeight="1" x14ac:dyDescent="0.25">
      <c r="A34" s="201">
        <v>30</v>
      </c>
      <c r="B34" s="150" t="s">
        <v>240</v>
      </c>
      <c r="C34" s="187" t="s">
        <v>158</v>
      </c>
      <c r="D34" s="187" t="s">
        <v>159</v>
      </c>
      <c r="E34" s="198">
        <v>44593</v>
      </c>
      <c r="F34" s="198">
        <v>44712</v>
      </c>
      <c r="G34" s="187" t="s">
        <v>160</v>
      </c>
      <c r="H34" s="187" t="s">
        <v>161</v>
      </c>
      <c r="I34" s="200">
        <v>0</v>
      </c>
      <c r="J34" s="217">
        <v>1</v>
      </c>
      <c r="K34" s="217">
        <v>0</v>
      </c>
      <c r="L34" s="200">
        <v>0</v>
      </c>
      <c r="M34" s="241">
        <v>0.04</v>
      </c>
      <c r="N34" s="91">
        <f>$M34*(SUM($I34:I34)/SUM($I34:$L34))</f>
        <v>0</v>
      </c>
      <c r="O34" s="91">
        <f>$M34*(SUM($I34:J34)/SUM($I34:$L34))</f>
        <v>0.04</v>
      </c>
      <c r="P34" s="91">
        <f>$M34*(SUM($I34:K34)/SUM($I34:$L34))</f>
        <v>0.04</v>
      </c>
      <c r="Q34" s="91">
        <f>$M34*(SUM($I34:L34)/SUM($I34:$L34))</f>
        <v>0.04</v>
      </c>
      <c r="R34" s="56"/>
      <c r="S34" s="613">
        <v>1</v>
      </c>
      <c r="T34" s="614"/>
      <c r="U34" s="635"/>
      <c r="V34" s="57">
        <f>$M34*SUM($R34:R34)/SUM($I34:$L34)</f>
        <v>0</v>
      </c>
      <c r="W34" s="57">
        <f>$M34*SUM($R34:S34)/SUM($I34:$L34)</f>
        <v>0.04</v>
      </c>
      <c r="X34" s="57">
        <f>$M34*SUM($R34:T34)/SUM($I34:$L34)</f>
        <v>0.04</v>
      </c>
      <c r="Y34" s="127">
        <f>$M34*SUM($R34:U34)/SUM($I34:$L34)</f>
        <v>0.04</v>
      </c>
      <c r="Z34" s="402"/>
    </row>
    <row r="35" spans="1:26" ht="66" customHeight="1" x14ac:dyDescent="0.25">
      <c r="A35" s="201">
        <v>31</v>
      </c>
      <c r="B35" s="150" t="s">
        <v>245</v>
      </c>
      <c r="C35" s="214" t="s">
        <v>164</v>
      </c>
      <c r="D35" s="214" t="s">
        <v>165</v>
      </c>
      <c r="E35" s="215">
        <v>44621</v>
      </c>
      <c r="F35" s="216">
        <v>44895</v>
      </c>
      <c r="G35" s="214" t="s">
        <v>166</v>
      </c>
      <c r="H35" s="214" t="s">
        <v>167</v>
      </c>
      <c r="I35" s="217">
        <v>1</v>
      </c>
      <c r="J35" s="217">
        <v>1</v>
      </c>
      <c r="K35" s="217">
        <v>1</v>
      </c>
      <c r="L35" s="217">
        <v>0</v>
      </c>
      <c r="M35" s="192">
        <v>0.05</v>
      </c>
      <c r="N35" s="91">
        <f>$M35*(SUM($I35:I35)/SUM($I35:$L35))</f>
        <v>1.6666666666666666E-2</v>
      </c>
      <c r="O35" s="91">
        <f>$M35*(SUM($I35:J35)/SUM($I35:$L35))</f>
        <v>3.3333333333333333E-2</v>
      </c>
      <c r="P35" s="91">
        <f>$M35*(SUM($I35:K35)/SUM($I35:$L35))</f>
        <v>0.05</v>
      </c>
      <c r="Q35" s="91">
        <f>$M35*(SUM($I35:L35)/SUM($I35:$L35))</f>
        <v>0.05</v>
      </c>
      <c r="R35" s="56">
        <v>1</v>
      </c>
      <c r="S35" s="616">
        <v>1</v>
      </c>
      <c r="T35" s="627">
        <v>1</v>
      </c>
      <c r="U35" s="662"/>
      <c r="V35" s="57">
        <f>$M35*SUM($R35:R35)/SUM($I35:$L35)</f>
        <v>1.6666666666666666E-2</v>
      </c>
      <c r="W35" s="57">
        <f>$M35*SUM($R35:S35)/SUM($I35:$L35)</f>
        <v>3.3333333333333333E-2</v>
      </c>
      <c r="X35" s="57">
        <f>$M35*SUM($R35:T35)/SUM($I35:$L35)</f>
        <v>5.000000000000001E-2</v>
      </c>
      <c r="Y35" s="127">
        <f>$M35*SUM($R35:U35)/SUM($I35:$L35)</f>
        <v>5.000000000000001E-2</v>
      </c>
      <c r="Z35" s="401"/>
    </row>
    <row r="36" spans="1:26" ht="15.75" thickBot="1" x14ac:dyDescent="0.3">
      <c r="A36" s="149"/>
      <c r="B36" s="153" t="s">
        <v>246</v>
      </c>
      <c r="C36" s="154"/>
      <c r="D36" s="154"/>
      <c r="E36" s="155"/>
      <c r="F36" s="155"/>
      <c r="G36" s="156"/>
      <c r="H36" s="156"/>
      <c r="I36" s="42"/>
      <c r="J36" s="42"/>
      <c r="K36" s="42"/>
      <c r="L36" s="42"/>
      <c r="M36" s="159">
        <f>SUM(M20:M35)</f>
        <v>1.0000000000000002</v>
      </c>
      <c r="N36" s="129">
        <f>SUM(N20:N35)</f>
        <v>0.15916666666666668</v>
      </c>
      <c r="O36" s="129">
        <f>SUM(O20:O35)</f>
        <v>0.43333333333333329</v>
      </c>
      <c r="P36" s="129">
        <f t="shared" ref="P36:Q36" si="0">SUM(P20:P35)</f>
        <v>0.8025000000000001</v>
      </c>
      <c r="Q36" s="129">
        <f t="shared" si="0"/>
        <v>1.0000000000000002</v>
      </c>
      <c r="R36" s="129"/>
      <c r="S36" s="129"/>
      <c r="T36" s="129"/>
      <c r="U36" s="129"/>
      <c r="V36" s="89">
        <f>SUM(V20:V35)</f>
        <v>0.15916666666666668</v>
      </c>
      <c r="W36" s="89">
        <f>SUM(W20:W35)</f>
        <v>0.43333333333333329</v>
      </c>
      <c r="X36" s="89">
        <f t="shared" ref="X36:Y36" si="1">SUM(X20:X35)</f>
        <v>0.8025000000000001</v>
      </c>
      <c r="Y36" s="545">
        <f t="shared" si="1"/>
        <v>1.0000000000000002</v>
      </c>
      <c r="Z36" s="400"/>
    </row>
    <row r="37" spans="1:26" ht="89.25" x14ac:dyDescent="0.25">
      <c r="A37" s="202">
        <v>32</v>
      </c>
      <c r="B37" s="152" t="s">
        <v>247</v>
      </c>
      <c r="C37" s="175" t="s">
        <v>248</v>
      </c>
      <c r="D37" s="176" t="s">
        <v>249</v>
      </c>
      <c r="E37" s="177">
        <v>44593</v>
      </c>
      <c r="F37" s="177">
        <v>44926</v>
      </c>
      <c r="G37" s="178" t="s">
        <v>250</v>
      </c>
      <c r="H37" s="175" t="s">
        <v>251</v>
      </c>
      <c r="I37" s="182">
        <v>0.25</v>
      </c>
      <c r="J37" s="582">
        <v>0.25</v>
      </c>
      <c r="K37" s="582">
        <v>0.25</v>
      </c>
      <c r="L37" s="510">
        <v>0.25</v>
      </c>
      <c r="M37" s="180">
        <v>0.05</v>
      </c>
      <c r="N37" s="91">
        <f>$M37*(SUM($I37:I37)/SUM($I37:$L37))</f>
        <v>1.2500000000000001E-2</v>
      </c>
      <c r="O37" s="91">
        <f>$M37*(SUM($I37:J37)/SUM($I37:$L37))</f>
        <v>2.5000000000000001E-2</v>
      </c>
      <c r="P37" s="91">
        <f>$M37*(SUM($I37:K37)/SUM($I37:$L37))</f>
        <v>3.7500000000000006E-2</v>
      </c>
      <c r="Q37" s="91">
        <f>$M37*(SUM($I37:L37)/SUM($I37:$L37))</f>
        <v>0.05</v>
      </c>
      <c r="R37" s="518">
        <v>0.25</v>
      </c>
      <c r="S37" s="617">
        <v>0.25</v>
      </c>
      <c r="T37" s="622">
        <v>0.25</v>
      </c>
      <c r="U37" s="674">
        <v>0.25</v>
      </c>
      <c r="V37" s="57">
        <f>$M37*SUM($R37:R37)/SUM($I37:$L37)</f>
        <v>1.2500000000000001E-2</v>
      </c>
      <c r="W37" s="57">
        <f>$M37*SUM($R37:S37)/SUM($I37:$L37)</f>
        <v>2.5000000000000001E-2</v>
      </c>
      <c r="X37" s="57">
        <f>$M37*SUM($R37:T37)/SUM($I37:$L37)</f>
        <v>3.7500000000000006E-2</v>
      </c>
      <c r="Y37" s="127">
        <f>$M37*SUM($R37:U37)/SUM($I37:$L37)</f>
        <v>0.05</v>
      </c>
      <c r="Z37" s="401" t="s">
        <v>924</v>
      </c>
    </row>
    <row r="38" spans="1:26" ht="76.5" x14ac:dyDescent="0.25">
      <c r="A38" s="201">
        <v>33</v>
      </c>
      <c r="B38" s="150" t="s">
        <v>255</v>
      </c>
      <c r="C38" s="184" t="s">
        <v>256</v>
      </c>
      <c r="D38" s="184" t="s">
        <v>257</v>
      </c>
      <c r="E38" s="185">
        <v>44568</v>
      </c>
      <c r="F38" s="185">
        <v>44834</v>
      </c>
      <c r="G38" s="186" t="s">
        <v>258</v>
      </c>
      <c r="H38" s="187" t="s">
        <v>259</v>
      </c>
      <c r="I38" s="192">
        <v>0.33</v>
      </c>
      <c r="J38" s="560">
        <v>0.33</v>
      </c>
      <c r="K38" s="560">
        <v>0.33</v>
      </c>
      <c r="L38" s="189">
        <v>0</v>
      </c>
      <c r="M38" s="190">
        <v>0.05</v>
      </c>
      <c r="N38" s="91">
        <f>$M38*(SUM($I38:I38)/SUM($I38:$L38))</f>
        <v>1.666666666666667E-2</v>
      </c>
      <c r="O38" s="91">
        <f>$M38*(SUM($I38:J38)/SUM($I38:$L38))</f>
        <v>3.333333333333334E-2</v>
      </c>
      <c r="P38" s="91">
        <f>$M38*(SUM($I38:K38)/SUM($I38:$L38))</f>
        <v>0.05</v>
      </c>
      <c r="Q38" s="91">
        <f>$M38*(SUM($I38:L38)/SUM($I38:$L38))</f>
        <v>0.05</v>
      </c>
      <c r="R38" s="519">
        <v>0.33</v>
      </c>
      <c r="S38" s="618">
        <v>0.33</v>
      </c>
      <c r="T38" s="620">
        <v>0.33</v>
      </c>
      <c r="U38" s="635"/>
      <c r="V38" s="57">
        <f>$M38*SUM($R38:R38)/SUM($I38:$L38)</f>
        <v>1.6666666666666666E-2</v>
      </c>
      <c r="W38" s="57">
        <f>$M38*SUM($R38:S38)/SUM($I38:$L38)</f>
        <v>3.3333333333333333E-2</v>
      </c>
      <c r="X38" s="57">
        <f>$M38*SUM($R38:T38)/SUM($I38:$L38)</f>
        <v>0.05</v>
      </c>
      <c r="Y38" s="127">
        <f>$M38*SUM($R38:U38)/SUM($I38:$L38)</f>
        <v>0.05</v>
      </c>
      <c r="Z38" s="402"/>
    </row>
    <row r="39" spans="1:26" ht="63.75" x14ac:dyDescent="0.25">
      <c r="A39" s="201">
        <v>34</v>
      </c>
      <c r="B39" s="150" t="s">
        <v>260</v>
      </c>
      <c r="C39" s="184" t="s">
        <v>261</v>
      </c>
      <c r="D39" s="184" t="s">
        <v>262</v>
      </c>
      <c r="E39" s="194">
        <v>44607</v>
      </c>
      <c r="F39" s="194">
        <v>44926</v>
      </c>
      <c r="G39" s="186" t="s">
        <v>263</v>
      </c>
      <c r="H39" s="187" t="s">
        <v>264</v>
      </c>
      <c r="I39" s="409">
        <v>0.2</v>
      </c>
      <c r="J39" s="560">
        <v>0.3</v>
      </c>
      <c r="K39" s="409">
        <v>0</v>
      </c>
      <c r="L39" s="511">
        <v>0.5</v>
      </c>
      <c r="M39" s="190">
        <v>0.15</v>
      </c>
      <c r="N39" s="91">
        <f>$M39*(SUM($I39:I39)/SUM($I39:$L39))</f>
        <v>0.03</v>
      </c>
      <c r="O39" s="91">
        <f>$M39*(SUM($I39:J39)/SUM($I39:$L39))</f>
        <v>7.4999999999999997E-2</v>
      </c>
      <c r="P39" s="91">
        <f>$M39*(SUM($I39:K39)/SUM($I39:$L39))</f>
        <v>7.4999999999999997E-2</v>
      </c>
      <c r="Q39" s="91">
        <f>$M39*(SUM($I39:L39)/SUM($I39:$L39))</f>
        <v>0.15</v>
      </c>
      <c r="R39" s="518">
        <v>0.2</v>
      </c>
      <c r="S39" s="618">
        <v>0.3</v>
      </c>
      <c r="T39" s="614"/>
      <c r="U39" s="671">
        <v>0.5</v>
      </c>
      <c r="V39" s="57">
        <f>$M39*SUM($R39:R39)/SUM($I39:$L39)</f>
        <v>0.03</v>
      </c>
      <c r="W39" s="57">
        <f>$M39*SUM($R39:S39)/SUM($I39:$L39)</f>
        <v>7.4999999999999997E-2</v>
      </c>
      <c r="X39" s="57">
        <f>$M39*SUM($R39:T39)/SUM($I39:$L39)</f>
        <v>7.4999999999999997E-2</v>
      </c>
      <c r="Y39" s="127">
        <f>$M39*SUM($R39:U39)/SUM($I39:$L39)</f>
        <v>0.15</v>
      </c>
      <c r="Z39" s="402" t="s">
        <v>925</v>
      </c>
    </row>
    <row r="40" spans="1:26" ht="89.25" x14ac:dyDescent="0.25">
      <c r="A40" s="201">
        <v>35</v>
      </c>
      <c r="B40" s="150" t="s">
        <v>266</v>
      </c>
      <c r="C40" s="184" t="s">
        <v>267</v>
      </c>
      <c r="D40" s="184" t="s">
        <v>268</v>
      </c>
      <c r="E40" s="194">
        <v>44607</v>
      </c>
      <c r="F40" s="194">
        <v>44773</v>
      </c>
      <c r="G40" s="186" t="s">
        <v>263</v>
      </c>
      <c r="H40" s="187" t="s">
        <v>264</v>
      </c>
      <c r="I40" s="409">
        <v>0.25</v>
      </c>
      <c r="J40" s="409">
        <v>0.25</v>
      </c>
      <c r="K40" s="409">
        <v>0.5</v>
      </c>
      <c r="L40" s="190">
        <v>0</v>
      </c>
      <c r="M40" s="189">
        <v>0.15</v>
      </c>
      <c r="N40" s="91">
        <f>$M40*(SUM($I40:I40)/SUM($I40:$L40))</f>
        <v>3.7499999999999999E-2</v>
      </c>
      <c r="O40" s="91">
        <f>$M40*(SUM($I40:J40)/SUM($I40:$L40))</f>
        <v>7.4999999999999997E-2</v>
      </c>
      <c r="P40" s="91">
        <f>$M40*(SUM($I40:K40)/SUM($I40:$L40))</f>
        <v>0.15</v>
      </c>
      <c r="Q40" s="91">
        <f>$M40*(SUM($I40:L40)/SUM($I40:$L40))</f>
        <v>0.15</v>
      </c>
      <c r="R40" s="518">
        <v>0.25</v>
      </c>
      <c r="S40" s="619">
        <v>0.25</v>
      </c>
      <c r="T40" s="620">
        <v>0.5</v>
      </c>
      <c r="U40" s="662"/>
      <c r="V40" s="522">
        <f>$M40*SUM($R40:R40)/SUM($I40:$L40)</f>
        <v>3.7499999999999999E-2</v>
      </c>
      <c r="W40" s="57">
        <f>$M40*SUM($R40:S40)/SUM($I40:$L40)</f>
        <v>7.4999999999999997E-2</v>
      </c>
      <c r="X40" s="57">
        <f>$M40*SUM($R40:T40)/SUM($I40:$L40)</f>
        <v>0.15</v>
      </c>
      <c r="Y40" s="127">
        <f>$M40*SUM($R40:U40)/SUM($I40:$L40)</f>
        <v>0.15</v>
      </c>
      <c r="Z40" s="405"/>
    </row>
    <row r="41" spans="1:26" ht="76.5" x14ac:dyDescent="0.25">
      <c r="A41" s="201">
        <v>36</v>
      </c>
      <c r="B41" s="150" t="s">
        <v>269</v>
      </c>
      <c r="C41" s="195" t="s">
        <v>270</v>
      </c>
      <c r="D41" s="184" t="s">
        <v>271</v>
      </c>
      <c r="E41" s="194">
        <v>44607</v>
      </c>
      <c r="F41" s="194">
        <v>44773</v>
      </c>
      <c r="G41" s="186" t="s">
        <v>263</v>
      </c>
      <c r="H41" s="187" t="s">
        <v>264</v>
      </c>
      <c r="I41" s="409">
        <v>0.2</v>
      </c>
      <c r="J41" s="409">
        <v>0.2</v>
      </c>
      <c r="K41" s="409">
        <v>0.6</v>
      </c>
      <c r="L41" s="190">
        <v>0</v>
      </c>
      <c r="M41" s="190">
        <v>0.1</v>
      </c>
      <c r="N41" s="91">
        <f>$M41*(SUM($I41:I41)/SUM($I41:$L41))</f>
        <v>2.0000000000000004E-2</v>
      </c>
      <c r="O41" s="91">
        <f>$M41*(SUM($I41:J41)/SUM($I41:$L41))</f>
        <v>4.0000000000000008E-2</v>
      </c>
      <c r="P41" s="91">
        <f>$M41*(SUM($I41:K41)/SUM($I41:$L41))</f>
        <v>0.1</v>
      </c>
      <c r="Q41" s="91">
        <f>$M41*(SUM($I41:L41)/SUM($I41:$L41))</f>
        <v>0.1</v>
      </c>
      <c r="R41" s="520">
        <v>0.2</v>
      </c>
      <c r="S41" s="620">
        <v>0.2</v>
      </c>
      <c r="T41" s="655">
        <v>0.6</v>
      </c>
      <c r="U41" s="675"/>
      <c r="V41" s="57">
        <f>$M41*SUM($R41:R41)/SUM($I41:$L41)</f>
        <v>2.0000000000000004E-2</v>
      </c>
      <c r="W41" s="57">
        <f>$M41*SUM($R41:S41)/SUM($I41:$L41)</f>
        <v>4.0000000000000008E-2</v>
      </c>
      <c r="X41" s="57">
        <f>$M41*SUM($R41:T41)/SUM($I41:$L41)</f>
        <v>0.1</v>
      </c>
      <c r="Y41" s="127">
        <f>$M41*SUM($R41:U41)/SUM($I41:$L41)</f>
        <v>0.1</v>
      </c>
      <c r="Z41" s="534"/>
    </row>
    <row r="42" spans="1:26" ht="123.75" customHeight="1" x14ac:dyDescent="0.25">
      <c r="A42" s="201">
        <v>37</v>
      </c>
      <c r="B42" s="151" t="s">
        <v>273</v>
      </c>
      <c r="C42" s="408" t="s">
        <v>274</v>
      </c>
      <c r="D42" s="408" t="s">
        <v>275</v>
      </c>
      <c r="E42" s="230">
        <v>44607</v>
      </c>
      <c r="F42" s="230">
        <v>44915</v>
      </c>
      <c r="G42" s="458" t="s">
        <v>263</v>
      </c>
      <c r="H42" s="214" t="s">
        <v>264</v>
      </c>
      <c r="I42" s="409">
        <v>0.25</v>
      </c>
      <c r="J42" s="409">
        <v>0</v>
      </c>
      <c r="K42" s="409">
        <v>0</v>
      </c>
      <c r="L42" s="512">
        <v>0.75</v>
      </c>
      <c r="M42" s="409">
        <v>0.05</v>
      </c>
      <c r="N42" s="91">
        <f>$M42*(SUM($I42:I42)/SUM($I42:$L42))</f>
        <v>1.2500000000000001E-2</v>
      </c>
      <c r="O42" s="91">
        <f>$M42*(SUM($I42:J42)/SUM($I42:$L42))</f>
        <v>1.2500000000000001E-2</v>
      </c>
      <c r="P42" s="91">
        <f>$M42*(SUM($I42:K42)/SUM($I42:$L42))</f>
        <v>1.2500000000000001E-2</v>
      </c>
      <c r="Q42" s="91">
        <f>$M42*(SUM($I42:L42)/SUM($I42:$L42))</f>
        <v>0.05</v>
      </c>
      <c r="R42" s="520">
        <v>0.25</v>
      </c>
      <c r="S42" s="621"/>
      <c r="T42" s="623"/>
      <c r="U42" s="676">
        <v>0.75</v>
      </c>
      <c r="V42" s="523">
        <f>$M42*SUM($R42:R42)/SUM($I42:$L42)</f>
        <v>1.2500000000000001E-2</v>
      </c>
      <c r="W42" s="57">
        <f>$M42*SUM($R42:S42)/SUM($I42:$L42)</f>
        <v>1.2500000000000001E-2</v>
      </c>
      <c r="X42" s="57">
        <f>$M42*SUM($R42:T42)/SUM($I42:$L42)</f>
        <v>1.2500000000000001E-2</v>
      </c>
      <c r="Y42" s="127">
        <f>$M42*SUM($R42:U42)/SUM($I42:$L42)</f>
        <v>0.05</v>
      </c>
      <c r="Z42" s="538" t="s">
        <v>926</v>
      </c>
    </row>
    <row r="43" spans="1:26" ht="97.5" customHeight="1" x14ac:dyDescent="0.25">
      <c r="A43" s="201">
        <v>38</v>
      </c>
      <c r="B43" s="151" t="s">
        <v>277</v>
      </c>
      <c r="C43" s="408" t="s">
        <v>580</v>
      </c>
      <c r="D43" s="408" t="s">
        <v>279</v>
      </c>
      <c r="E43" s="230">
        <v>44607</v>
      </c>
      <c r="F43" s="224">
        <v>44926</v>
      </c>
      <c r="G43" s="214" t="s">
        <v>280</v>
      </c>
      <c r="H43" s="214" t="s">
        <v>281</v>
      </c>
      <c r="I43" s="396">
        <v>125</v>
      </c>
      <c r="J43" s="396">
        <v>50</v>
      </c>
      <c r="K43" s="396">
        <v>175</v>
      </c>
      <c r="L43" s="508">
        <v>50</v>
      </c>
      <c r="M43" s="409">
        <v>0.1</v>
      </c>
      <c r="N43" s="91">
        <f>$M43*(SUM($I43:I43)/SUM($I43:$L43))</f>
        <v>3.125E-2</v>
      </c>
      <c r="O43" s="91">
        <f>$M43*(SUM($I43:J43)/SUM($I43:$L43))</f>
        <v>4.3750000000000004E-2</v>
      </c>
      <c r="P43" s="91">
        <f>$M43*(SUM($I43:K43)/SUM($I43:$L43))</f>
        <v>8.7500000000000008E-2</v>
      </c>
      <c r="Q43" s="91">
        <f>$M43*(SUM($I43:L43)/SUM($I43:$L43))</f>
        <v>0.1</v>
      </c>
      <c r="R43" s="517">
        <v>20</v>
      </c>
      <c r="S43" s="613">
        <v>187</v>
      </c>
      <c r="T43" s="613">
        <v>841</v>
      </c>
      <c r="U43" s="525">
        <v>158</v>
      </c>
      <c r="V43" s="57">
        <f>$M43*SUM($R43:R43)/SUM($I43:$L43)</f>
        <v>5.0000000000000001E-3</v>
      </c>
      <c r="W43" s="552">
        <f>$M43*SUM($R43:S43)/SUM($I43:$L43)</f>
        <v>5.1750000000000004E-2</v>
      </c>
      <c r="X43" s="57">
        <f>$M43*SUM($R43:T43)/SUM($I43:$L43)</f>
        <v>0.26200000000000001</v>
      </c>
      <c r="Y43" s="127">
        <f>$M43*SUM($R43:U43)/SUM($I43:$L43)</f>
        <v>0.30150000000000005</v>
      </c>
      <c r="Z43" s="637" t="s">
        <v>927</v>
      </c>
    </row>
    <row r="44" spans="1:26" ht="77.25" x14ac:dyDescent="0.25">
      <c r="A44" s="201">
        <v>39</v>
      </c>
      <c r="B44" s="150" t="s">
        <v>283</v>
      </c>
      <c r="C44" s="408" t="s">
        <v>284</v>
      </c>
      <c r="D44" s="197" t="s">
        <v>285</v>
      </c>
      <c r="E44" s="194">
        <v>44593</v>
      </c>
      <c r="F44" s="194">
        <v>44926</v>
      </c>
      <c r="G44" s="187" t="s">
        <v>581</v>
      </c>
      <c r="H44" s="187" t="s">
        <v>287</v>
      </c>
      <c r="I44" s="396">
        <v>150</v>
      </c>
      <c r="J44" s="396">
        <v>120</v>
      </c>
      <c r="K44" s="396">
        <v>220</v>
      </c>
      <c r="L44" s="508">
        <v>210</v>
      </c>
      <c r="M44" s="190">
        <v>0.15</v>
      </c>
      <c r="N44" s="91">
        <f>$M44*(SUM($I44:I44)/SUM($I44:$L44))</f>
        <v>3.214285714285714E-2</v>
      </c>
      <c r="O44" s="91">
        <f>$M44*(SUM($I44:J44)/SUM($I44:$L44))</f>
        <v>5.7857142857142857E-2</v>
      </c>
      <c r="P44" s="91">
        <f>$M44*(SUM($I44:K44)/SUM($I44:$L44))</f>
        <v>0.105</v>
      </c>
      <c r="Q44" s="91">
        <f>$M44*(SUM($I44:L44)/SUM($I44:$L44))</f>
        <v>0.15</v>
      </c>
      <c r="R44" s="381">
        <v>150</v>
      </c>
      <c r="S44" s="613">
        <v>120</v>
      </c>
      <c r="T44" s="614">
        <v>220</v>
      </c>
      <c r="U44" s="661">
        <v>210</v>
      </c>
      <c r="V44" s="57">
        <f>$M44*SUM($R44:R44)/SUM($I44:$L44)</f>
        <v>3.214285714285714E-2</v>
      </c>
      <c r="W44" s="57">
        <f>$M44*SUM($R44:S44)/SUM($I44:$L44)</f>
        <v>5.7857142857142857E-2</v>
      </c>
      <c r="X44" s="57">
        <f>$M44*SUM($R44:T44)/SUM($I44:$L44)</f>
        <v>0.105</v>
      </c>
      <c r="Y44" s="127">
        <f>$M44*SUM($R44:U44)/SUM($I44:$L44)</f>
        <v>0.15</v>
      </c>
      <c r="Z44" s="638" t="s">
        <v>928</v>
      </c>
    </row>
    <row r="45" spans="1:26" ht="115.5" customHeight="1" x14ac:dyDescent="0.25">
      <c r="A45" s="201">
        <v>40</v>
      </c>
      <c r="B45" s="150" t="s">
        <v>288</v>
      </c>
      <c r="C45" s="184" t="s">
        <v>289</v>
      </c>
      <c r="D45" s="184" t="s">
        <v>290</v>
      </c>
      <c r="E45" s="185">
        <v>44593</v>
      </c>
      <c r="F45" s="185">
        <v>44910</v>
      </c>
      <c r="G45" s="186" t="s">
        <v>263</v>
      </c>
      <c r="H45" s="187" t="s">
        <v>291</v>
      </c>
      <c r="I45" s="192">
        <v>0.15</v>
      </c>
      <c r="J45" s="560">
        <v>0.25</v>
      </c>
      <c r="K45" s="560">
        <v>0.25</v>
      </c>
      <c r="L45" s="511">
        <v>0.35</v>
      </c>
      <c r="M45" s="190">
        <v>0.05</v>
      </c>
      <c r="N45" s="91">
        <f>$M45*(SUM($I45:I45)/SUM($I45:$L45))</f>
        <v>7.4999999999999997E-3</v>
      </c>
      <c r="O45" s="91">
        <f>$M45*(SUM($I45:J45)/SUM($I45:$L45))</f>
        <v>2.0000000000000004E-2</v>
      </c>
      <c r="P45" s="91">
        <f>$M45*(SUM($I45:K45)/SUM($I45:$L45))</f>
        <v>3.2500000000000001E-2</v>
      </c>
      <c r="Q45" s="91">
        <f>$M45*(SUM($I45:L45)/SUM($I45:$L45))</f>
        <v>0.05</v>
      </c>
      <c r="R45" s="519">
        <v>0.15</v>
      </c>
      <c r="S45" s="622">
        <v>0.25</v>
      </c>
      <c r="T45" s="656">
        <v>0.25</v>
      </c>
      <c r="U45" s="677">
        <v>0.35</v>
      </c>
      <c r="V45" s="57">
        <f>$M45*SUM($R45:R45)/SUM($I45:$L45)</f>
        <v>7.4999999999999997E-3</v>
      </c>
      <c r="W45" s="57">
        <f>$M45*SUM($R45:S45)/SUM($I45:$L45)</f>
        <v>2.0000000000000004E-2</v>
      </c>
      <c r="X45" s="57">
        <f>$M45*SUM($R45:T45)/SUM($I45:$L45)</f>
        <v>3.2500000000000001E-2</v>
      </c>
      <c r="Y45" s="127">
        <f>$M45*SUM($R45:U45)/SUM($I45:$L45)</f>
        <v>0.05</v>
      </c>
      <c r="Z45" s="406" t="s">
        <v>930</v>
      </c>
    </row>
    <row r="46" spans="1:26" ht="93.75" customHeight="1" x14ac:dyDescent="0.25">
      <c r="A46" s="201">
        <v>41</v>
      </c>
      <c r="B46" s="151" t="s">
        <v>293</v>
      </c>
      <c r="C46" s="187" t="s">
        <v>158</v>
      </c>
      <c r="D46" s="187" t="s">
        <v>582</v>
      </c>
      <c r="E46" s="185">
        <v>44593</v>
      </c>
      <c r="F46" s="198">
        <v>44736</v>
      </c>
      <c r="G46" s="186" t="s">
        <v>160</v>
      </c>
      <c r="H46" s="187" t="s">
        <v>161</v>
      </c>
      <c r="I46" s="199">
        <v>0</v>
      </c>
      <c r="J46" s="390">
        <v>1</v>
      </c>
      <c r="K46" s="390">
        <v>0</v>
      </c>
      <c r="L46" s="199">
        <v>0</v>
      </c>
      <c r="M46" s="190">
        <v>0.05</v>
      </c>
      <c r="N46" s="91">
        <f>$M46*(SUM($I46:I46)/SUM($I46:$L46))</f>
        <v>0</v>
      </c>
      <c r="O46" s="91">
        <f>$M46*(SUM($I46:J46)/SUM($I46:$L46))</f>
        <v>0.05</v>
      </c>
      <c r="P46" s="91">
        <f>$M46*(SUM($I46:K46)/SUM($I46:$L46))</f>
        <v>0.05</v>
      </c>
      <c r="Q46" s="91">
        <f>$M46*(SUM($I46:L46)/SUM($I46:$L46))</f>
        <v>0.05</v>
      </c>
      <c r="R46" s="56"/>
      <c r="S46" s="614">
        <v>1</v>
      </c>
      <c r="T46" s="654"/>
      <c r="U46" s="630"/>
      <c r="V46" s="57">
        <f>$M46*SUM($R46:R46)/SUM($I46:$L46)</f>
        <v>0</v>
      </c>
      <c r="W46" s="57">
        <f>$M46*SUM($R46:S46)/SUM($I46:$L46)</f>
        <v>0.05</v>
      </c>
      <c r="X46" s="57">
        <f>$M46*SUM($R46:T46)/SUM($I46:$L46)</f>
        <v>0.05</v>
      </c>
      <c r="Y46" s="127">
        <f>$M46*SUM($R46:U46)/SUM($I46:$L46)</f>
        <v>0.05</v>
      </c>
      <c r="Z46" s="413"/>
    </row>
    <row r="47" spans="1:26" ht="63.75" customHeight="1" x14ac:dyDescent="0.25">
      <c r="A47" s="201">
        <v>42</v>
      </c>
      <c r="B47" s="150" t="s">
        <v>295</v>
      </c>
      <c r="C47" s="214" t="s">
        <v>583</v>
      </c>
      <c r="D47" s="214" t="s">
        <v>296</v>
      </c>
      <c r="E47" s="215">
        <v>44621</v>
      </c>
      <c r="F47" s="216">
        <v>44895</v>
      </c>
      <c r="G47" s="214" t="s">
        <v>166</v>
      </c>
      <c r="H47" s="214" t="s">
        <v>167</v>
      </c>
      <c r="I47" s="217">
        <v>1</v>
      </c>
      <c r="J47" s="217">
        <v>1</v>
      </c>
      <c r="K47" s="217">
        <v>1</v>
      </c>
      <c r="L47" s="217">
        <v>0</v>
      </c>
      <c r="M47" s="192">
        <v>0.05</v>
      </c>
      <c r="N47" s="91">
        <f>$M47*(SUM($I47:I47)/SUM($I47:$L47))</f>
        <v>1.6666666666666666E-2</v>
      </c>
      <c r="O47" s="91">
        <f>$M47*(SUM($I47:J47)/SUM($I47:$L47))</f>
        <v>3.3333333333333333E-2</v>
      </c>
      <c r="P47" s="91">
        <f>$M47*(SUM($I47:K47)/SUM($I47:$L47))</f>
        <v>0.05</v>
      </c>
      <c r="Q47" s="91">
        <f>$M47*(SUM($I47:L47)/SUM($I47:$L47))</f>
        <v>0.05</v>
      </c>
      <c r="R47" s="379">
        <v>1</v>
      </c>
      <c r="S47" s="623">
        <v>1</v>
      </c>
      <c r="T47" s="616">
        <v>1</v>
      </c>
      <c r="U47" s="630"/>
      <c r="V47" s="57">
        <f>$M47*SUM($R47:R47)/SUM($I47:$L47)</f>
        <v>1.6666666666666666E-2</v>
      </c>
      <c r="W47" s="57">
        <f>$M47*SUM($R47:S47)/SUM($I47:$L47)</f>
        <v>3.3333333333333333E-2</v>
      </c>
      <c r="X47" s="57">
        <f>$M47*SUM($R47:T47)/SUM($I47:$L47)</f>
        <v>5.000000000000001E-2</v>
      </c>
      <c r="Y47" s="127">
        <f>$M47*SUM($R47:U47)/SUM($I47:$L47)</f>
        <v>5.000000000000001E-2</v>
      </c>
      <c r="Z47" s="406"/>
    </row>
    <row r="48" spans="1:26" ht="90.75" customHeight="1" x14ac:dyDescent="0.25">
      <c r="A48" s="398">
        <v>43</v>
      </c>
      <c r="B48" s="151" t="s">
        <v>297</v>
      </c>
      <c r="C48" s="436" t="s">
        <v>298</v>
      </c>
      <c r="D48" s="436" t="s">
        <v>299</v>
      </c>
      <c r="E48" s="454">
        <v>44682</v>
      </c>
      <c r="F48" s="435">
        <v>44926</v>
      </c>
      <c r="G48" s="436" t="s">
        <v>300</v>
      </c>
      <c r="H48" s="436" t="s">
        <v>301</v>
      </c>
      <c r="I48" s="417">
        <v>0</v>
      </c>
      <c r="J48" s="417">
        <v>20</v>
      </c>
      <c r="K48" s="417">
        <v>15</v>
      </c>
      <c r="L48" s="514">
        <v>10</v>
      </c>
      <c r="M48" s="455">
        <v>0.05</v>
      </c>
      <c r="N48" s="91">
        <f>$M48*(SUM($I48:I48)/SUM($I48:$L48))</f>
        <v>0</v>
      </c>
      <c r="O48" s="91">
        <f>$M48*(SUM($I48:J48)/SUM($I48:$L48))</f>
        <v>2.2222222222222223E-2</v>
      </c>
      <c r="P48" s="91">
        <f>$M48*(SUM($I48:K48)/SUM($I48:$L48))</f>
        <v>3.888888888888889E-2</v>
      </c>
      <c r="Q48" s="91">
        <f>$M48*(SUM($I48:L48)/SUM($I48:$L48))</f>
        <v>0.05</v>
      </c>
      <c r="R48" s="56"/>
      <c r="S48" s="614">
        <v>20</v>
      </c>
      <c r="T48" s="614">
        <v>15</v>
      </c>
      <c r="U48" s="661">
        <v>10</v>
      </c>
      <c r="V48" s="57">
        <f>$M48*SUM($R48:R48)/SUM($I48:$L48)</f>
        <v>0</v>
      </c>
      <c r="W48" s="57">
        <f>$M48*SUM($R48:S48)/SUM($I48:$L48)</f>
        <v>2.2222222222222223E-2</v>
      </c>
      <c r="X48" s="57">
        <f>$M48*SUM($R48:T48)/SUM($I48:$L48)</f>
        <v>3.888888888888889E-2</v>
      </c>
      <c r="Y48" s="127">
        <f>$M48*SUM($R48:U48)/SUM($I48:$L48)</f>
        <v>0.05</v>
      </c>
      <c r="Z48" s="638" t="s">
        <v>929</v>
      </c>
    </row>
    <row r="49" spans="1:26" ht="15.75" thickBot="1" x14ac:dyDescent="0.3">
      <c r="A49" s="149"/>
      <c r="B49" s="153" t="s">
        <v>302</v>
      </c>
      <c r="C49" s="154"/>
      <c r="D49" s="154"/>
      <c r="E49" s="155"/>
      <c r="F49" s="155"/>
      <c r="G49" s="156"/>
      <c r="H49" s="156"/>
      <c r="I49" s="42"/>
      <c r="J49" s="42"/>
      <c r="K49" s="42"/>
      <c r="L49" s="42"/>
      <c r="M49" s="159">
        <f>SUM(M37:M48)</f>
        <v>1.0000000000000002</v>
      </c>
      <c r="N49" s="40">
        <f>SUM(N38:N48)</f>
        <v>0.20422619047619048</v>
      </c>
      <c r="O49" s="40">
        <f>SUM(O37:O48)</f>
        <v>0.48799603174603168</v>
      </c>
      <c r="P49" s="40">
        <f>SUM(P37:P48)</f>
        <v>0.78888888888888886</v>
      </c>
      <c r="Q49" s="40">
        <f>SUM(Q37:Q48)</f>
        <v>1.0000000000000002</v>
      </c>
      <c r="R49" s="40"/>
      <c r="S49" s="40"/>
      <c r="T49" s="40"/>
      <c r="U49" s="40"/>
      <c r="V49" s="40">
        <f>SUM(V37:V48)</f>
        <v>0.19047619047619049</v>
      </c>
      <c r="W49" s="40">
        <f>SUM(W37:W48)</f>
        <v>0.49599603174603168</v>
      </c>
      <c r="X49" s="40">
        <f>SUM(X37:X48)</f>
        <v>0.96338888888888896</v>
      </c>
      <c r="Y49" s="546">
        <f>SUM(Y37:Y48)</f>
        <v>1.2015000000000002</v>
      </c>
      <c r="Z49" s="400"/>
    </row>
    <row r="50" spans="1:26" ht="63.75" x14ac:dyDescent="0.25">
      <c r="A50" s="246">
        <v>44</v>
      </c>
      <c r="B50" s="392" t="s">
        <v>303</v>
      </c>
      <c r="C50" s="297" t="s">
        <v>304</v>
      </c>
      <c r="D50" s="297" t="s">
        <v>305</v>
      </c>
      <c r="E50" s="647">
        <v>44578</v>
      </c>
      <c r="F50" s="647">
        <v>44926</v>
      </c>
      <c r="G50" s="388" t="s">
        <v>866</v>
      </c>
      <c r="H50" s="297" t="s">
        <v>306</v>
      </c>
      <c r="I50" s="390">
        <v>8</v>
      </c>
      <c r="J50" s="389">
        <v>6</v>
      </c>
      <c r="K50" s="389">
        <v>7</v>
      </c>
      <c r="L50" s="515">
        <v>15</v>
      </c>
      <c r="M50" s="249">
        <v>0.3</v>
      </c>
      <c r="N50" s="91">
        <f>$M50*(SUM($I50:I50)/SUM($I50:$L50))</f>
        <v>6.6666666666666666E-2</v>
      </c>
      <c r="O50" s="91">
        <f>$M50*(SUM($I50:J50)/SUM($I50:$L50))</f>
        <v>0.11666666666666667</v>
      </c>
      <c r="P50" s="91">
        <f>$M50*(SUM($I50:K50)/SUM($I50:$L50))</f>
        <v>0.17500000000000002</v>
      </c>
      <c r="Q50" s="91">
        <f>$M50*(SUM($I50:L50)/SUM($I50:$L50))</f>
        <v>0.3</v>
      </c>
      <c r="R50" s="379">
        <v>8</v>
      </c>
      <c r="S50" s="613">
        <v>6</v>
      </c>
      <c r="T50" s="614">
        <v>7</v>
      </c>
      <c r="U50" s="525">
        <v>15</v>
      </c>
      <c r="V50" s="57">
        <f>$M50*SUM($R50:R50)/SUM($I50:$L50)</f>
        <v>6.6666666666666666E-2</v>
      </c>
      <c r="W50" s="57">
        <f>$M50*SUM($R50:S50)/SUM($I50:$L50)</f>
        <v>0.11666666666666667</v>
      </c>
      <c r="X50" s="57">
        <f>$M50*SUM($R50:T50)/SUM($I50:$L50)</f>
        <v>0.17499999999999999</v>
      </c>
      <c r="Y50" s="127">
        <f>$M50*SUM($R50:U50)/SUM($I50:$L50)</f>
        <v>0.3</v>
      </c>
      <c r="Z50" s="634" t="s">
        <v>888</v>
      </c>
    </row>
    <row r="51" spans="1:26" ht="76.5" x14ac:dyDescent="0.25">
      <c r="A51" s="201">
        <v>45</v>
      </c>
      <c r="B51" s="150" t="s">
        <v>307</v>
      </c>
      <c r="C51" s="187" t="s">
        <v>308</v>
      </c>
      <c r="D51" s="187" t="s">
        <v>309</v>
      </c>
      <c r="E51" s="230">
        <v>44578</v>
      </c>
      <c r="F51" s="230">
        <v>44742</v>
      </c>
      <c r="G51" s="214" t="s">
        <v>310</v>
      </c>
      <c r="H51" s="214" t="s">
        <v>311</v>
      </c>
      <c r="I51" s="390">
        <v>0</v>
      </c>
      <c r="J51" s="390">
        <v>1</v>
      </c>
      <c r="K51" s="390">
        <v>0</v>
      </c>
      <c r="L51" s="199">
        <v>0</v>
      </c>
      <c r="M51" s="220">
        <v>2.3E-2</v>
      </c>
      <c r="N51" s="91">
        <f>$M51*(SUM($I51:I51)/SUM($I51:$L51))</f>
        <v>0</v>
      </c>
      <c r="O51" s="91">
        <f>$M51*(SUM($I51:J51)/SUM($I51:$L51))</f>
        <v>2.3E-2</v>
      </c>
      <c r="P51" s="91">
        <f>$M51*(SUM($I51:K51)/SUM($I51:$L51))</f>
        <v>2.3E-2</v>
      </c>
      <c r="Q51" s="91">
        <f>$M51*(SUM($I51:L51)/SUM($I51:$L51))</f>
        <v>2.3E-2</v>
      </c>
      <c r="R51" s="56"/>
      <c r="S51" s="613">
        <v>1</v>
      </c>
      <c r="T51" s="614"/>
      <c r="U51" s="630"/>
      <c r="V51" s="57">
        <f>$M51*SUM($R51:R51)/SUM($I51:$L51)</f>
        <v>0</v>
      </c>
      <c r="W51" s="57">
        <f>$M51*SUM($R51:S51)/SUM($I51:$L51)</f>
        <v>2.3E-2</v>
      </c>
      <c r="X51" s="57">
        <f>$M51*SUM($R51:T51)/SUM($I51:$L51)</f>
        <v>2.3E-2</v>
      </c>
      <c r="Y51" s="127">
        <f>$M51*SUM($R51:U51)/SUM($I51:$L51)</f>
        <v>2.3E-2</v>
      </c>
      <c r="Z51" s="631"/>
    </row>
    <row r="52" spans="1:26" ht="102" x14ac:dyDescent="0.25">
      <c r="A52" s="201">
        <v>46</v>
      </c>
      <c r="B52" s="150" t="s">
        <v>313</v>
      </c>
      <c r="C52" s="187" t="s">
        <v>314</v>
      </c>
      <c r="D52" s="187" t="s">
        <v>315</v>
      </c>
      <c r="E52" s="194">
        <v>44578</v>
      </c>
      <c r="F52" s="194">
        <v>44926</v>
      </c>
      <c r="G52" s="222" t="s">
        <v>316</v>
      </c>
      <c r="H52" s="187" t="s">
        <v>317</v>
      </c>
      <c r="I52" s="390">
        <v>1</v>
      </c>
      <c r="J52" s="390">
        <v>1</v>
      </c>
      <c r="K52" s="390">
        <v>1</v>
      </c>
      <c r="L52" s="513">
        <v>1</v>
      </c>
      <c r="M52" s="220">
        <v>8.1000000000000003E-2</v>
      </c>
      <c r="N52" s="91">
        <f>$M52*(SUM($I52:I52)/SUM($I52:$L52))</f>
        <v>2.0250000000000001E-2</v>
      </c>
      <c r="O52" s="91">
        <f>$M52*(SUM($I52:J52)/SUM($I52:$L52))</f>
        <v>4.0500000000000001E-2</v>
      </c>
      <c r="P52" s="91">
        <f>$M52*(SUM($I52:K52)/SUM($I52:$L52))</f>
        <v>6.0749999999999998E-2</v>
      </c>
      <c r="Q52" s="403">
        <f>$M52*(SUM($I52:L52)/SUM($I52:$L52))</f>
        <v>8.1000000000000003E-2</v>
      </c>
      <c r="R52" s="380">
        <v>1</v>
      </c>
      <c r="S52" s="614">
        <v>1</v>
      </c>
      <c r="T52" s="654">
        <v>1</v>
      </c>
      <c r="U52" s="525">
        <v>1</v>
      </c>
      <c r="V52" s="57">
        <f>$M52*SUM($R52:R52)/SUM($I52:$L52)</f>
        <v>2.0250000000000001E-2</v>
      </c>
      <c r="W52" s="57">
        <f>$M52*SUM($R52:S52)/SUM($I52:$L52)</f>
        <v>4.0500000000000001E-2</v>
      </c>
      <c r="X52" s="57">
        <f>$M52*SUM($R52:T52)/SUM($I52:$L52)</f>
        <v>6.0749999999999998E-2</v>
      </c>
      <c r="Y52" s="127">
        <f>$M52*SUM($R52:U52)/SUM($I52:$L52)</f>
        <v>8.1000000000000003E-2</v>
      </c>
      <c r="Z52" s="402" t="s">
        <v>889</v>
      </c>
    </row>
    <row r="53" spans="1:26" ht="76.5" x14ac:dyDescent="0.25">
      <c r="A53" s="201">
        <v>47</v>
      </c>
      <c r="B53" s="150" t="s">
        <v>318</v>
      </c>
      <c r="C53" s="187" t="s">
        <v>319</v>
      </c>
      <c r="D53" s="187" t="s">
        <v>315</v>
      </c>
      <c r="E53" s="194">
        <v>44578</v>
      </c>
      <c r="F53" s="194">
        <v>44926</v>
      </c>
      <c r="G53" s="391" t="s">
        <v>316</v>
      </c>
      <c r="H53" s="214" t="s">
        <v>317</v>
      </c>
      <c r="I53" s="390">
        <v>0</v>
      </c>
      <c r="J53" s="390">
        <v>0</v>
      </c>
      <c r="K53" s="390">
        <v>2</v>
      </c>
      <c r="L53" s="513">
        <v>2</v>
      </c>
      <c r="M53" s="220">
        <v>9.0999999999999998E-2</v>
      </c>
      <c r="N53" s="91">
        <f>$M53*(SUM($I53:I53)/SUM($I53:$L53))</f>
        <v>0</v>
      </c>
      <c r="O53" s="91">
        <f>$M53*(SUM($I53:J53)/SUM($I53:$L53))</f>
        <v>0</v>
      </c>
      <c r="P53" s="91">
        <f>$M53*(SUM($I53:K53)/SUM($I53:$L53))</f>
        <v>4.5499999999999999E-2</v>
      </c>
      <c r="Q53" s="91">
        <f>$M53*(SUM($I53:L53)/SUM($I53:$L53))</f>
        <v>9.0999999999999998E-2</v>
      </c>
      <c r="R53" s="56"/>
      <c r="S53" s="624"/>
      <c r="T53" s="614">
        <v>2</v>
      </c>
      <c r="U53" s="661">
        <v>2</v>
      </c>
      <c r="V53" s="57">
        <f>$M53*SUM($R53:R53)/SUM($I53:$L53)</f>
        <v>0</v>
      </c>
      <c r="W53" s="57">
        <f>$M53*SUM($R53:S53)/SUM($I53:$L53)</f>
        <v>0</v>
      </c>
      <c r="X53" s="57">
        <f>$M53*SUM($R53:T53)/SUM($I53:$L53)</f>
        <v>4.5499999999999999E-2</v>
      </c>
      <c r="Y53" s="127">
        <f>$M53*SUM($R53:U53)/SUM($I53:$L53)</f>
        <v>9.0999999999999998E-2</v>
      </c>
      <c r="Z53" s="534" t="s">
        <v>890</v>
      </c>
    </row>
    <row r="54" spans="1:26" ht="89.25" x14ac:dyDescent="0.25">
      <c r="A54" s="201">
        <v>48</v>
      </c>
      <c r="B54" s="151" t="s">
        <v>320</v>
      </c>
      <c r="C54" s="225" t="s">
        <v>321</v>
      </c>
      <c r="D54" s="225" t="s">
        <v>322</v>
      </c>
      <c r="E54" s="224">
        <v>44578</v>
      </c>
      <c r="F54" s="224">
        <v>44834</v>
      </c>
      <c r="G54" s="225" t="s">
        <v>323</v>
      </c>
      <c r="H54" s="225" t="s">
        <v>324</v>
      </c>
      <c r="I54" s="226">
        <v>0</v>
      </c>
      <c r="J54" s="226">
        <v>0</v>
      </c>
      <c r="K54" s="226">
        <v>1</v>
      </c>
      <c r="L54" s="226">
        <v>0</v>
      </c>
      <c r="M54" s="220">
        <v>2.3E-2</v>
      </c>
      <c r="N54" s="91">
        <f>$M54*(SUM($I54:I54)/SUM($I54:$L54))</f>
        <v>0</v>
      </c>
      <c r="O54" s="91">
        <f>$M54*(SUM($I54:J54)/SUM($I54:$L54))</f>
        <v>0</v>
      </c>
      <c r="P54" s="91">
        <f>$M54*(SUM($I54:K54)/SUM($I54:$L54))</f>
        <v>2.3E-2</v>
      </c>
      <c r="Q54" s="404">
        <f>$M54*(SUM($I54:L54)/SUM($I54:$L54))</f>
        <v>2.3E-2</v>
      </c>
      <c r="R54" s="380"/>
      <c r="S54" s="624"/>
      <c r="T54" s="614">
        <v>1</v>
      </c>
      <c r="U54" s="630"/>
      <c r="V54" s="57">
        <f>$M54*SUM($R54:R54)/SUM($I54:$L54)</f>
        <v>0</v>
      </c>
      <c r="W54" s="57">
        <f>$M54*SUM($R54:S54)/SUM($I54:$L54)</f>
        <v>0</v>
      </c>
      <c r="X54" s="57">
        <f>$M54*SUM($R54:T54)/SUM($I54:$L54)</f>
        <v>2.3E-2</v>
      </c>
      <c r="Y54" s="127">
        <f>$M54*SUM($R54:U54)/SUM($I54:$L54)</f>
        <v>2.3E-2</v>
      </c>
      <c r="Z54" s="405"/>
    </row>
    <row r="55" spans="1:26" ht="114.75" x14ac:dyDescent="0.25">
      <c r="A55" s="201">
        <v>49</v>
      </c>
      <c r="B55" s="150" t="s">
        <v>326</v>
      </c>
      <c r="C55" s="225" t="s">
        <v>584</v>
      </c>
      <c r="D55" s="225" t="s">
        <v>328</v>
      </c>
      <c r="E55" s="224">
        <v>44578</v>
      </c>
      <c r="F55" s="224">
        <v>44651</v>
      </c>
      <c r="G55" s="225" t="s">
        <v>329</v>
      </c>
      <c r="H55" s="225" t="s">
        <v>330</v>
      </c>
      <c r="I55" s="226">
        <v>1</v>
      </c>
      <c r="J55" s="226">
        <v>0</v>
      </c>
      <c r="K55" s="226">
        <v>0</v>
      </c>
      <c r="L55" s="226">
        <v>0</v>
      </c>
      <c r="M55" s="227">
        <v>2.3E-2</v>
      </c>
      <c r="N55" s="91">
        <f>$M55*(SUM($I55:I55)/SUM($I55:$L55))</f>
        <v>2.3E-2</v>
      </c>
      <c r="O55" s="91">
        <f>$M55*(SUM($I55:J55)/SUM($I55:$L55))</f>
        <v>2.3E-2</v>
      </c>
      <c r="P55" s="91">
        <f>$M55*(SUM($I55:K55)/SUM($I55:$L55))</f>
        <v>2.3E-2</v>
      </c>
      <c r="Q55" s="91">
        <f>$M55*(SUM($I55:L55)/SUM($I55:$L55))</f>
        <v>2.3E-2</v>
      </c>
      <c r="R55" s="56">
        <v>1</v>
      </c>
      <c r="S55" s="536"/>
      <c r="T55" s="654"/>
      <c r="U55" s="630"/>
      <c r="V55" s="57">
        <f>$M55*SUM($R55:R55)/SUM($I55:$L55)</f>
        <v>2.3E-2</v>
      </c>
      <c r="W55" s="57">
        <f>$M55*SUM($R55:S55)/SUM($I55:$L55)</f>
        <v>2.3E-2</v>
      </c>
      <c r="X55" s="57">
        <f>$M55*SUM($R55:T55)/SUM($I55:$L55)</f>
        <v>2.3E-2</v>
      </c>
      <c r="Y55" s="127">
        <f>$M55*SUM($R55:U55)/SUM($I55:$L55)</f>
        <v>2.3E-2</v>
      </c>
      <c r="Z55" s="407"/>
    </row>
    <row r="56" spans="1:26" ht="89.25" x14ac:dyDescent="0.25">
      <c r="A56" s="201">
        <v>50</v>
      </c>
      <c r="B56" s="150" t="s">
        <v>331</v>
      </c>
      <c r="C56" s="228" t="s">
        <v>332</v>
      </c>
      <c r="D56" s="214" t="s">
        <v>333</v>
      </c>
      <c r="E56" s="194">
        <v>44578</v>
      </c>
      <c r="F56" s="194">
        <v>44926</v>
      </c>
      <c r="G56" s="214" t="s">
        <v>334</v>
      </c>
      <c r="H56" s="214" t="s">
        <v>335</v>
      </c>
      <c r="I56" s="390">
        <v>0</v>
      </c>
      <c r="J56" s="390">
        <v>1</v>
      </c>
      <c r="K56" s="390">
        <v>0</v>
      </c>
      <c r="L56" s="513">
        <v>1</v>
      </c>
      <c r="M56" s="220">
        <v>4.4999999999999998E-2</v>
      </c>
      <c r="N56" s="91">
        <f>$M56*(SUM($I56:I56)/SUM($I56:$L56))</f>
        <v>0</v>
      </c>
      <c r="O56" s="91">
        <f>$M56*(SUM($I56:J56)/SUM($I56:$L56))</f>
        <v>2.2499999999999999E-2</v>
      </c>
      <c r="P56" s="91">
        <f>$M56*(SUM($I56:K56)/SUM($I56:$L56))</f>
        <v>2.2499999999999999E-2</v>
      </c>
      <c r="Q56" s="91">
        <f>$M56*(SUM($I56:L56)/SUM($I56:$L56))</f>
        <v>4.4999999999999998E-2</v>
      </c>
      <c r="R56" s="56"/>
      <c r="S56" s="613">
        <v>1</v>
      </c>
      <c r="T56" s="614"/>
      <c r="U56" s="629">
        <v>1</v>
      </c>
      <c r="V56" s="57">
        <f>$M56*SUM($R56:R56)/SUM($I56:$L56)</f>
        <v>0</v>
      </c>
      <c r="W56" s="57">
        <f>$M56*SUM($R56:S56)/SUM($I56:$L56)</f>
        <v>2.2499999999999999E-2</v>
      </c>
      <c r="X56" s="57">
        <f>$M56*SUM($R56:T56)/SUM($I56:$L56)</f>
        <v>2.2499999999999999E-2</v>
      </c>
      <c r="Y56" s="127">
        <f>$M56*SUM($R56:U56)/SUM($I56:$L56)</f>
        <v>4.4999999999999998E-2</v>
      </c>
      <c r="Z56" s="402" t="s">
        <v>891</v>
      </c>
    </row>
    <row r="57" spans="1:26" ht="76.5" x14ac:dyDescent="0.25">
      <c r="A57" s="201">
        <v>51</v>
      </c>
      <c r="B57" s="150" t="s">
        <v>336</v>
      </c>
      <c r="C57" s="214" t="s">
        <v>337</v>
      </c>
      <c r="D57" s="187" t="s">
        <v>338</v>
      </c>
      <c r="E57" s="194">
        <v>44578</v>
      </c>
      <c r="F57" s="194">
        <v>44651</v>
      </c>
      <c r="G57" s="222" t="s">
        <v>339</v>
      </c>
      <c r="H57" s="187" t="s">
        <v>340</v>
      </c>
      <c r="I57" s="390">
        <v>1</v>
      </c>
      <c r="J57" s="390">
        <v>0</v>
      </c>
      <c r="K57" s="390">
        <v>0</v>
      </c>
      <c r="L57" s="199">
        <v>0</v>
      </c>
      <c r="M57" s="220">
        <v>2.3E-2</v>
      </c>
      <c r="N57" s="91">
        <f>$M57*(SUM($I57:I57)/SUM($I57:$L57))</f>
        <v>2.3E-2</v>
      </c>
      <c r="O57" s="91">
        <f>$M57*(SUM($I57:J57)/SUM($I57:$L57))</f>
        <v>2.3E-2</v>
      </c>
      <c r="P57" s="91">
        <f>$M57*(SUM($I57:K57)/SUM($I57:$L57))</f>
        <v>2.3E-2</v>
      </c>
      <c r="Q57" s="91">
        <f>$M57*(SUM($I57:L57)/SUM($I57:$L57))</f>
        <v>2.3E-2</v>
      </c>
      <c r="R57" s="381">
        <v>1</v>
      </c>
      <c r="S57" s="624"/>
      <c r="T57" s="614"/>
      <c r="U57" s="635"/>
      <c r="V57" s="523">
        <f>$M57*SUM($R57:R57)/SUM($I57:$L57)</f>
        <v>2.3E-2</v>
      </c>
      <c r="W57" s="57">
        <f>$M57*SUM($R57:S57)/SUM($I57:$L57)</f>
        <v>2.3E-2</v>
      </c>
      <c r="X57" s="57">
        <f>$M57*SUM($R57:T57)/SUM($I57:$L57)</f>
        <v>2.3E-2</v>
      </c>
      <c r="Y57" s="127">
        <f>$M57*SUM($R57:U57)/SUM($I57:$L57)</f>
        <v>2.3E-2</v>
      </c>
      <c r="Z57" s="402"/>
    </row>
    <row r="58" spans="1:26" ht="140.25" x14ac:dyDescent="0.25">
      <c r="A58" s="201">
        <v>52</v>
      </c>
      <c r="B58" s="150" t="s">
        <v>341</v>
      </c>
      <c r="C58" s="187" t="s">
        <v>342</v>
      </c>
      <c r="D58" s="187" t="s">
        <v>343</v>
      </c>
      <c r="E58" s="194">
        <v>44578</v>
      </c>
      <c r="F58" s="194">
        <v>44834</v>
      </c>
      <c r="G58" s="214" t="s">
        <v>854</v>
      </c>
      <c r="H58" s="214" t="s">
        <v>344</v>
      </c>
      <c r="I58" s="390">
        <v>2</v>
      </c>
      <c r="J58" s="390">
        <v>1</v>
      </c>
      <c r="K58" s="390">
        <v>3</v>
      </c>
      <c r="L58" s="390">
        <v>0</v>
      </c>
      <c r="M58" s="220">
        <v>4.4999999999999998E-2</v>
      </c>
      <c r="N58" s="91">
        <f>$M58*(SUM($I58:I58)/SUM($I58:$L58))</f>
        <v>1.4999999999999999E-2</v>
      </c>
      <c r="O58" s="91">
        <f>$M58*(SUM($I58:J58)/SUM($I58:$L58))</f>
        <v>2.2499999999999999E-2</v>
      </c>
      <c r="P58" s="91">
        <f>$M58*(SUM($I58:K58)/SUM($I58:$L58))</f>
        <v>4.4999999999999998E-2</v>
      </c>
      <c r="Q58" s="404">
        <f>$M58*(SUM($I58:L58)/SUM($I58:$L58))</f>
        <v>4.4999999999999998E-2</v>
      </c>
      <c r="R58" s="56">
        <v>2</v>
      </c>
      <c r="S58" s="613">
        <v>1</v>
      </c>
      <c r="T58" s="614">
        <v>3</v>
      </c>
      <c r="U58" s="635"/>
      <c r="V58" s="57">
        <f>$M58*SUM($R58:R58)/SUM($I58:$L58)</f>
        <v>1.4999999999999999E-2</v>
      </c>
      <c r="W58" s="57">
        <f>$M58*SUM($R58:S58)/SUM($I58:$L58)</f>
        <v>2.2500000000000003E-2</v>
      </c>
      <c r="X58" s="57">
        <f>$M58*SUM($R58:T58)/SUM($I58:$L58)</f>
        <v>4.5000000000000005E-2</v>
      </c>
      <c r="Y58" s="127">
        <f>$M58*SUM($R58:U58)/SUM($I58:$L58)</f>
        <v>4.5000000000000005E-2</v>
      </c>
      <c r="Z58" s="402"/>
    </row>
    <row r="59" spans="1:26" ht="102" x14ac:dyDescent="0.25">
      <c r="A59" s="201">
        <v>53</v>
      </c>
      <c r="B59" s="150" t="s">
        <v>345</v>
      </c>
      <c r="C59" s="187" t="s">
        <v>346</v>
      </c>
      <c r="D59" s="187" t="s">
        <v>347</v>
      </c>
      <c r="E59" s="194">
        <v>44578</v>
      </c>
      <c r="F59" s="194">
        <v>44834</v>
      </c>
      <c r="G59" s="187" t="s">
        <v>348</v>
      </c>
      <c r="H59" s="187" t="s">
        <v>349</v>
      </c>
      <c r="I59" s="390">
        <v>1</v>
      </c>
      <c r="J59" s="390">
        <v>0</v>
      </c>
      <c r="K59" s="390">
        <v>1</v>
      </c>
      <c r="L59" s="199">
        <v>0</v>
      </c>
      <c r="M59" s="220">
        <v>4.4999999999999998E-2</v>
      </c>
      <c r="N59" s="91">
        <f>$M59*(SUM($I59:I59)/SUM($I59:$L59))</f>
        <v>2.2499999999999999E-2</v>
      </c>
      <c r="O59" s="91">
        <f>$M59*(SUM($I59:J59)/SUM($I59:$L59))</f>
        <v>2.2499999999999999E-2</v>
      </c>
      <c r="P59" s="91">
        <f>$M59*(SUM($I59:K59)/SUM($I59:$L59))</f>
        <v>4.4999999999999998E-2</v>
      </c>
      <c r="Q59" s="91">
        <f>$M59*(SUM($I59:L59)/SUM($I59:$L59))</f>
        <v>4.4999999999999998E-2</v>
      </c>
      <c r="R59" s="56">
        <v>1</v>
      </c>
      <c r="S59" s="624"/>
      <c r="T59" s="614">
        <v>1</v>
      </c>
      <c r="U59" s="635"/>
      <c r="V59" s="57">
        <f>$M59*SUM($R59:R59)/SUM($I59:$L59)</f>
        <v>2.2499999999999999E-2</v>
      </c>
      <c r="W59" s="57">
        <f>$M59*SUM($R59:S59)/SUM($I59:$L59)</f>
        <v>2.2499999999999999E-2</v>
      </c>
      <c r="X59" s="57">
        <f>$M59*SUM($R59:T59)/SUM($I59:$L59)</f>
        <v>4.4999999999999998E-2</v>
      </c>
      <c r="Y59" s="127">
        <f>$M59*SUM($R59:U59)/SUM($I59:$L59)</f>
        <v>4.4999999999999998E-2</v>
      </c>
      <c r="Z59" s="405"/>
    </row>
    <row r="60" spans="1:26" ht="89.25" x14ac:dyDescent="0.25">
      <c r="A60" s="201">
        <v>54</v>
      </c>
      <c r="B60" s="150" t="s">
        <v>350</v>
      </c>
      <c r="C60" s="187" t="s">
        <v>351</v>
      </c>
      <c r="D60" s="187" t="s">
        <v>352</v>
      </c>
      <c r="E60" s="194">
        <v>44578</v>
      </c>
      <c r="F60" s="194">
        <v>44926</v>
      </c>
      <c r="G60" s="187" t="s">
        <v>353</v>
      </c>
      <c r="H60" s="187" t="s">
        <v>354</v>
      </c>
      <c r="I60" s="390">
        <v>0</v>
      </c>
      <c r="J60" s="390">
        <v>1</v>
      </c>
      <c r="K60" s="390">
        <v>0</v>
      </c>
      <c r="L60" s="513">
        <v>1</v>
      </c>
      <c r="M60" s="220">
        <v>4.4999999999999998E-2</v>
      </c>
      <c r="N60" s="91">
        <f>$M60*(SUM($I60:I60)/SUM($I60:$L60))</f>
        <v>0</v>
      </c>
      <c r="O60" s="91">
        <f>$M60*(SUM($I60:J60)/SUM($I60:$L60))</f>
        <v>2.2499999999999999E-2</v>
      </c>
      <c r="P60" s="91">
        <f>$M60*(SUM($I60:K60)/SUM($I60:$L60))</f>
        <v>2.2499999999999999E-2</v>
      </c>
      <c r="Q60" s="91">
        <f>$M60*(SUM($I60:L60)/SUM($I60:$L60))</f>
        <v>4.4999999999999998E-2</v>
      </c>
      <c r="R60" s="56"/>
      <c r="S60" s="613">
        <v>1</v>
      </c>
      <c r="T60" s="614"/>
      <c r="U60" s="661">
        <v>1</v>
      </c>
      <c r="V60" s="57">
        <f>$M60*SUM($R60:R60)/SUM($I60:$L60)</f>
        <v>0</v>
      </c>
      <c r="W60" s="57">
        <f>$M60*SUM($R60:S60)/SUM($I60:$L60)</f>
        <v>2.2499999999999999E-2</v>
      </c>
      <c r="X60" s="57">
        <f>$M60*SUM($R60:T60)/SUM($I60:$L60)</f>
        <v>2.2499999999999999E-2</v>
      </c>
      <c r="Y60" s="127">
        <f>$M60*SUM($R60:U60)/SUM($I60:$L60)</f>
        <v>4.4999999999999998E-2</v>
      </c>
      <c r="Z60" s="402" t="s">
        <v>892</v>
      </c>
    </row>
    <row r="61" spans="1:26" ht="162.75" customHeight="1" x14ac:dyDescent="0.25">
      <c r="A61" s="201">
        <v>55</v>
      </c>
      <c r="B61" s="150" t="s">
        <v>355</v>
      </c>
      <c r="C61" s="187" t="s">
        <v>356</v>
      </c>
      <c r="D61" s="187" t="s">
        <v>357</v>
      </c>
      <c r="E61" s="194">
        <v>44578</v>
      </c>
      <c r="F61" s="194">
        <v>44926</v>
      </c>
      <c r="G61" s="187" t="s">
        <v>358</v>
      </c>
      <c r="H61" s="187" t="s">
        <v>359</v>
      </c>
      <c r="I61" s="390">
        <v>0</v>
      </c>
      <c r="J61" s="390">
        <v>1</v>
      </c>
      <c r="K61" s="390">
        <v>0</v>
      </c>
      <c r="L61" s="513">
        <v>1</v>
      </c>
      <c r="M61" s="220">
        <v>4.4999999999999998E-2</v>
      </c>
      <c r="N61" s="91">
        <f>$M61*(SUM($I61:I61)/SUM($I61:$L61))</f>
        <v>0</v>
      </c>
      <c r="O61" s="91">
        <f>$M61*(SUM($I61:J61)/SUM($I61:$L61))</f>
        <v>2.2499999999999999E-2</v>
      </c>
      <c r="P61" s="91">
        <f>$M61*(SUM($I61:K61)/SUM($I61:$L61))</f>
        <v>2.2499999999999999E-2</v>
      </c>
      <c r="Q61" s="91">
        <f>$M61*(SUM($I61:L61)/SUM($I61:$L61))</f>
        <v>4.4999999999999998E-2</v>
      </c>
      <c r="R61" s="380"/>
      <c r="S61" s="613">
        <v>1</v>
      </c>
      <c r="T61" s="614"/>
      <c r="U61" s="661">
        <v>1</v>
      </c>
      <c r="V61" s="57">
        <f>$M61*SUM($R61:R61)/SUM($I61:$L61)</f>
        <v>0</v>
      </c>
      <c r="W61" s="57">
        <f>$M61*SUM($R61:S61)/SUM($I61:$L61)</f>
        <v>2.2499999999999999E-2</v>
      </c>
      <c r="X61" s="57">
        <f>$M61*SUM($R61:T61)/SUM($I61:$L61)</f>
        <v>2.2499999999999999E-2</v>
      </c>
      <c r="Y61" s="127">
        <f>$M61*SUM($R61:U61)/SUM($I61:$L61)</f>
        <v>4.4999999999999998E-2</v>
      </c>
      <c r="Z61" s="534" t="s">
        <v>893</v>
      </c>
    </row>
    <row r="62" spans="1:26" ht="127.5" x14ac:dyDescent="0.25">
      <c r="A62" s="201">
        <v>56</v>
      </c>
      <c r="B62" s="150" t="s">
        <v>360</v>
      </c>
      <c r="C62" s="187" t="s">
        <v>361</v>
      </c>
      <c r="D62" s="187" t="s">
        <v>362</v>
      </c>
      <c r="E62" s="194">
        <v>44576</v>
      </c>
      <c r="F62" s="230">
        <v>44773</v>
      </c>
      <c r="G62" s="187" t="s">
        <v>363</v>
      </c>
      <c r="H62" s="187" t="s">
        <v>364</v>
      </c>
      <c r="I62" s="390">
        <v>0</v>
      </c>
      <c r="J62" s="390">
        <v>0</v>
      </c>
      <c r="K62" s="390">
        <v>1</v>
      </c>
      <c r="L62" s="199">
        <v>0</v>
      </c>
      <c r="M62" s="220">
        <v>2.3E-2</v>
      </c>
      <c r="N62" s="91">
        <f>$M62*(SUM($I62:I62)/SUM($I62:$L62))</f>
        <v>0</v>
      </c>
      <c r="O62" s="91">
        <f>$M62*(SUM($I62:J62)/SUM($I62:$L62))</f>
        <v>0</v>
      </c>
      <c r="P62" s="91">
        <f>$M62*(SUM($I62:K62)/SUM($I62:$L62))</f>
        <v>2.3E-2</v>
      </c>
      <c r="Q62" s="91">
        <f>$M62*(SUM($I62:L62)/SUM($I62:$L62))</f>
        <v>2.3E-2</v>
      </c>
      <c r="R62" s="56"/>
      <c r="S62" s="621"/>
      <c r="T62" s="623">
        <v>1</v>
      </c>
      <c r="U62" s="662"/>
      <c r="V62" s="57">
        <f>$M62*SUM($R62:R62)/SUM($I62:$L62)</f>
        <v>0</v>
      </c>
      <c r="W62" s="57">
        <f>$M62*SUM($R62:S62)/SUM($I62:$L62)</f>
        <v>0</v>
      </c>
      <c r="X62" s="57">
        <f>$M62*SUM($R62:T62)/SUM($I62:$L62)</f>
        <v>2.3E-2</v>
      </c>
      <c r="Y62" s="127">
        <f>$M62*SUM($R62:U62)/SUM($I62:$L62)</f>
        <v>2.3E-2</v>
      </c>
      <c r="Z62" s="402"/>
    </row>
    <row r="63" spans="1:26" ht="51" x14ac:dyDescent="0.25">
      <c r="A63" s="201">
        <v>57</v>
      </c>
      <c r="B63" s="150" t="s">
        <v>365</v>
      </c>
      <c r="C63" s="187" t="s">
        <v>366</v>
      </c>
      <c r="D63" s="187" t="s">
        <v>367</v>
      </c>
      <c r="E63" s="194">
        <v>44576</v>
      </c>
      <c r="F63" s="194">
        <v>44926</v>
      </c>
      <c r="G63" s="187" t="s">
        <v>368</v>
      </c>
      <c r="H63" s="187" t="s">
        <v>369</v>
      </c>
      <c r="I63" s="390">
        <v>0</v>
      </c>
      <c r="J63" s="390">
        <v>1</v>
      </c>
      <c r="K63" s="390">
        <v>0</v>
      </c>
      <c r="L63" s="513">
        <v>1</v>
      </c>
      <c r="M63" s="220">
        <v>4.4999999999999998E-2</v>
      </c>
      <c r="N63" s="91">
        <f>$M63*(SUM($I63:I63)/SUM($I63:$L63))</f>
        <v>0</v>
      </c>
      <c r="O63" s="91">
        <f>$M63*(SUM($I63:J63)/SUM($I63:$L63))</f>
        <v>2.2499999999999999E-2</v>
      </c>
      <c r="P63" s="91">
        <f>$M63*(SUM($I63:K63)/SUM($I63:$L63))</f>
        <v>2.2499999999999999E-2</v>
      </c>
      <c r="Q63" s="91">
        <f>$M63*(SUM($I63:L63)/SUM($I63:$L63))</f>
        <v>4.4999999999999998E-2</v>
      </c>
      <c r="R63" s="380"/>
      <c r="S63" s="614">
        <v>1</v>
      </c>
      <c r="T63" s="657"/>
      <c r="U63" s="661">
        <v>1</v>
      </c>
      <c r="V63" s="57">
        <f>$M63*SUM($R63:R63)/SUM($I63:$L63)</f>
        <v>0</v>
      </c>
      <c r="W63" s="57">
        <f>$M63*SUM($R63:S63)/SUM($I63:$L63)</f>
        <v>2.2499999999999999E-2</v>
      </c>
      <c r="X63" s="57">
        <f>$M63*SUM($R63:T63)/SUM($I63:$L63)</f>
        <v>2.2499999999999999E-2</v>
      </c>
      <c r="Y63" s="127">
        <f>$M63*SUM($R63:U63)/SUM($I63:$L63)</f>
        <v>4.4999999999999998E-2</v>
      </c>
      <c r="Z63" s="405" t="s">
        <v>894</v>
      </c>
    </row>
    <row r="64" spans="1:26" ht="63.75" x14ac:dyDescent="0.25">
      <c r="A64" s="201">
        <v>58</v>
      </c>
      <c r="B64" s="150" t="s">
        <v>370</v>
      </c>
      <c r="C64" s="187" t="s">
        <v>371</v>
      </c>
      <c r="D64" s="214" t="s">
        <v>372</v>
      </c>
      <c r="E64" s="194">
        <v>44576</v>
      </c>
      <c r="F64" s="194">
        <v>44742</v>
      </c>
      <c r="G64" s="187" t="s">
        <v>373</v>
      </c>
      <c r="H64" s="214" t="s">
        <v>374</v>
      </c>
      <c r="I64" s="390">
        <v>0</v>
      </c>
      <c r="J64" s="390">
        <v>1</v>
      </c>
      <c r="K64" s="390">
        <v>0</v>
      </c>
      <c r="L64" s="199">
        <v>0</v>
      </c>
      <c r="M64" s="220">
        <v>2.3E-2</v>
      </c>
      <c r="N64" s="91">
        <f>$M64*(SUM($I64:I64)/SUM($I64:$L64))</f>
        <v>0</v>
      </c>
      <c r="O64" s="91">
        <f>$M64*(SUM($I64:J64)/SUM($I64:$L64))</f>
        <v>2.3E-2</v>
      </c>
      <c r="P64" s="91">
        <f>$M64*(SUM($I64:K64)/SUM($I64:$L64))</f>
        <v>2.3E-2</v>
      </c>
      <c r="Q64" s="91">
        <f>$M64*(SUM($I64:L64)/SUM($I64:$L64))</f>
        <v>2.3E-2</v>
      </c>
      <c r="R64" s="56"/>
      <c r="S64" s="614">
        <v>1</v>
      </c>
      <c r="T64" s="657"/>
      <c r="U64" s="635"/>
      <c r="V64" s="57">
        <f>$M64*SUM($R64:R64)/SUM($I64:$L64)</f>
        <v>0</v>
      </c>
      <c r="W64" s="57">
        <f>$M64*SUM($R64:S64)/SUM($I64:$L64)</f>
        <v>2.3E-2</v>
      </c>
      <c r="X64" s="57">
        <f>$M64*SUM($R64:T64)/SUM($I64:$L64)</f>
        <v>2.3E-2</v>
      </c>
      <c r="Y64" s="127">
        <f>$M64*SUM($R64:U64)/SUM($I64:$L64)</f>
        <v>2.3E-2</v>
      </c>
      <c r="Z64" s="539"/>
    </row>
    <row r="65" spans="1:26" ht="114.75" x14ac:dyDescent="0.25">
      <c r="A65" s="201">
        <v>59</v>
      </c>
      <c r="B65" s="150" t="s">
        <v>375</v>
      </c>
      <c r="C65" s="187" t="s">
        <v>376</v>
      </c>
      <c r="D65" s="187" t="s">
        <v>377</v>
      </c>
      <c r="E65" s="194">
        <v>44576</v>
      </c>
      <c r="F65" s="194">
        <v>44926</v>
      </c>
      <c r="G65" s="222" t="s">
        <v>378</v>
      </c>
      <c r="H65" s="187" t="s">
        <v>379</v>
      </c>
      <c r="I65" s="390">
        <v>0</v>
      </c>
      <c r="J65" s="390">
        <v>0</v>
      </c>
      <c r="K65" s="390">
        <v>1</v>
      </c>
      <c r="L65" s="513">
        <v>1</v>
      </c>
      <c r="M65" s="220">
        <v>4.4999999999999998E-2</v>
      </c>
      <c r="N65" s="91">
        <f>$M65*(SUM($I65:I65)/SUM($I65:$L65))</f>
        <v>0</v>
      </c>
      <c r="O65" s="91">
        <f>$M65*(SUM($I65:J65)/SUM($I65:$L65))</f>
        <v>0</v>
      </c>
      <c r="P65" s="91">
        <f>$M65*(SUM($I65:K65)/SUM($I65:$L65))</f>
        <v>2.2499999999999999E-2</v>
      </c>
      <c r="Q65" s="91">
        <f>$M65*(SUM($I65:L65)/SUM($I65:$L65))</f>
        <v>4.4999999999999998E-2</v>
      </c>
      <c r="R65" s="56"/>
      <c r="S65" s="625"/>
      <c r="T65" s="623">
        <v>1</v>
      </c>
      <c r="U65" s="533">
        <v>1</v>
      </c>
      <c r="V65" s="57">
        <f>$M65*SUM($R65:R65)/SUM($I65:$L65)</f>
        <v>0</v>
      </c>
      <c r="W65" s="57">
        <f>$M65*SUM($R65:S65)/SUM($I65:$L65)</f>
        <v>0</v>
      </c>
      <c r="X65" s="57">
        <f>$M65*SUM($R65:T65)/SUM($I65:$L65)</f>
        <v>2.2499999999999999E-2</v>
      </c>
      <c r="Y65" s="127">
        <f>$M65*SUM($R65:U65)/SUM($I65:$L65)</f>
        <v>4.4999999999999998E-2</v>
      </c>
      <c r="Z65" s="402" t="s">
        <v>895</v>
      </c>
    </row>
    <row r="66" spans="1:26" ht="93" customHeight="1" x14ac:dyDescent="0.25">
      <c r="A66" s="201">
        <v>60</v>
      </c>
      <c r="B66" s="150" t="s">
        <v>380</v>
      </c>
      <c r="C66" s="214" t="s">
        <v>381</v>
      </c>
      <c r="D66" s="214" t="s">
        <v>159</v>
      </c>
      <c r="E66" s="194">
        <v>44564</v>
      </c>
      <c r="F66" s="198">
        <v>44712</v>
      </c>
      <c r="G66" s="214" t="s">
        <v>160</v>
      </c>
      <c r="H66" s="214" t="s">
        <v>161</v>
      </c>
      <c r="I66" s="390">
        <v>0</v>
      </c>
      <c r="J66" s="390">
        <v>1</v>
      </c>
      <c r="K66" s="390">
        <v>0</v>
      </c>
      <c r="L66" s="199">
        <v>0</v>
      </c>
      <c r="M66" s="220">
        <v>2.3E-2</v>
      </c>
      <c r="N66" s="91">
        <f>$M66*(SUM($I66:I66)/SUM($I66:$L66))</f>
        <v>0</v>
      </c>
      <c r="O66" s="91">
        <f>$M66*(SUM($I66:J66)/SUM($I66:$L66))</f>
        <v>2.3E-2</v>
      </c>
      <c r="P66" s="91">
        <f>$M66*(SUM($I66:K66)/SUM($I66:$L66))</f>
        <v>2.3E-2</v>
      </c>
      <c r="Q66" s="91">
        <f>$M66*(SUM($I66:L66)/SUM($I66:$L66))</f>
        <v>2.3E-2</v>
      </c>
      <c r="R66" s="56"/>
      <c r="S66" s="56">
        <v>1</v>
      </c>
      <c r="T66" s="654"/>
      <c r="U66" s="630"/>
      <c r="V66" s="57">
        <f>$M66*SUM($R66:R66)/SUM($I66:$L66)</f>
        <v>0</v>
      </c>
      <c r="W66" s="57">
        <f>$M66*SUM($R66:S66)/SUM($I66:$L66)</f>
        <v>2.3E-2</v>
      </c>
      <c r="X66" s="57">
        <f>$M66*SUM($R66:T66)/SUM($I66:$L66)</f>
        <v>2.3E-2</v>
      </c>
      <c r="Y66" s="127">
        <f>$M66*SUM($R66:U66)/SUM($I66:$L66)</f>
        <v>2.3E-2</v>
      </c>
      <c r="Z66" s="402"/>
    </row>
    <row r="67" spans="1:26" ht="51" x14ac:dyDescent="0.25">
      <c r="A67" s="201">
        <v>61</v>
      </c>
      <c r="B67" s="150" t="s">
        <v>382</v>
      </c>
      <c r="C67" s="214" t="s">
        <v>164</v>
      </c>
      <c r="D67" s="214" t="s">
        <v>296</v>
      </c>
      <c r="E67" s="215">
        <v>44621</v>
      </c>
      <c r="F67" s="216">
        <v>44895</v>
      </c>
      <c r="G67" s="214" t="s">
        <v>166</v>
      </c>
      <c r="H67" s="214" t="s">
        <v>167</v>
      </c>
      <c r="I67" s="217">
        <v>1</v>
      </c>
      <c r="J67" s="217">
        <v>1</v>
      </c>
      <c r="K67" s="217">
        <v>1</v>
      </c>
      <c r="L67" s="217">
        <v>0</v>
      </c>
      <c r="M67" s="192">
        <v>0.05</v>
      </c>
      <c r="N67" s="91">
        <f>$M67*(SUM($I67:I67)/SUM($I67:$L67))</f>
        <v>1.6666666666666666E-2</v>
      </c>
      <c r="O67" s="91">
        <f>$M67*(SUM($I67:J67)/SUM($I67:$L67))</f>
        <v>3.3333333333333333E-2</v>
      </c>
      <c r="P67" s="91">
        <f>$M67*(SUM($I67:K67)/SUM($I67:$L67))</f>
        <v>0.05</v>
      </c>
      <c r="Q67" s="91">
        <f>$M67*(SUM($I67:L67)/SUM($I67:$L67))</f>
        <v>0.05</v>
      </c>
      <c r="R67" s="380">
        <v>1</v>
      </c>
      <c r="S67" s="616">
        <v>1</v>
      </c>
      <c r="T67" s="623">
        <v>1</v>
      </c>
      <c r="U67" s="630"/>
      <c r="V67" s="57">
        <f>$M67*SUM($R67:R67)/SUM($I67:$L67)</f>
        <v>1.6666666666666666E-2</v>
      </c>
      <c r="W67" s="57">
        <f>$M67*SUM($R67:S67)/SUM($I67:$L67)</f>
        <v>3.3333333333333333E-2</v>
      </c>
      <c r="X67" s="57">
        <f>$M67*SUM($R67:T67)/SUM($I67:$L67)</f>
        <v>5.000000000000001E-2</v>
      </c>
      <c r="Y67" s="127">
        <f>$M67*SUM($R67:U67)/SUM($I67:$L67)</f>
        <v>5.000000000000001E-2</v>
      </c>
      <c r="Z67" s="534"/>
    </row>
    <row r="68" spans="1:26" ht="15.75" thickBot="1" x14ac:dyDescent="0.3">
      <c r="A68" s="149"/>
      <c r="B68" s="153" t="s">
        <v>383</v>
      </c>
      <c r="C68" s="154"/>
      <c r="D68" s="154"/>
      <c r="E68" s="155"/>
      <c r="F68" s="155"/>
      <c r="G68" s="156"/>
      <c r="H68" s="156"/>
      <c r="I68" s="42"/>
      <c r="J68" s="42"/>
      <c r="K68" s="42"/>
      <c r="L68" s="42"/>
      <c r="M68" s="159">
        <f>SUM(M50:M67)</f>
        <v>0.99800000000000044</v>
      </c>
      <c r="N68" s="20">
        <f>SUM(N50:N67)</f>
        <v>0.1870833333333333</v>
      </c>
      <c r="O68" s="20">
        <f t="shared" ref="O68:Q68" si="2">SUM(O50:O67)</f>
        <v>0.44050000000000011</v>
      </c>
      <c r="P68" s="20">
        <f t="shared" si="2"/>
        <v>0.69475000000000009</v>
      </c>
      <c r="Q68" s="20">
        <f t="shared" si="2"/>
        <v>0.99800000000000044</v>
      </c>
      <c r="R68" s="20"/>
      <c r="S68" s="20"/>
      <c r="T68" s="20"/>
      <c r="U68" s="20"/>
      <c r="V68" s="20">
        <f>SUM(V50:V67)</f>
        <v>0.1870833333333333</v>
      </c>
      <c r="W68" s="20">
        <f t="shared" ref="W68:Y68" si="3">SUM(W50:W67)</f>
        <v>0.44050000000000011</v>
      </c>
      <c r="X68" s="20">
        <f t="shared" si="3"/>
        <v>0.69474999999999998</v>
      </c>
      <c r="Y68" s="547">
        <f t="shared" si="3"/>
        <v>0.99800000000000044</v>
      </c>
      <c r="Z68" s="155"/>
    </row>
    <row r="69" spans="1:26" ht="25.5" x14ac:dyDescent="0.25">
      <c r="A69" s="201">
        <v>32</v>
      </c>
      <c r="B69" s="152" t="s">
        <v>384</v>
      </c>
      <c r="C69" s="175" t="s">
        <v>385</v>
      </c>
      <c r="D69" s="283" t="s">
        <v>585</v>
      </c>
      <c r="E69" s="284">
        <v>44593</v>
      </c>
      <c r="F69" s="285">
        <v>44742</v>
      </c>
      <c r="G69" s="286" t="s">
        <v>387</v>
      </c>
      <c r="H69" s="287" t="s">
        <v>388</v>
      </c>
      <c r="I69" s="218">
        <v>0</v>
      </c>
      <c r="J69" s="608">
        <v>1</v>
      </c>
      <c r="K69" s="243">
        <v>0</v>
      </c>
      <c r="L69" s="288">
        <v>0</v>
      </c>
      <c r="M69" s="289">
        <v>0.05</v>
      </c>
      <c r="N69" s="91">
        <f>$M69*(SUM($I69:I69)/SUM($I69:$L69))</f>
        <v>0</v>
      </c>
      <c r="O69" s="91">
        <f>$M69*(SUM($I69:J69)/SUM($I69:$L69))</f>
        <v>0.05</v>
      </c>
      <c r="P69" s="91">
        <f>$M69*(SUM($I69:K69)/SUM($I69:$L69))</f>
        <v>0.05</v>
      </c>
      <c r="Q69" s="91">
        <f>$M69*(SUM($I69:L69)/SUM($I69:$L69))</f>
        <v>0.05</v>
      </c>
      <c r="R69" s="380"/>
      <c r="S69" s="613">
        <v>1</v>
      </c>
      <c r="T69" s="529"/>
      <c r="U69" s="635"/>
      <c r="V69" s="57">
        <f>$M69*SUM($R69:R69)/SUM($I69:$L69)</f>
        <v>0</v>
      </c>
      <c r="W69" s="57">
        <f>$M69*SUM($R69:S69)/SUM($I69:$L69)</f>
        <v>0.05</v>
      </c>
      <c r="X69" s="57">
        <f>$M69*SUM($R69:T69)/SUM($I69:$L69)</f>
        <v>0.05</v>
      </c>
      <c r="Y69" s="127">
        <f>$M69*SUM($R69:U69)/SUM($I69:$L69)</f>
        <v>0.05</v>
      </c>
      <c r="Z69" s="401"/>
    </row>
    <row r="70" spans="1:26" ht="63.75" x14ac:dyDescent="0.25">
      <c r="A70" s="201">
        <v>63</v>
      </c>
      <c r="B70" s="414" t="s">
        <v>389</v>
      </c>
      <c r="C70" s="214" t="s">
        <v>390</v>
      </c>
      <c r="D70" s="415" t="s">
        <v>586</v>
      </c>
      <c r="E70" s="364">
        <v>44593</v>
      </c>
      <c r="F70" s="416">
        <v>44742</v>
      </c>
      <c r="G70" s="214" t="s">
        <v>392</v>
      </c>
      <c r="H70" s="300" t="s">
        <v>393</v>
      </c>
      <c r="I70" s="390">
        <v>1</v>
      </c>
      <c r="J70" s="390">
        <v>1</v>
      </c>
      <c r="K70" s="258">
        <v>0</v>
      </c>
      <c r="L70" s="200">
        <v>0</v>
      </c>
      <c r="M70" s="259">
        <v>0.05</v>
      </c>
      <c r="N70" s="91">
        <f>$M70*(SUM($I70:I70)/SUM($I70:$L70))</f>
        <v>2.5000000000000001E-2</v>
      </c>
      <c r="O70" s="91">
        <f>$M70*(SUM($I70:J70)/SUM($I70:$L70))</f>
        <v>0.05</v>
      </c>
      <c r="P70" s="91">
        <f>$M70*(SUM($I70:K70)/SUM($I70:$L70))</f>
        <v>0.05</v>
      </c>
      <c r="Q70" s="91">
        <f>$M70*(SUM($I70:L70)/SUM($I70:$L70))</f>
        <v>0.05</v>
      </c>
      <c r="R70" s="56">
        <v>1</v>
      </c>
      <c r="S70" s="613">
        <v>1</v>
      </c>
      <c r="T70" s="536"/>
      <c r="U70" s="635"/>
      <c r="V70" s="57">
        <f>$M70*SUM($R70:R70)/SUM($I70:$L70)</f>
        <v>2.5000000000000001E-2</v>
      </c>
      <c r="W70" s="57">
        <f>$M70*SUM($R70:S70)/SUM($I70:$L70)</f>
        <v>0.05</v>
      </c>
      <c r="X70" s="57">
        <f>$M70*SUM($R70:T70)/SUM($I70:$L70)</f>
        <v>0.05</v>
      </c>
      <c r="Y70" s="127">
        <f>$M70*SUM($R70:U70)/SUM($I70:$L70)</f>
        <v>0.05</v>
      </c>
      <c r="Z70" s="534"/>
    </row>
    <row r="71" spans="1:26" ht="90" customHeight="1" x14ac:dyDescent="0.25">
      <c r="A71" s="201">
        <v>64</v>
      </c>
      <c r="B71" s="151" t="s">
        <v>394</v>
      </c>
      <c r="C71" s="214" t="s">
        <v>395</v>
      </c>
      <c r="D71" s="362" t="s">
        <v>396</v>
      </c>
      <c r="E71" s="363">
        <v>44593</v>
      </c>
      <c r="F71" s="364">
        <v>44895</v>
      </c>
      <c r="G71" s="362" t="s">
        <v>397</v>
      </c>
      <c r="H71" s="214" t="s">
        <v>587</v>
      </c>
      <c r="I71" s="411">
        <v>1</v>
      </c>
      <c r="J71" s="609">
        <v>1</v>
      </c>
      <c r="K71" s="411">
        <v>1</v>
      </c>
      <c r="L71" s="261">
        <v>0</v>
      </c>
      <c r="M71" s="262">
        <v>0.1</v>
      </c>
      <c r="N71" s="91">
        <f>$M71*(SUM($I71:I71)/SUM($I71:$L71))</f>
        <v>3.3333333333333333E-2</v>
      </c>
      <c r="O71" s="91">
        <f>$M71*(SUM($I71:J71)/SUM($I71:$L71))</f>
        <v>6.6666666666666666E-2</v>
      </c>
      <c r="P71" s="91">
        <f>$M71*(SUM($I71:K71)/SUM($I71:$L71))</f>
        <v>0.1</v>
      </c>
      <c r="Q71" s="91">
        <f>$M71*(SUM($I71:L71)/SUM($I71:$L71))</f>
        <v>0.1</v>
      </c>
      <c r="R71" s="56">
        <v>1</v>
      </c>
      <c r="S71" s="616">
        <v>1</v>
      </c>
      <c r="T71" s="615">
        <v>1</v>
      </c>
      <c r="U71" s="662"/>
      <c r="V71" s="57">
        <f>$M71*SUM($R71:R71)/SUM($I71:$L71)</f>
        <v>3.3333333333333333E-2</v>
      </c>
      <c r="W71" s="57">
        <f>$M71*SUM($R71:S71)/SUM($I71:$L71)</f>
        <v>6.6666666666666666E-2</v>
      </c>
      <c r="X71" s="57">
        <f>$M71*SUM($R71:T71)/SUM($I71:$L71)</f>
        <v>0.10000000000000002</v>
      </c>
      <c r="Y71" s="127">
        <f>$M71*SUM($R71:U71)/SUM($I71:$L71)</f>
        <v>0.10000000000000002</v>
      </c>
      <c r="Z71" s="535"/>
    </row>
    <row r="72" spans="1:26" ht="25.5" x14ac:dyDescent="0.25">
      <c r="A72" s="201">
        <v>65</v>
      </c>
      <c r="B72" s="150" t="s">
        <v>399</v>
      </c>
      <c r="C72" s="263" t="s">
        <v>400</v>
      </c>
      <c r="D72" s="254" t="s">
        <v>401</v>
      </c>
      <c r="E72" s="255">
        <v>44593</v>
      </c>
      <c r="F72" s="256">
        <v>44650</v>
      </c>
      <c r="G72" s="187" t="s">
        <v>402</v>
      </c>
      <c r="H72" s="257" t="s">
        <v>388</v>
      </c>
      <c r="I72" s="410">
        <v>1</v>
      </c>
      <c r="J72" s="390">
        <v>0</v>
      </c>
      <c r="K72" s="390">
        <v>0</v>
      </c>
      <c r="L72" s="258">
        <v>0</v>
      </c>
      <c r="M72" s="259">
        <v>0.1</v>
      </c>
      <c r="N72" s="91">
        <f>$M72*(SUM($I72:I72)/SUM($I72:$L72))</f>
        <v>0.1</v>
      </c>
      <c r="O72" s="91">
        <f>$M72*(SUM($I72:J72)/SUM($I72:$L72))</f>
        <v>0.1</v>
      </c>
      <c r="P72" s="91">
        <f>$M72*(SUM($I72:K72)/SUM($I72:$L72))</f>
        <v>0.1</v>
      </c>
      <c r="Q72" s="91">
        <f>$M72*(SUM($I72:L72)/SUM($I72:$L72))</f>
        <v>0.1</v>
      </c>
      <c r="R72" s="56">
        <v>1</v>
      </c>
      <c r="S72" s="536"/>
      <c r="T72" s="657"/>
      <c r="U72" s="630"/>
      <c r="V72" s="57">
        <f>$M72*SUM($R72:R72)/SUM($I72:$L72)</f>
        <v>0.1</v>
      </c>
      <c r="W72" s="57">
        <f>$M72*SUM($R72:S72)/SUM($I72:$L72)</f>
        <v>0.1</v>
      </c>
      <c r="X72" s="57">
        <f>$M72*SUM($R72:T72)/SUM($I72:$L72)</f>
        <v>0.1</v>
      </c>
      <c r="Y72" s="127">
        <f>$M72*SUM($R72:U72)/SUM($I72:$L72)</f>
        <v>0.1</v>
      </c>
      <c r="Z72" s="535"/>
    </row>
    <row r="73" spans="1:26" ht="63.75" x14ac:dyDescent="0.25">
      <c r="A73" s="201">
        <v>66</v>
      </c>
      <c r="B73" s="150" t="s">
        <v>403</v>
      </c>
      <c r="C73" s="292" t="s">
        <v>404</v>
      </c>
      <c r="D73" s="264" t="s">
        <v>405</v>
      </c>
      <c r="E73" s="265">
        <v>44593</v>
      </c>
      <c r="F73" s="266">
        <v>44910</v>
      </c>
      <c r="G73" s="203" t="s">
        <v>406</v>
      </c>
      <c r="H73" s="267" t="s">
        <v>407</v>
      </c>
      <c r="I73" s="411">
        <v>1</v>
      </c>
      <c r="J73" s="609">
        <v>1</v>
      </c>
      <c r="K73" s="609">
        <v>1</v>
      </c>
      <c r="L73" s="513">
        <v>1</v>
      </c>
      <c r="M73" s="262">
        <v>0.1</v>
      </c>
      <c r="N73" s="91">
        <f>$M73*(SUM($I73:I73)/SUM($I73:$L73))</f>
        <v>2.5000000000000001E-2</v>
      </c>
      <c r="O73" s="91">
        <f>$M73*(SUM($I73:J73)/SUM($I73:$L73))</f>
        <v>0.05</v>
      </c>
      <c r="P73" s="91">
        <f>$M73*(SUM($I73:K73)/SUM($I73:$L73))</f>
        <v>7.5000000000000011E-2</v>
      </c>
      <c r="Q73" s="91">
        <f>$M73*(SUM($I73:L73)/SUM($I73:$L73))</f>
        <v>0.1</v>
      </c>
      <c r="R73" s="380">
        <v>1</v>
      </c>
      <c r="S73" s="614">
        <v>1</v>
      </c>
      <c r="T73" s="614">
        <v>1</v>
      </c>
      <c r="U73" s="661">
        <v>1</v>
      </c>
      <c r="V73" s="57">
        <f>$M73*SUM($R73:R73)/SUM($I73:$L73)</f>
        <v>2.5000000000000001E-2</v>
      </c>
      <c r="W73" s="57">
        <f>$M73*SUM($R73:S73)/SUM($I73:$L73)</f>
        <v>0.05</v>
      </c>
      <c r="X73" s="57">
        <f>$M73*SUM($R73:T73)/SUM($I73:$L73)</f>
        <v>7.5000000000000011E-2</v>
      </c>
      <c r="Y73" s="127">
        <f>$M73*SUM($R73:U73)/SUM($I73:$L73)</f>
        <v>0.1</v>
      </c>
      <c r="Z73" s="534" t="s">
        <v>902</v>
      </c>
    </row>
    <row r="74" spans="1:26" ht="89.25" x14ac:dyDescent="0.25">
      <c r="A74" s="201">
        <v>67</v>
      </c>
      <c r="B74" s="150" t="s">
        <v>408</v>
      </c>
      <c r="C74" s="270" t="s">
        <v>409</v>
      </c>
      <c r="D74" s="292" t="s">
        <v>410</v>
      </c>
      <c r="E74" s="271">
        <v>44593</v>
      </c>
      <c r="F74" s="290">
        <v>44742</v>
      </c>
      <c r="G74" s="242" t="s">
        <v>411</v>
      </c>
      <c r="H74" s="292" t="s">
        <v>412</v>
      </c>
      <c r="I74" s="272">
        <v>0</v>
      </c>
      <c r="J74" s="390">
        <v>1</v>
      </c>
      <c r="K74" s="258">
        <v>0</v>
      </c>
      <c r="L74" s="199">
        <v>0</v>
      </c>
      <c r="M74" s="273">
        <v>0.1</v>
      </c>
      <c r="N74" s="91">
        <f>$M74*(SUM($I74:I74)/SUM($I74:$L74))</f>
        <v>0</v>
      </c>
      <c r="O74" s="91">
        <f>$M74*(SUM($I74:J74)/SUM($I74:$L74))</f>
        <v>0.1</v>
      </c>
      <c r="P74" s="91">
        <f>$M74*(SUM($I74:K74)/SUM($I74:$L74))</f>
        <v>0.1</v>
      </c>
      <c r="Q74" s="91">
        <f>$M74*(SUM($I74:L74)/SUM($I74:$L74))</f>
        <v>0.1</v>
      </c>
      <c r="R74" s="56"/>
      <c r="S74" s="613">
        <v>1</v>
      </c>
      <c r="T74" s="614"/>
      <c r="U74" s="635"/>
      <c r="V74" s="57">
        <f>$M74*SUM($R74:R74)/SUM($I74:$L74)</f>
        <v>0</v>
      </c>
      <c r="W74" s="57">
        <f>$M74*SUM($R74:S74)/SUM($I74:$L74)</f>
        <v>0.1</v>
      </c>
      <c r="X74" s="57">
        <f>$M74*SUM($R74:T74)/SUM($I74:$L74)</f>
        <v>0.1</v>
      </c>
      <c r="Y74" s="127">
        <f>$M74*SUM($R74:U74)/SUM($I74:$L74)</f>
        <v>0.1</v>
      </c>
      <c r="Z74" s="401"/>
    </row>
    <row r="75" spans="1:26" ht="63.75" x14ac:dyDescent="0.25">
      <c r="A75" s="201">
        <v>68</v>
      </c>
      <c r="B75" s="150" t="s">
        <v>413</v>
      </c>
      <c r="C75" s="187" t="s">
        <v>414</v>
      </c>
      <c r="D75" s="263" t="s">
        <v>415</v>
      </c>
      <c r="E75" s="255">
        <v>44593</v>
      </c>
      <c r="F75" s="255">
        <v>44742</v>
      </c>
      <c r="G75" s="187" t="s">
        <v>416</v>
      </c>
      <c r="H75" s="223" t="s">
        <v>417</v>
      </c>
      <c r="I75" s="291">
        <v>0</v>
      </c>
      <c r="J75" s="610">
        <v>1</v>
      </c>
      <c r="K75" s="291">
        <v>0</v>
      </c>
      <c r="L75" s="248">
        <v>0</v>
      </c>
      <c r="M75" s="294">
        <v>0.1</v>
      </c>
      <c r="N75" s="91">
        <f>$M75*(SUM($I75:I75)/SUM($I75:$L75))</f>
        <v>0</v>
      </c>
      <c r="O75" s="91">
        <f>$M75*(SUM($I75:J75)/SUM($I75:$L75))</f>
        <v>0.1</v>
      </c>
      <c r="P75" s="91">
        <f>$M75*(SUM($I75:K75)/SUM($I75:$L75))</f>
        <v>0.1</v>
      </c>
      <c r="Q75" s="91">
        <f>$M75*(SUM($I75:L75)/SUM($I75:$L75))</f>
        <v>0.1</v>
      </c>
      <c r="R75" s="380"/>
      <c r="S75" s="613">
        <v>1</v>
      </c>
      <c r="T75" s="614"/>
      <c r="U75" s="635"/>
      <c r="V75" s="57">
        <f>$M75*SUM($R75:R75)/SUM($I75:$L75)</f>
        <v>0</v>
      </c>
      <c r="W75" s="57">
        <f>$M75*SUM($R75:S75)/SUM($I75:$L75)</f>
        <v>0.1</v>
      </c>
      <c r="X75" s="57">
        <f>$M75*SUM($R75:T75)/SUM($I75:$L75)</f>
        <v>0.1</v>
      </c>
      <c r="Y75" s="127">
        <f>$M75*SUM($R75:U75)/SUM($I75:$L75)</f>
        <v>0.1</v>
      </c>
      <c r="Z75" s="402"/>
    </row>
    <row r="76" spans="1:26" ht="38.25" x14ac:dyDescent="0.25">
      <c r="A76" s="201">
        <v>69</v>
      </c>
      <c r="B76" s="150" t="s">
        <v>418</v>
      </c>
      <c r="C76" s="252" t="s">
        <v>419</v>
      </c>
      <c r="D76" s="252" t="s">
        <v>420</v>
      </c>
      <c r="E76" s="290">
        <v>44593</v>
      </c>
      <c r="F76" s="274">
        <v>44681</v>
      </c>
      <c r="G76" s="295" t="s">
        <v>588</v>
      </c>
      <c r="H76" s="203" t="s">
        <v>422</v>
      </c>
      <c r="I76" s="268">
        <v>0</v>
      </c>
      <c r="J76" s="611">
        <v>1</v>
      </c>
      <c r="K76" s="217">
        <v>0</v>
      </c>
      <c r="L76" s="275">
        <v>0</v>
      </c>
      <c r="M76" s="190">
        <v>0.1</v>
      </c>
      <c r="N76" s="91">
        <f>$M76*(SUM($I76:I76)/SUM($I76:$L76))</f>
        <v>0</v>
      </c>
      <c r="O76" s="91">
        <f>$M76*(SUM($I76:J76)/SUM($I76:$L76))</f>
        <v>0.1</v>
      </c>
      <c r="P76" s="91">
        <f>$M76*(SUM($I76:K76)/SUM($I76:$L76))</f>
        <v>0.1</v>
      </c>
      <c r="Q76" s="91">
        <f>$M76*(SUM($I76:L76)/SUM($I76:$L76))</f>
        <v>0.1</v>
      </c>
      <c r="R76" s="56"/>
      <c r="S76" s="616">
        <v>1</v>
      </c>
      <c r="T76" s="614"/>
      <c r="U76" s="635"/>
      <c r="V76" s="57">
        <f>$M76*SUM($R76:R76)/SUM($I76:$L76)</f>
        <v>0</v>
      </c>
      <c r="W76" s="57">
        <f>$M76*SUM($R76:S76)/SUM($I76:$L76)</f>
        <v>0.1</v>
      </c>
      <c r="X76" s="57">
        <f>$M76*SUM($R76:T76)/SUM($I76:$L76)</f>
        <v>0.1</v>
      </c>
      <c r="Y76" s="127">
        <f>$M76*SUM($R76:U76)/SUM($I76:$L76)</f>
        <v>0.1</v>
      </c>
      <c r="Z76" s="534"/>
    </row>
    <row r="77" spans="1:26" ht="115.5" customHeight="1" x14ac:dyDescent="0.25">
      <c r="A77" s="201">
        <v>70</v>
      </c>
      <c r="B77" s="150" t="s">
        <v>423</v>
      </c>
      <c r="C77" s="257" t="s">
        <v>424</v>
      </c>
      <c r="D77" s="187" t="s">
        <v>425</v>
      </c>
      <c r="E77" s="276">
        <v>44593</v>
      </c>
      <c r="F77" s="185">
        <v>44895</v>
      </c>
      <c r="G77" s="263" t="s">
        <v>426</v>
      </c>
      <c r="H77" s="187" t="s">
        <v>427</v>
      </c>
      <c r="I77" s="199">
        <v>0</v>
      </c>
      <c r="J77" s="612">
        <v>0</v>
      </c>
      <c r="K77" s="277">
        <v>0</v>
      </c>
      <c r="L77" s="652">
        <v>30</v>
      </c>
      <c r="M77" s="273">
        <v>0.1</v>
      </c>
      <c r="N77" s="91">
        <f>$M77*(SUM($I77:I77)/SUM($I77:$L77))</f>
        <v>0</v>
      </c>
      <c r="O77" s="91">
        <f>$M77*(SUM($I77:J77)/SUM($I77:$L77))</f>
        <v>0</v>
      </c>
      <c r="P77" s="91">
        <f>$M77*(SUM($I77:K77)/SUM($I77:$L77))</f>
        <v>0</v>
      </c>
      <c r="Q77" s="91">
        <f>$M77*(SUM($I77:L77)/SUM($I77:$L77))</f>
        <v>0.1</v>
      </c>
      <c r="R77" s="380"/>
      <c r="S77" s="626"/>
      <c r="T77" s="623"/>
      <c r="U77" s="533">
        <v>30</v>
      </c>
      <c r="V77" s="57">
        <f>$M77*SUM($R77:R77)/SUM($I77:$L77)</f>
        <v>0</v>
      </c>
      <c r="W77" s="57">
        <f>$M77*SUM($R77:S77)/SUM($I77:$L77)</f>
        <v>0</v>
      </c>
      <c r="X77" s="57">
        <f>$M77*SUM($R77:T77)/SUM($I77:$L77)</f>
        <v>0</v>
      </c>
      <c r="Y77" s="127">
        <f>$M77*SUM($R77:U77)/SUM($I77:$L77)</f>
        <v>0.1</v>
      </c>
      <c r="Z77" s="401" t="s">
        <v>904</v>
      </c>
    </row>
    <row r="78" spans="1:26" ht="51" x14ac:dyDescent="0.25">
      <c r="A78" s="201">
        <v>71</v>
      </c>
      <c r="B78" s="150" t="s">
        <v>428</v>
      </c>
      <c r="C78" s="187" t="s">
        <v>429</v>
      </c>
      <c r="D78" s="187" t="s">
        <v>430</v>
      </c>
      <c r="E78" s="276">
        <v>44593</v>
      </c>
      <c r="F78" s="185">
        <v>44895</v>
      </c>
      <c r="G78" s="263" t="s">
        <v>431</v>
      </c>
      <c r="H78" s="187" t="s">
        <v>432</v>
      </c>
      <c r="I78" s="199">
        <v>0</v>
      </c>
      <c r="J78" s="612">
        <v>0</v>
      </c>
      <c r="K78" s="277">
        <v>0</v>
      </c>
      <c r="L78" s="652">
        <v>1</v>
      </c>
      <c r="M78" s="273">
        <v>0.1</v>
      </c>
      <c r="N78" s="91">
        <f>$M78*(SUM($I78:I78)/SUM($I78:$L78))</f>
        <v>0</v>
      </c>
      <c r="O78" s="91">
        <f>$M78*(SUM($I78:J78)/SUM($I78:$L78))</f>
        <v>0</v>
      </c>
      <c r="P78" s="91">
        <f>$M78*(SUM($I78:K78)/SUM($I78:$L78))</f>
        <v>0</v>
      </c>
      <c r="Q78" s="91">
        <f>$M78*(SUM($I78:L78)/SUM($I78:$L78))</f>
        <v>0.1</v>
      </c>
      <c r="R78" s="379"/>
      <c r="S78" s="624"/>
      <c r="T78" s="614"/>
      <c r="U78" s="661">
        <v>1</v>
      </c>
      <c r="V78" s="57">
        <f>$M78*SUM($R78:R78)/SUM($I78:$L78)</f>
        <v>0</v>
      </c>
      <c r="W78" s="57">
        <f>$M78*SUM($R78:S78)/SUM($I78:$L78)</f>
        <v>0</v>
      </c>
      <c r="X78" s="57">
        <f>$M78*SUM($R78:T78)/SUM($I78:$L78)</f>
        <v>0</v>
      </c>
      <c r="Y78" s="127">
        <f>$M78*SUM($R78:U78)/SUM($I78:$L78)</f>
        <v>0.1</v>
      </c>
      <c r="Z78" s="402" t="s">
        <v>905</v>
      </c>
    </row>
    <row r="79" spans="1:26" ht="76.5" x14ac:dyDescent="0.25">
      <c r="A79" s="201">
        <v>72</v>
      </c>
      <c r="B79" s="150" t="s">
        <v>433</v>
      </c>
      <c r="C79" s="278" t="s">
        <v>434</v>
      </c>
      <c r="D79" s="203" t="s">
        <v>435</v>
      </c>
      <c r="E79" s="279">
        <v>44593</v>
      </c>
      <c r="F79" s="247">
        <v>44712</v>
      </c>
      <c r="G79" s="292" t="s">
        <v>436</v>
      </c>
      <c r="H79" s="203" t="s">
        <v>437</v>
      </c>
      <c r="I79" s="248">
        <v>0</v>
      </c>
      <c r="J79" s="269">
        <v>6</v>
      </c>
      <c r="K79" s="296">
        <v>0</v>
      </c>
      <c r="L79" s="199">
        <v>0</v>
      </c>
      <c r="M79" s="280">
        <v>0.05</v>
      </c>
      <c r="N79" s="91">
        <f>$M79*(SUM($I79:I79)/SUM($I79:$L79))</f>
        <v>0</v>
      </c>
      <c r="O79" s="91">
        <f>$M79*(SUM($I79:J79)/SUM($I79:$L79))</f>
        <v>0.05</v>
      </c>
      <c r="P79" s="91">
        <f>$M79*(SUM($I79:K79)/SUM($I79:$L79))</f>
        <v>0.05</v>
      </c>
      <c r="Q79" s="91">
        <f>$M79*(SUM($I79:L79)/SUM($I79:$L79))</f>
        <v>0.05</v>
      </c>
      <c r="R79" s="56"/>
      <c r="S79" s="614">
        <v>6</v>
      </c>
      <c r="T79" s="613"/>
      <c r="U79" s="630"/>
      <c r="V79" s="57">
        <f>$M79*SUM($R79:R79)/SUM($I79:$L79)</f>
        <v>0</v>
      </c>
      <c r="W79" s="57">
        <f>$M79*SUM($R79:S79)/SUM($I79:$L79)</f>
        <v>5.000000000000001E-2</v>
      </c>
      <c r="X79" s="57">
        <f>$M79*SUM($R79:T79)/SUM($I79:$L79)</f>
        <v>5.000000000000001E-2</v>
      </c>
      <c r="Y79" s="127">
        <f>$M79*SUM($R79:U79)/SUM($I79:$L79)</f>
        <v>5.000000000000001E-2</v>
      </c>
      <c r="Z79" s="540"/>
    </row>
    <row r="80" spans="1:26" ht="51" x14ac:dyDescent="0.25">
      <c r="A80" s="201">
        <v>73</v>
      </c>
      <c r="B80" s="151" t="s">
        <v>438</v>
      </c>
      <c r="C80" s="214" t="s">
        <v>583</v>
      </c>
      <c r="D80" s="242" t="s">
        <v>296</v>
      </c>
      <c r="E80" s="281">
        <v>44621</v>
      </c>
      <c r="F80" s="216">
        <v>44895</v>
      </c>
      <c r="G80" s="242" t="s">
        <v>166</v>
      </c>
      <c r="H80" s="242" t="s">
        <v>167</v>
      </c>
      <c r="I80" s="269">
        <v>1</v>
      </c>
      <c r="J80" s="269">
        <v>1</v>
      </c>
      <c r="K80" s="269">
        <v>1</v>
      </c>
      <c r="L80" s="269">
        <v>0</v>
      </c>
      <c r="M80" s="282">
        <v>0.05</v>
      </c>
      <c r="N80" s="91">
        <f>$M80*(SUM($I80:I80)/SUM($I80:$L80))</f>
        <v>1.6666666666666666E-2</v>
      </c>
      <c r="O80" s="91">
        <f>$M80*(SUM($I80:J80)/SUM($I80:$L80))</f>
        <v>3.3333333333333333E-2</v>
      </c>
      <c r="P80" s="91">
        <f>$M80*(SUM($I80:K80)/SUM($I80:$L80))</f>
        <v>0.05</v>
      </c>
      <c r="Q80" s="91">
        <f>$M80*(SUM($I80:L80)/SUM($I80:$L80))</f>
        <v>0.05</v>
      </c>
      <c r="R80" s="56">
        <v>1</v>
      </c>
      <c r="S80" s="616">
        <v>1</v>
      </c>
      <c r="T80" s="623"/>
      <c r="U80" s="664"/>
      <c r="V80" s="57">
        <f>$M80*SUM($R80:R80)/SUM($I80:$L80)</f>
        <v>1.6666666666666666E-2</v>
      </c>
      <c r="W80" s="57">
        <f>$M80*SUM($R80:S80)/SUM($I80:$L80)</f>
        <v>3.3333333333333333E-2</v>
      </c>
      <c r="X80" s="57">
        <f>$M80*SUM($R80:T80)/SUM($I80:$L80)</f>
        <v>3.3333333333333333E-2</v>
      </c>
      <c r="Y80" s="127">
        <f>$M80*SUM($R80:U80)/SUM($I80:$L80)</f>
        <v>3.3333333333333333E-2</v>
      </c>
      <c r="Z80" s="535"/>
    </row>
    <row r="81" spans="1:26" ht="15.75" thickBot="1" x14ac:dyDescent="0.3">
      <c r="A81" s="149"/>
      <c r="B81" s="153" t="s">
        <v>302</v>
      </c>
      <c r="C81" s="154"/>
      <c r="D81" s="154"/>
      <c r="E81" s="155"/>
      <c r="F81" s="155"/>
      <c r="G81" s="156"/>
      <c r="H81" s="156"/>
      <c r="I81" s="42"/>
      <c r="J81" s="42"/>
      <c r="K81" s="42"/>
      <c r="L81" s="42"/>
      <c r="M81" s="159">
        <f>SUM(M69:M80)</f>
        <v>1</v>
      </c>
      <c r="N81" s="40">
        <f>SUM(N69:N80)</f>
        <v>0.19999999999999998</v>
      </c>
      <c r="O81" s="40">
        <f t="shared" ref="O81:Q81" si="4">SUM(O69:O80)</f>
        <v>0.70000000000000007</v>
      </c>
      <c r="P81" s="40">
        <f t="shared" si="4"/>
        <v>0.77500000000000013</v>
      </c>
      <c r="Q81" s="40">
        <f t="shared" si="4"/>
        <v>1</v>
      </c>
      <c r="R81" s="126"/>
      <c r="S81" s="126"/>
      <c r="T81" s="126"/>
      <c r="U81" s="126"/>
      <c r="V81" s="126">
        <f>SUM(V69:V80)</f>
        <v>0.19999999999999998</v>
      </c>
      <c r="W81" s="126">
        <f t="shared" ref="W81:Y81" si="5">SUM(W69:W80)</f>
        <v>0.70000000000000007</v>
      </c>
      <c r="X81" s="126">
        <f t="shared" si="5"/>
        <v>0.75833333333333341</v>
      </c>
      <c r="Y81" s="548">
        <f t="shared" si="5"/>
        <v>0.98333333333333328</v>
      </c>
      <c r="Z81" s="155"/>
    </row>
    <row r="82" spans="1:26" ht="25.5" x14ac:dyDescent="0.25">
      <c r="A82" s="201">
        <v>74</v>
      </c>
      <c r="B82" s="152" t="s">
        <v>439</v>
      </c>
      <c r="C82" s="305" t="s">
        <v>440</v>
      </c>
      <c r="D82" s="305" t="s">
        <v>589</v>
      </c>
      <c r="E82" s="306">
        <v>44575</v>
      </c>
      <c r="F82" s="306">
        <v>44681</v>
      </c>
      <c r="G82" s="305" t="s">
        <v>442</v>
      </c>
      <c r="H82" s="305" t="s">
        <v>443</v>
      </c>
      <c r="I82" s="219">
        <v>0</v>
      </c>
      <c r="J82" s="219">
        <v>1</v>
      </c>
      <c r="K82" s="219">
        <v>0</v>
      </c>
      <c r="L82" s="219">
        <v>0</v>
      </c>
      <c r="M82" s="182">
        <v>0.1</v>
      </c>
      <c r="N82" s="91">
        <f>$M82*(SUM($I82:I82)/SUM($I82:$L82))</f>
        <v>0</v>
      </c>
      <c r="O82" s="91">
        <f>$M82*(SUM($I82:J82)/SUM($I82:$L82))</f>
        <v>0.1</v>
      </c>
      <c r="P82" s="91">
        <f>$M82*(SUM($I82:K82)/SUM($I82:$L82))</f>
        <v>0.1</v>
      </c>
      <c r="Q82" s="91">
        <f>$M82*(SUM($I82:L82)/SUM($I82:$L82))</f>
        <v>0.1</v>
      </c>
      <c r="R82" s="380"/>
      <c r="S82" s="627">
        <v>1</v>
      </c>
      <c r="T82" s="532"/>
      <c r="U82" s="669"/>
      <c r="V82" s="57">
        <f>$M82*SUM($R82:R82)/SUM($I82:$L82)</f>
        <v>0</v>
      </c>
      <c r="W82" s="57">
        <f>$M82*SUM($R82:S82)/SUM($I82:$L82)</f>
        <v>0.1</v>
      </c>
      <c r="X82" s="57">
        <f>$M82*SUM($R82:T82)/SUM($I82:$L82)</f>
        <v>0.1</v>
      </c>
      <c r="Y82" s="127">
        <f>$M82*SUM($R82:U82)/SUM($I82:$L82)</f>
        <v>0.1</v>
      </c>
      <c r="Z82" s="524"/>
    </row>
    <row r="83" spans="1:26" ht="55.5" customHeight="1" x14ac:dyDescent="0.25">
      <c r="A83" s="201">
        <v>75</v>
      </c>
      <c r="B83" s="205" t="s">
        <v>447</v>
      </c>
      <c r="C83" s="214" t="s">
        <v>448</v>
      </c>
      <c r="D83" s="214" t="s">
        <v>449</v>
      </c>
      <c r="E83" s="215">
        <v>44564</v>
      </c>
      <c r="F83" s="215">
        <v>44651</v>
      </c>
      <c r="G83" s="214" t="s">
        <v>450</v>
      </c>
      <c r="H83" s="214" t="s">
        <v>451</v>
      </c>
      <c r="I83" s="217">
        <v>1</v>
      </c>
      <c r="J83" s="217">
        <v>0</v>
      </c>
      <c r="K83" s="217">
        <v>0</v>
      </c>
      <c r="L83" s="217">
        <v>0</v>
      </c>
      <c r="M83" s="192">
        <v>0.1</v>
      </c>
      <c r="N83" s="91">
        <f>$M83*(SUM($I83:I83)/SUM($I83:$L83))</f>
        <v>0.1</v>
      </c>
      <c r="O83" s="91">
        <f>$M83*(SUM($I83:J83)/SUM($I83:$L83))</f>
        <v>0.1</v>
      </c>
      <c r="P83" s="91">
        <f>$M83*(SUM($I83:K83)/SUM($I83:$L83))</f>
        <v>0.1</v>
      </c>
      <c r="Q83" s="91">
        <f>$M83*(SUM($I83:L83)/SUM($I83:$L83))</f>
        <v>0.1</v>
      </c>
      <c r="R83" s="56">
        <v>1</v>
      </c>
      <c r="S83" s="536"/>
      <c r="T83" s="529"/>
      <c r="U83" s="635"/>
      <c r="V83" s="57">
        <f>$M83*SUM($R83:R83)/SUM($I83:$L83)</f>
        <v>0.1</v>
      </c>
      <c r="W83" s="57">
        <f>$M83*SUM($R83:S83)/SUM($I83:$L83)</f>
        <v>0.1</v>
      </c>
      <c r="X83" s="57">
        <f>$M83*SUM($R83:T83)/SUM($I83:$L83)</f>
        <v>0.1</v>
      </c>
      <c r="Y83" s="127">
        <f>$M83*SUM($R83:U83)/SUM($I83:$L83)</f>
        <v>0.1</v>
      </c>
      <c r="Z83" s="402"/>
    </row>
    <row r="84" spans="1:26" ht="51" x14ac:dyDescent="0.25">
      <c r="A84" s="201">
        <v>76</v>
      </c>
      <c r="B84" s="205" t="s">
        <v>452</v>
      </c>
      <c r="C84" s="214" t="s">
        <v>453</v>
      </c>
      <c r="D84" s="214" t="s">
        <v>454</v>
      </c>
      <c r="E84" s="299">
        <v>44564</v>
      </c>
      <c r="F84" s="299">
        <v>44926</v>
      </c>
      <c r="G84" s="214" t="s">
        <v>455</v>
      </c>
      <c r="H84" s="300" t="s">
        <v>456</v>
      </c>
      <c r="I84" s="260">
        <v>0</v>
      </c>
      <c r="J84" s="217">
        <v>1</v>
      </c>
      <c r="K84" s="217">
        <v>0</v>
      </c>
      <c r="L84" s="509">
        <v>1</v>
      </c>
      <c r="M84" s="192">
        <v>0.05</v>
      </c>
      <c r="N84" s="91">
        <f>$M84*(SUM($I84:I84)/SUM($I84:$L84))</f>
        <v>0</v>
      </c>
      <c r="O84" s="91">
        <f>$M84*(SUM($I84:J84)/SUM($I84:$L84))</f>
        <v>2.5000000000000001E-2</v>
      </c>
      <c r="P84" s="91">
        <f>$M84*(SUM($I84:K84)/SUM($I84:$L84))</f>
        <v>2.5000000000000001E-2</v>
      </c>
      <c r="Q84" s="91">
        <f>$M84*(SUM($I84:L84)/SUM($I84:$L84))</f>
        <v>0.05</v>
      </c>
      <c r="R84" s="380"/>
      <c r="S84" s="627">
        <v>1</v>
      </c>
      <c r="T84" s="529"/>
      <c r="U84" s="661">
        <v>1</v>
      </c>
      <c r="V84" s="57">
        <f>$M84*SUM($R84:R84)/SUM($I84:$L84)</f>
        <v>0</v>
      </c>
      <c r="W84" s="57">
        <f>$M84*SUM($R84:S84)/SUM($I84:$L84)</f>
        <v>2.5000000000000001E-2</v>
      </c>
      <c r="X84" s="57">
        <f>$M84*SUM($R84:T84)/SUM($I84:$L84)</f>
        <v>2.5000000000000001E-2</v>
      </c>
      <c r="Y84" s="127">
        <f>$M84*SUM($R84:U84)/SUM($I84:$L84)</f>
        <v>0.05</v>
      </c>
      <c r="Z84" s="401" t="s">
        <v>918</v>
      </c>
    </row>
    <row r="85" spans="1:26" ht="76.5" x14ac:dyDescent="0.25">
      <c r="A85" s="201">
        <v>77</v>
      </c>
      <c r="B85" s="205" t="s">
        <v>457</v>
      </c>
      <c r="C85" s="214" t="s">
        <v>458</v>
      </c>
      <c r="D85" s="214" t="s">
        <v>459</v>
      </c>
      <c r="E85" s="215">
        <v>44593</v>
      </c>
      <c r="F85" s="215">
        <v>44651</v>
      </c>
      <c r="G85" s="214" t="s">
        <v>460</v>
      </c>
      <c r="H85" s="214" t="s">
        <v>461</v>
      </c>
      <c r="I85" s="217">
        <v>1</v>
      </c>
      <c r="J85" s="217">
        <v>0</v>
      </c>
      <c r="K85" s="217">
        <v>0</v>
      </c>
      <c r="L85" s="217">
        <v>0</v>
      </c>
      <c r="M85" s="192">
        <v>0.1</v>
      </c>
      <c r="N85" s="91">
        <f>$M85*(SUM($I85:I85)/SUM($I85:$L85))</f>
        <v>0.1</v>
      </c>
      <c r="O85" s="91">
        <f>$M85*(SUM($I85:J85)/SUM($I85:$L85))</f>
        <v>0.1</v>
      </c>
      <c r="P85" s="91">
        <f>$M85*(SUM($I85:K85)/SUM($I85:$L85))</f>
        <v>0.1</v>
      </c>
      <c r="Q85" s="91">
        <f>$M85*(SUM($I85:L85)/SUM($I85:$L85))</f>
        <v>0.1</v>
      </c>
      <c r="R85" s="517">
        <v>1</v>
      </c>
      <c r="S85" s="56">
        <v>0</v>
      </c>
      <c r="T85" s="529"/>
      <c r="U85" s="635"/>
      <c r="V85" s="57">
        <f>$M85*SUM($R85:R85)/SUM($I85:$L85)</f>
        <v>0.1</v>
      </c>
      <c r="W85" s="57">
        <f>$M85*SUM($R85:S85)/SUM($I85:$L85)</f>
        <v>0.1</v>
      </c>
      <c r="X85" s="57">
        <f>$M85*SUM($R85:T85)/SUM($I85:$L85)</f>
        <v>0.1</v>
      </c>
      <c r="Y85" s="127">
        <f>$M85*SUM($R85:U85)/SUM($I85:$L85)</f>
        <v>0.1</v>
      </c>
      <c r="Z85" s="402"/>
    </row>
    <row r="86" spans="1:26" ht="51" x14ac:dyDescent="0.25">
      <c r="A86" s="201">
        <v>78</v>
      </c>
      <c r="B86" s="205" t="s">
        <v>465</v>
      </c>
      <c r="C86" s="214" t="s">
        <v>146</v>
      </c>
      <c r="D86" s="214" t="s">
        <v>466</v>
      </c>
      <c r="E86" s="215">
        <v>44564</v>
      </c>
      <c r="F86" s="215">
        <v>44620</v>
      </c>
      <c r="G86" s="214" t="s">
        <v>467</v>
      </c>
      <c r="H86" s="214" t="s">
        <v>468</v>
      </c>
      <c r="I86" s="217">
        <v>1</v>
      </c>
      <c r="J86" s="217">
        <v>0</v>
      </c>
      <c r="K86" s="217">
        <v>0</v>
      </c>
      <c r="L86" s="217">
        <v>0</v>
      </c>
      <c r="M86" s="192">
        <v>0.05</v>
      </c>
      <c r="N86" s="91">
        <f>$M86*(SUM($I86:I86)/SUM($I86:$L86))</f>
        <v>0.05</v>
      </c>
      <c r="O86" s="91">
        <f>$M86*(SUM($I86:J86)/SUM($I86:$L86))</f>
        <v>0.05</v>
      </c>
      <c r="P86" s="91">
        <f>$M86*(SUM($I86:K86)/SUM($I86:$L86))</f>
        <v>0.05</v>
      </c>
      <c r="Q86" s="91">
        <f>$M86*(SUM($I86:L86)/SUM($I86:$L86))</f>
        <v>0.05</v>
      </c>
      <c r="R86" s="380">
        <v>1</v>
      </c>
      <c r="S86" s="624"/>
      <c r="T86" s="529"/>
      <c r="U86" s="635"/>
      <c r="V86" s="57">
        <f>$M86*SUM($R86:R86)/SUM($I86:$L86)</f>
        <v>0.05</v>
      </c>
      <c r="W86" s="57">
        <f>$M86*SUM($R86:S86)/SUM($I86:$L86)</f>
        <v>0.05</v>
      </c>
      <c r="X86" s="57">
        <f>$M86*SUM($R86:T86)/SUM($I86:$L86)</f>
        <v>0.05</v>
      </c>
      <c r="Y86" s="127">
        <f>$M86*SUM($R86:U86)/SUM($I86:$L86)</f>
        <v>0.05</v>
      </c>
      <c r="Z86" s="402"/>
    </row>
    <row r="87" spans="1:26" ht="76.5" x14ac:dyDescent="0.25">
      <c r="A87" s="201">
        <v>79</v>
      </c>
      <c r="B87" s="392" t="s">
        <v>469</v>
      </c>
      <c r="C87" s="214" t="s">
        <v>458</v>
      </c>
      <c r="D87" s="214" t="s">
        <v>470</v>
      </c>
      <c r="E87" s="215">
        <v>44683</v>
      </c>
      <c r="F87" s="215">
        <v>44742</v>
      </c>
      <c r="G87" s="214" t="s">
        <v>471</v>
      </c>
      <c r="H87" s="214" t="s">
        <v>472</v>
      </c>
      <c r="I87" s="217">
        <v>0</v>
      </c>
      <c r="J87" s="217">
        <v>1</v>
      </c>
      <c r="K87" s="217">
        <v>0</v>
      </c>
      <c r="L87" s="217">
        <v>0</v>
      </c>
      <c r="M87" s="192">
        <v>0.05</v>
      </c>
      <c r="N87" s="91">
        <f>$M87*(SUM($I87:I87)/SUM($I87:$L87))</f>
        <v>0</v>
      </c>
      <c r="O87" s="91">
        <f>$M87*(SUM($I87:J87)/SUM($I87:$L87))</f>
        <v>0.05</v>
      </c>
      <c r="P87" s="91">
        <f>$M87*(SUM($I87:K87)/SUM($I87:$L87))</f>
        <v>0.05</v>
      </c>
      <c r="Q87" s="91">
        <f>$M87*(SUM($I87:L87)/SUM($I87:$L87))</f>
        <v>0.05</v>
      </c>
      <c r="R87" s="56"/>
      <c r="S87" s="613">
        <v>1</v>
      </c>
      <c r="T87" s="529"/>
      <c r="U87" s="635"/>
      <c r="V87" s="57">
        <f>$M87*SUM($R87:R87)/SUM($I87:$L87)</f>
        <v>0</v>
      </c>
      <c r="W87" s="57">
        <f>$M87*SUM($R87:S87)/SUM($I87:$L87)</f>
        <v>0.05</v>
      </c>
      <c r="X87" s="57">
        <f>$M87*SUM($R87:T87)/SUM($I87:$L87)</f>
        <v>0.05</v>
      </c>
      <c r="Y87" s="127">
        <f>$M87*SUM($R87:U87)/SUM($I87:$L87)</f>
        <v>0.05</v>
      </c>
      <c r="Z87" s="402"/>
    </row>
    <row r="88" spans="1:26" ht="51" x14ac:dyDescent="0.25">
      <c r="A88" s="201">
        <v>80</v>
      </c>
      <c r="B88" s="205" t="s">
        <v>473</v>
      </c>
      <c r="C88" s="214" t="s">
        <v>474</v>
      </c>
      <c r="D88" s="214" t="s">
        <v>475</v>
      </c>
      <c r="E88" s="215">
        <v>44594</v>
      </c>
      <c r="F88" s="215">
        <v>44712</v>
      </c>
      <c r="G88" s="214" t="s">
        <v>476</v>
      </c>
      <c r="H88" s="214" t="s">
        <v>477</v>
      </c>
      <c r="I88" s="217">
        <v>0</v>
      </c>
      <c r="J88" s="217">
        <v>1</v>
      </c>
      <c r="K88" s="217">
        <v>0</v>
      </c>
      <c r="L88" s="217">
        <v>0</v>
      </c>
      <c r="M88" s="192">
        <v>0.05</v>
      </c>
      <c r="N88" s="91">
        <f>$M88*(SUM($I88:I88)/SUM($I88:$L88))</f>
        <v>0</v>
      </c>
      <c r="O88" s="91">
        <f>$M88*(SUM($I88:J88)/SUM($I88:$L88))</f>
        <v>0.05</v>
      </c>
      <c r="P88" s="91">
        <f>$M88*(SUM($I88:K88)/SUM($I88:$L88))</f>
        <v>0.05</v>
      </c>
      <c r="Q88" s="91">
        <f>$M88*(SUM($I88:L88)/SUM($I88:$L88))</f>
        <v>0.05</v>
      </c>
      <c r="R88" s="380"/>
      <c r="S88" s="616">
        <v>1</v>
      </c>
      <c r="T88" s="527"/>
      <c r="U88" s="662"/>
      <c r="V88" s="57">
        <f>$M88*SUM($R88:R88)/SUM($I88:$L88)</f>
        <v>0</v>
      </c>
      <c r="W88" s="57">
        <f>$M88*SUM($R88:S88)/SUM($I88:$L88)</f>
        <v>0.05</v>
      </c>
      <c r="X88" s="57">
        <f>$M88*SUM($R88:T88)/SUM($I88:$L88)</f>
        <v>0.05</v>
      </c>
      <c r="Y88" s="127">
        <f>$M88*SUM($R88:U88)/SUM($I88:$L88)</f>
        <v>0.05</v>
      </c>
      <c r="Z88" s="402"/>
    </row>
    <row r="89" spans="1:26" ht="38.25" x14ac:dyDescent="0.25">
      <c r="A89" s="201">
        <v>81</v>
      </c>
      <c r="B89" s="205" t="s">
        <v>480</v>
      </c>
      <c r="C89" s="214" t="s">
        <v>481</v>
      </c>
      <c r="D89" s="214" t="s">
        <v>482</v>
      </c>
      <c r="E89" s="281">
        <v>44696</v>
      </c>
      <c r="F89" s="281">
        <v>44742</v>
      </c>
      <c r="G89" s="242" t="s">
        <v>483</v>
      </c>
      <c r="H89" s="242" t="s">
        <v>484</v>
      </c>
      <c r="I89" s="269">
        <v>0</v>
      </c>
      <c r="J89" s="269">
        <v>1</v>
      </c>
      <c r="K89" s="269">
        <v>0</v>
      </c>
      <c r="L89" s="269">
        <v>0</v>
      </c>
      <c r="M89" s="192">
        <v>0.05</v>
      </c>
      <c r="N89" s="91">
        <f>$M89*(SUM($I89:I89)/SUM($I89:$L89))</f>
        <v>0</v>
      </c>
      <c r="O89" s="91">
        <f>$M89*(SUM($I89:J89)/SUM($I89:$L89))</f>
        <v>0.05</v>
      </c>
      <c r="P89" s="91">
        <f>$M89*(SUM($I89:K89)/SUM($I89:$L89))</f>
        <v>0.05</v>
      </c>
      <c r="Q89" s="91">
        <f>$M89*(SUM($I89:L89)/SUM($I89:$L89))</f>
        <v>0.05</v>
      </c>
      <c r="R89" s="379"/>
      <c r="S89" s="613">
        <v>1</v>
      </c>
      <c r="T89" s="529"/>
      <c r="U89" s="635"/>
      <c r="V89" s="57">
        <f>$M89*SUM($R89:R89)/SUM($I89:$L89)</f>
        <v>0</v>
      </c>
      <c r="W89" s="57">
        <f>$M89*SUM($R89:S89)/SUM($I89:$L89)</f>
        <v>0.05</v>
      </c>
      <c r="X89" s="57">
        <f>$M89*SUM($R89:T89)/SUM($I89:$L89)</f>
        <v>0.05</v>
      </c>
      <c r="Y89" s="127">
        <f>$M89*SUM($R89:U89)/SUM($I89:$L89)</f>
        <v>0.05</v>
      </c>
      <c r="Z89" s="401"/>
    </row>
    <row r="90" spans="1:26" ht="178.5" x14ac:dyDescent="0.25">
      <c r="A90" s="201">
        <v>82</v>
      </c>
      <c r="B90" s="205" t="s">
        <v>485</v>
      </c>
      <c r="C90" s="302" t="s">
        <v>486</v>
      </c>
      <c r="D90" s="302" t="s">
        <v>487</v>
      </c>
      <c r="E90" s="185">
        <v>44593</v>
      </c>
      <c r="F90" s="303">
        <v>44926</v>
      </c>
      <c r="G90" s="187" t="s">
        <v>488</v>
      </c>
      <c r="H90" s="263" t="s">
        <v>489</v>
      </c>
      <c r="I90" s="412">
        <v>3</v>
      </c>
      <c r="J90" s="412">
        <v>3</v>
      </c>
      <c r="K90" s="412">
        <v>3</v>
      </c>
      <c r="L90" s="650">
        <v>4</v>
      </c>
      <c r="M90" s="192">
        <v>0.1</v>
      </c>
      <c r="N90" s="91">
        <f>$M90*(SUM($I90:I90)/SUM($I90:$L90))</f>
        <v>2.3076923076923078E-2</v>
      </c>
      <c r="O90" s="91">
        <f>$M90*(SUM($I90:J90)/SUM($I90:$L90))</f>
        <v>4.6153846153846156E-2</v>
      </c>
      <c r="P90" s="91">
        <f>$M90*(SUM($I90:K90)/SUM($I90:$L90))</f>
        <v>6.9230769230769235E-2</v>
      </c>
      <c r="Q90" s="91">
        <f>$M90*(SUM($I90:L90)/SUM($I90:$L90))</f>
        <v>0.1</v>
      </c>
      <c r="R90" s="56">
        <v>3</v>
      </c>
      <c r="S90" s="614">
        <v>3</v>
      </c>
      <c r="T90" s="614">
        <v>3</v>
      </c>
      <c r="U90" s="670">
        <v>4</v>
      </c>
      <c r="V90" s="57">
        <f>$M90*SUM($R90:R90)/SUM($I90:$L90)</f>
        <v>2.3076923076923082E-2</v>
      </c>
      <c r="W90" s="57">
        <f>$M90*SUM($R90:S90)/SUM($I90:$L90)</f>
        <v>4.6153846153846163E-2</v>
      </c>
      <c r="X90" s="57">
        <f>$M90*SUM($R90:T90)/SUM($I90:$L90)</f>
        <v>6.9230769230769235E-2</v>
      </c>
      <c r="Y90" s="127">
        <f>$M90*SUM($R90:U90)/SUM($I90:$L90)</f>
        <v>0.1</v>
      </c>
      <c r="Z90" s="402" t="s">
        <v>919</v>
      </c>
    </row>
    <row r="91" spans="1:26" ht="51" x14ac:dyDescent="0.25">
      <c r="A91" s="201">
        <v>83</v>
      </c>
      <c r="B91" s="205" t="s">
        <v>493</v>
      </c>
      <c r="C91" s="297" t="s">
        <v>494</v>
      </c>
      <c r="D91" s="297" t="s">
        <v>590</v>
      </c>
      <c r="E91" s="298">
        <v>44593</v>
      </c>
      <c r="F91" s="298">
        <v>44926</v>
      </c>
      <c r="G91" s="297" t="s">
        <v>504</v>
      </c>
      <c r="H91" s="297" t="s">
        <v>497</v>
      </c>
      <c r="I91" s="360">
        <v>0.25</v>
      </c>
      <c r="J91" s="360">
        <v>0.25</v>
      </c>
      <c r="K91" s="360">
        <v>0.25</v>
      </c>
      <c r="L91" s="628">
        <v>0.25</v>
      </c>
      <c r="M91" s="192">
        <v>0.1</v>
      </c>
      <c r="N91" s="91">
        <f>$M91*(SUM($I91:I91)/SUM($I91:$L91))</f>
        <v>2.5000000000000001E-2</v>
      </c>
      <c r="O91" s="91">
        <f>$M91*(SUM($I91:J91)/SUM($I91:$L91))</f>
        <v>0.05</v>
      </c>
      <c r="P91" s="91">
        <f>$M91*(SUM($I91:K91)/SUM($I91:$L91))</f>
        <v>7.5000000000000011E-2</v>
      </c>
      <c r="Q91" s="91">
        <f>$M91*(SUM($I91:L91)/SUM($I91:$L91))</f>
        <v>0.1</v>
      </c>
      <c r="R91" s="542">
        <v>0.25</v>
      </c>
      <c r="S91" s="620">
        <v>0.25</v>
      </c>
      <c r="T91" s="620">
        <v>0.25</v>
      </c>
      <c r="U91" s="671">
        <v>0.25</v>
      </c>
      <c r="V91" s="57">
        <f>$M91*SUM($R91:R91)/SUM($I91:$L91)</f>
        <v>2.5000000000000001E-2</v>
      </c>
      <c r="W91" s="57">
        <f>$M91*SUM($R91:S91)/SUM($I91:$L91)</f>
        <v>0.05</v>
      </c>
      <c r="X91" s="57">
        <f>$M91*SUM($R91:T91)/SUM($I91:$L91)</f>
        <v>7.5000000000000011E-2</v>
      </c>
      <c r="Y91" s="127">
        <f>$M91*SUM($R91:U91)/SUM($I91:$L91)</f>
        <v>0.1</v>
      </c>
      <c r="Z91" s="401" t="s">
        <v>920</v>
      </c>
    </row>
    <row r="92" spans="1:26" ht="51" x14ac:dyDescent="0.25">
      <c r="A92" s="201">
        <v>84</v>
      </c>
      <c r="B92" s="205" t="s">
        <v>501</v>
      </c>
      <c r="C92" s="214" t="s">
        <v>502</v>
      </c>
      <c r="D92" s="214" t="s">
        <v>503</v>
      </c>
      <c r="E92" s="298">
        <v>44593</v>
      </c>
      <c r="F92" s="298">
        <v>44895</v>
      </c>
      <c r="G92" s="297" t="s">
        <v>496</v>
      </c>
      <c r="H92" s="297" t="s">
        <v>497</v>
      </c>
      <c r="I92" s="360">
        <v>0</v>
      </c>
      <c r="J92" s="360">
        <v>0.5</v>
      </c>
      <c r="K92" s="360">
        <v>0.5</v>
      </c>
      <c r="L92" s="360">
        <v>0</v>
      </c>
      <c r="M92" s="192">
        <v>0.1</v>
      </c>
      <c r="N92" s="91">
        <f>$M92*(SUM($I92:I92)/SUM($I92:$L92))</f>
        <v>0</v>
      </c>
      <c r="O92" s="91">
        <f>$M92*(SUM($I92:J92)/SUM($I92:$L92))</f>
        <v>0.05</v>
      </c>
      <c r="P92" s="91">
        <f>$M92*(SUM($I92:K92)/SUM($I92:$L92))</f>
        <v>0.1</v>
      </c>
      <c r="Q92" s="91">
        <f>$M92*(SUM($I92:L92)/SUM($I92:$L92))</f>
        <v>0.1</v>
      </c>
      <c r="R92" s="379"/>
      <c r="S92" s="622">
        <v>0.5</v>
      </c>
      <c r="T92" s="658">
        <v>0.5</v>
      </c>
      <c r="U92" s="662"/>
      <c r="V92" s="57">
        <f>$M92*SUM($R92:R92)/SUM($I92:$L92)</f>
        <v>0</v>
      </c>
      <c r="W92" s="57">
        <f>$M92*SUM($R92:S92)/SUM($I92:$L92)</f>
        <v>0.05</v>
      </c>
      <c r="X92" s="57">
        <f>$M92*SUM($R92:T92)/SUM($I92:$L92)</f>
        <v>0.1</v>
      </c>
      <c r="Y92" s="127">
        <f>$M92*SUM($R92:U92)/SUM($I92:$L92)</f>
        <v>0.1</v>
      </c>
      <c r="Z92" s="402"/>
    </row>
    <row r="93" spans="1:26" ht="89.25" x14ac:dyDescent="0.25">
      <c r="A93" s="201">
        <v>85</v>
      </c>
      <c r="B93" s="205" t="s">
        <v>505</v>
      </c>
      <c r="C93" s="187" t="s">
        <v>506</v>
      </c>
      <c r="D93" s="187" t="s">
        <v>159</v>
      </c>
      <c r="E93" s="185">
        <v>44593</v>
      </c>
      <c r="F93" s="304">
        <v>44712</v>
      </c>
      <c r="G93" s="187" t="s">
        <v>160</v>
      </c>
      <c r="H93" s="187" t="s">
        <v>161</v>
      </c>
      <c r="I93" s="217">
        <v>0</v>
      </c>
      <c r="J93" s="217">
        <v>1</v>
      </c>
      <c r="K93" s="217">
        <v>0</v>
      </c>
      <c r="L93" s="200">
        <v>0</v>
      </c>
      <c r="M93" s="192">
        <v>0.05</v>
      </c>
      <c r="N93" s="91">
        <f>$M93*(SUM($I93:I93)/SUM($I93:$L93))</f>
        <v>0</v>
      </c>
      <c r="O93" s="91">
        <f>$M93*(SUM($I93:J93)/SUM($I93:$L93))</f>
        <v>0.05</v>
      </c>
      <c r="P93" s="91">
        <f>$M93*(SUM($I93:K93)/SUM($I93:$L93))</f>
        <v>0.05</v>
      </c>
      <c r="Q93" s="91">
        <f>$M93*(SUM($I93:L93)/SUM($I93:$L93))</f>
        <v>0.05</v>
      </c>
      <c r="R93" s="56"/>
      <c r="S93" s="614">
        <v>1</v>
      </c>
      <c r="T93" s="657"/>
      <c r="U93" s="635"/>
      <c r="V93" s="57">
        <f>$M93*SUM($R93:R93)/SUM($I93:$L93)</f>
        <v>0</v>
      </c>
      <c r="W93" s="57">
        <f>$M93*SUM($R93:S93)/SUM($I93:$L93)</f>
        <v>0.05</v>
      </c>
      <c r="X93" s="57">
        <f>$M93*SUM($R93:T93)/SUM($I93:$L93)</f>
        <v>0.05</v>
      </c>
      <c r="Y93" s="127">
        <f>$M93*SUM($R93:U93)/SUM($I93:$L93)</f>
        <v>0.05</v>
      </c>
      <c r="Z93" s="538"/>
    </row>
    <row r="94" spans="1:26" ht="168.75" customHeight="1" x14ac:dyDescent="0.25">
      <c r="A94" s="201">
        <v>86</v>
      </c>
      <c r="B94" s="205" t="s">
        <v>509</v>
      </c>
      <c r="C94" s="214" t="s">
        <v>164</v>
      </c>
      <c r="D94" s="214" t="s">
        <v>296</v>
      </c>
      <c r="E94" s="281">
        <v>44621</v>
      </c>
      <c r="F94" s="216">
        <v>44895</v>
      </c>
      <c r="G94" s="242" t="s">
        <v>166</v>
      </c>
      <c r="H94" s="242" t="s">
        <v>167</v>
      </c>
      <c r="I94" s="269">
        <v>1</v>
      </c>
      <c r="J94" s="269">
        <v>1</v>
      </c>
      <c r="K94" s="269">
        <v>1</v>
      </c>
      <c r="L94" s="269">
        <v>0</v>
      </c>
      <c r="M94" s="282">
        <v>0.05</v>
      </c>
      <c r="N94" s="91">
        <f>$M94*(SUM($I94:I94)/SUM($I94:$L94))</f>
        <v>1.6666666666666666E-2</v>
      </c>
      <c r="O94" s="91">
        <f>$M94*(SUM($I94:J94)/SUM($I94:$L94))</f>
        <v>3.3333333333333333E-2</v>
      </c>
      <c r="P94" s="91">
        <f>$M94*(SUM($I94:K94)/SUM($I94:$L94))</f>
        <v>0.05</v>
      </c>
      <c r="Q94" s="91">
        <f>$M94*(SUM($I94:L94)/SUM($I94:$L94))</f>
        <v>0.05</v>
      </c>
      <c r="R94" s="380">
        <v>1</v>
      </c>
      <c r="S94" s="614">
        <v>1</v>
      </c>
      <c r="T94" s="614">
        <v>1</v>
      </c>
      <c r="U94" s="635"/>
      <c r="V94" s="57">
        <f>$M94*SUM($R94:R94)/SUM($I94:$L94)</f>
        <v>1.6666666666666666E-2</v>
      </c>
      <c r="W94" s="57">
        <f>$M94*SUM($R94:S94)/SUM($I94:$L94)</f>
        <v>3.3333333333333333E-2</v>
      </c>
      <c r="X94" s="57">
        <f>$M94*SUM($R94:T94)/SUM($I94:$L94)</f>
        <v>5.000000000000001E-2</v>
      </c>
      <c r="Y94" s="127">
        <f>$M94*SUM($R94:U94)/SUM($I94:$L94)</f>
        <v>5.000000000000001E-2</v>
      </c>
      <c r="Z94" s="538"/>
    </row>
    <row r="95" spans="1:26" ht="168.75" customHeight="1" x14ac:dyDescent="0.25">
      <c r="A95" s="398">
        <v>87</v>
      </c>
      <c r="B95" s="460" t="s">
        <v>510</v>
      </c>
      <c r="C95" s="214" t="s">
        <v>458</v>
      </c>
      <c r="D95" s="436" t="s">
        <v>511</v>
      </c>
      <c r="E95" s="215">
        <v>44683</v>
      </c>
      <c r="F95" s="215">
        <v>44742</v>
      </c>
      <c r="G95" s="214" t="s">
        <v>471</v>
      </c>
      <c r="H95" s="214" t="s">
        <v>472</v>
      </c>
      <c r="I95" s="269">
        <v>0</v>
      </c>
      <c r="J95" s="217">
        <v>1</v>
      </c>
      <c r="K95" s="217">
        <v>0</v>
      </c>
      <c r="L95" s="217">
        <v>0</v>
      </c>
      <c r="M95" s="192">
        <v>0.05</v>
      </c>
      <c r="N95" s="91">
        <f>$M95*(SUM($I95:I95)/SUM($I95:$L95))</f>
        <v>0</v>
      </c>
      <c r="O95" s="91">
        <f>$M95*(SUM($I95:J95)/SUM($I95:$L95))</f>
        <v>0.05</v>
      </c>
      <c r="P95" s="91">
        <f>$M95*(SUM($I95:K95)/SUM($I95:$L95))</f>
        <v>0.05</v>
      </c>
      <c r="Q95" s="91">
        <f>$M95*(SUM($I95:L95)/SUM($I95:$L95))</f>
        <v>0.05</v>
      </c>
      <c r="R95" s="56"/>
      <c r="S95" s="616">
        <v>1</v>
      </c>
      <c r="T95" s="614"/>
      <c r="U95" s="662"/>
      <c r="V95" s="57">
        <f>$M95*SUM($R95:R95)/SUM($I95:$L95)</f>
        <v>0</v>
      </c>
      <c r="W95" s="57">
        <f>$M95*SUM($R95:S95)/SUM($I95:$L95)</f>
        <v>0.05</v>
      </c>
      <c r="X95" s="57">
        <f>$M95*SUM($R95:T95)/SUM($I95:$L95)</f>
        <v>0.05</v>
      </c>
      <c r="Y95" s="127">
        <f>$M95*SUM($R95:U95)/SUM($I95:$L95)</f>
        <v>0.05</v>
      </c>
      <c r="Z95" s="538"/>
    </row>
    <row r="96" spans="1:26" ht="15.75" thickBot="1" x14ac:dyDescent="0.3">
      <c r="A96" s="149"/>
      <c r="B96" s="153" t="s">
        <v>512</v>
      </c>
      <c r="C96" s="154"/>
      <c r="D96" s="154"/>
      <c r="E96" s="155"/>
      <c r="F96" s="155"/>
      <c r="G96" s="156"/>
      <c r="H96" s="156"/>
      <c r="I96" s="42"/>
      <c r="J96" s="42"/>
      <c r="K96" s="42"/>
      <c r="L96" s="42"/>
      <c r="M96" s="159">
        <f>SUM(M82:M95)</f>
        <v>1</v>
      </c>
      <c r="N96" s="41">
        <f>SUM(N82:N95)</f>
        <v>0.31474358974358979</v>
      </c>
      <c r="O96" s="465">
        <f>SUM(O82:O95)</f>
        <v>0.80448717948717963</v>
      </c>
      <c r="P96" s="41">
        <f>SUM(P82:P95)</f>
        <v>0.91923076923076941</v>
      </c>
      <c r="Q96" s="465">
        <f>SUM(Q82:Q95)</f>
        <v>1</v>
      </c>
      <c r="R96" s="41"/>
      <c r="S96" s="41"/>
      <c r="T96" s="41"/>
      <c r="U96" s="41"/>
      <c r="V96" s="41">
        <f>SUM(V82:V95)</f>
        <v>0.31474358974358979</v>
      </c>
      <c r="W96" s="41">
        <f>SUM(W82:W95)</f>
        <v>0.80448717948717974</v>
      </c>
      <c r="X96" s="41">
        <f>SUM(X82:X95)</f>
        <v>0.91923076923076941</v>
      </c>
      <c r="Y96" s="549">
        <f>SUM(Y82:Y95)</f>
        <v>1</v>
      </c>
      <c r="Z96" s="155"/>
    </row>
    <row r="97" spans="1:27" ht="56.25" x14ac:dyDescent="0.25">
      <c r="A97" s="443"/>
      <c r="B97" s="444" t="s">
        <v>63</v>
      </c>
      <c r="C97" s="445" t="s">
        <v>513</v>
      </c>
      <c r="D97" s="444" t="s">
        <v>65</v>
      </c>
      <c r="E97" s="444" t="s">
        <v>66</v>
      </c>
      <c r="F97" s="444" t="s">
        <v>67</v>
      </c>
      <c r="G97" s="444" t="s">
        <v>68</v>
      </c>
      <c r="H97" s="444" t="s">
        <v>69</v>
      </c>
      <c r="I97" s="444" t="s">
        <v>70</v>
      </c>
      <c r="J97" s="444" t="s">
        <v>71</v>
      </c>
      <c r="K97" s="444" t="s">
        <v>72</v>
      </c>
      <c r="L97" s="444" t="s">
        <v>73</v>
      </c>
      <c r="M97" s="444" t="s">
        <v>74</v>
      </c>
      <c r="N97" s="451" t="s">
        <v>559</v>
      </c>
      <c r="O97" s="451" t="s">
        <v>560</v>
      </c>
      <c r="P97" s="451" t="s">
        <v>561</v>
      </c>
      <c r="Q97" s="451" t="s">
        <v>562</v>
      </c>
      <c r="R97" s="450" t="s">
        <v>563</v>
      </c>
      <c r="S97" s="450" t="s">
        <v>564</v>
      </c>
      <c r="T97" s="450" t="s">
        <v>565</v>
      </c>
      <c r="U97" s="450" t="s">
        <v>566</v>
      </c>
      <c r="V97" s="450" t="s">
        <v>567</v>
      </c>
      <c r="W97" s="450" t="s">
        <v>568</v>
      </c>
      <c r="X97" s="450" t="s">
        <v>569</v>
      </c>
      <c r="Y97" s="550" t="s">
        <v>570</v>
      </c>
      <c r="Z97" s="551"/>
    </row>
    <row r="98" spans="1:27" ht="144" x14ac:dyDescent="0.25">
      <c r="A98" s="201">
        <v>88</v>
      </c>
      <c r="B98" s="205" t="s">
        <v>514</v>
      </c>
      <c r="C98" s="424" t="s">
        <v>515</v>
      </c>
      <c r="D98" s="425" t="s">
        <v>516</v>
      </c>
      <c r="E98" s="426">
        <v>44652</v>
      </c>
      <c r="F98" s="426">
        <v>44910</v>
      </c>
      <c r="G98" s="427" t="s">
        <v>517</v>
      </c>
      <c r="H98" s="427" t="s">
        <v>518</v>
      </c>
      <c r="I98" s="428">
        <v>0</v>
      </c>
      <c r="J98" s="583">
        <v>1</v>
      </c>
      <c r="K98" s="428">
        <v>0</v>
      </c>
      <c r="L98" s="651">
        <v>1</v>
      </c>
      <c r="M98" s="429">
        <v>8.3000000000000004E-2</v>
      </c>
      <c r="N98" s="91">
        <f>$M98*(SUM($I98:I98)/SUM($I98:$L98))</f>
        <v>0</v>
      </c>
      <c r="O98" s="91">
        <f>$M98*(SUM($I98:J98)/SUM($I98:$L98))</f>
        <v>4.1500000000000002E-2</v>
      </c>
      <c r="P98" s="91">
        <f>$M98*(SUM($I98:K98)/SUM($I98:$L98))</f>
        <v>4.1500000000000002E-2</v>
      </c>
      <c r="Q98" s="91">
        <f>$M98*(SUM($I98:L98)/SUM($I98:$L98))</f>
        <v>8.3000000000000004E-2</v>
      </c>
      <c r="R98" s="461"/>
      <c r="S98" s="613">
        <v>1</v>
      </c>
      <c r="T98" s="529"/>
      <c r="U98" s="629">
        <v>1</v>
      </c>
      <c r="V98" s="57">
        <f>$M98*SUM($R98:R98)/SUM($I98:$L98)</f>
        <v>0</v>
      </c>
      <c r="W98" s="57">
        <f>$M98*SUM($R98:S98)/SUM($I98:$L98)</f>
        <v>4.1500000000000002E-2</v>
      </c>
      <c r="X98" s="57">
        <f>$M98*SUM($R98:T98)/SUM($I98:$L98)</f>
        <v>4.1500000000000002E-2</v>
      </c>
      <c r="Y98" s="127">
        <f>$M98*SUM($R98:U98)/SUM($I98:$L98)</f>
        <v>8.3000000000000004E-2</v>
      </c>
      <c r="Z98" s="551" t="s">
        <v>903</v>
      </c>
    </row>
    <row r="99" spans="1:27" ht="144" x14ac:dyDescent="0.25">
      <c r="A99" s="201">
        <v>89</v>
      </c>
      <c r="B99" s="205" t="s">
        <v>519</v>
      </c>
      <c r="C99" s="418" t="s">
        <v>520</v>
      </c>
      <c r="D99" s="425" t="s">
        <v>521</v>
      </c>
      <c r="E99" s="420">
        <v>44652</v>
      </c>
      <c r="F99" s="420">
        <v>44910</v>
      </c>
      <c r="G99" s="427" t="s">
        <v>522</v>
      </c>
      <c r="H99" s="242" t="s">
        <v>518</v>
      </c>
      <c r="I99" s="253">
        <v>0</v>
      </c>
      <c r="J99" s="583">
        <v>1</v>
      </c>
      <c r="K99" s="253">
        <v>0</v>
      </c>
      <c r="L99" s="651">
        <v>1</v>
      </c>
      <c r="M99" s="431">
        <v>8.3000000000000004E-2</v>
      </c>
      <c r="N99" s="91">
        <f>$M99*(SUM($I99:I99)/SUM($I99:$L99))</f>
        <v>0</v>
      </c>
      <c r="O99" s="91">
        <f>$M99*(SUM($I99:J99)/SUM($I99:$L99))</f>
        <v>4.1500000000000002E-2</v>
      </c>
      <c r="P99" s="91">
        <f>$M99*(SUM($I99:K99)/SUM($I99:$L99))</f>
        <v>4.1500000000000002E-2</v>
      </c>
      <c r="Q99" s="91">
        <f>$M99*(SUM($I99:L99)/SUM($I99:$L99))</f>
        <v>8.3000000000000004E-2</v>
      </c>
      <c r="R99" s="462"/>
      <c r="S99" s="613">
        <v>1</v>
      </c>
      <c r="T99" s="529"/>
      <c r="U99" s="661">
        <v>1</v>
      </c>
      <c r="V99" s="523">
        <f>$M99*SUM($R99:R99)/SUM($I99:$L99)</f>
        <v>0</v>
      </c>
      <c r="W99" s="57">
        <f>$M99*SUM($R99:S99)/SUM($I99:$L99)</f>
        <v>4.1500000000000002E-2</v>
      </c>
      <c r="X99" s="57">
        <f>$M99*SUM($R99:T99)/SUM($I99:$L99)</f>
        <v>4.1500000000000002E-2</v>
      </c>
      <c r="Y99" s="127">
        <f>$M99*SUM($R99:U99)/SUM($I99:$L99)</f>
        <v>8.3000000000000004E-2</v>
      </c>
      <c r="Z99" s="551" t="s">
        <v>906</v>
      </c>
    </row>
    <row r="100" spans="1:27" ht="144" x14ac:dyDescent="0.25">
      <c r="A100" s="201">
        <v>90</v>
      </c>
      <c r="B100" s="205" t="s">
        <v>523</v>
      </c>
      <c r="C100" s="418" t="s">
        <v>524</v>
      </c>
      <c r="D100" s="425" t="s">
        <v>516</v>
      </c>
      <c r="E100" s="420">
        <v>44652</v>
      </c>
      <c r="F100" s="420">
        <v>44910</v>
      </c>
      <c r="G100" s="427" t="s">
        <v>525</v>
      </c>
      <c r="H100" s="242" t="s">
        <v>518</v>
      </c>
      <c r="I100" s="253">
        <v>0</v>
      </c>
      <c r="J100" s="583">
        <v>1</v>
      </c>
      <c r="K100" s="253">
        <v>0</v>
      </c>
      <c r="L100" s="651">
        <v>1</v>
      </c>
      <c r="M100" s="431">
        <v>8.3000000000000004E-2</v>
      </c>
      <c r="N100" s="91">
        <f>$M100*(SUM($I100:I100)/SUM($I100:$L100))</f>
        <v>0</v>
      </c>
      <c r="O100" s="91">
        <f>$M100*(SUM($I100:J100)/SUM($I100:$L100))</f>
        <v>4.1500000000000002E-2</v>
      </c>
      <c r="P100" s="91">
        <f>$M100*(SUM($I100:K100)/SUM($I100:$L100))</f>
        <v>4.1500000000000002E-2</v>
      </c>
      <c r="Q100" s="91">
        <f>$M100*(SUM($I100:L100)/SUM($I100:$L100))</f>
        <v>8.3000000000000004E-2</v>
      </c>
      <c r="R100" s="462"/>
      <c r="S100" s="613">
        <v>1</v>
      </c>
      <c r="T100" s="529"/>
      <c r="U100" s="661">
        <v>1</v>
      </c>
      <c r="V100" s="57">
        <f>$M100*SUM($R100:R100)/SUM($I100:$L100)</f>
        <v>0</v>
      </c>
      <c r="W100" s="57">
        <f>$M100*SUM($R100:S100)/SUM($I100:$L100)</f>
        <v>4.1500000000000002E-2</v>
      </c>
      <c r="X100" s="57">
        <f>$M100*SUM($R100:T100)/SUM($I100:$L100)</f>
        <v>4.1500000000000002E-2</v>
      </c>
      <c r="Y100" s="127">
        <f>$M100*SUM($R100:U100)/SUM($I100:$L100)</f>
        <v>8.3000000000000004E-2</v>
      </c>
      <c r="Z100" s="551" t="s">
        <v>907</v>
      </c>
    </row>
    <row r="101" spans="1:27" ht="144" x14ac:dyDescent="0.25">
      <c r="A101" s="201">
        <v>91</v>
      </c>
      <c r="B101" s="205" t="s">
        <v>526</v>
      </c>
      <c r="C101" s="418" t="s">
        <v>527</v>
      </c>
      <c r="D101" s="425" t="s">
        <v>516</v>
      </c>
      <c r="E101" s="420">
        <v>44652</v>
      </c>
      <c r="F101" s="420">
        <v>44910</v>
      </c>
      <c r="G101" s="427" t="s">
        <v>528</v>
      </c>
      <c r="H101" s="242" t="s">
        <v>518</v>
      </c>
      <c r="I101" s="253">
        <v>0</v>
      </c>
      <c r="J101" s="583">
        <v>1</v>
      </c>
      <c r="K101" s="253">
        <v>0</v>
      </c>
      <c r="L101" s="651">
        <v>1</v>
      </c>
      <c r="M101" s="431">
        <v>8.3000000000000004E-2</v>
      </c>
      <c r="N101" s="91">
        <f>$M101*(SUM($I101:I101)/SUM($I101:$L101))</f>
        <v>0</v>
      </c>
      <c r="O101" s="91">
        <f>$M101*(SUM($I101:J101)/SUM($I101:$L101))</f>
        <v>4.1500000000000002E-2</v>
      </c>
      <c r="P101" s="91">
        <f>$M101*(SUM($I101:K101)/SUM($I101:$L101))</f>
        <v>4.1500000000000002E-2</v>
      </c>
      <c r="Q101" s="91">
        <f>$M101*(SUM($I101:L101)/SUM($I101:$L101))</f>
        <v>8.3000000000000004E-2</v>
      </c>
      <c r="R101" s="91"/>
      <c r="S101" s="613">
        <v>1</v>
      </c>
      <c r="T101" s="529"/>
      <c r="U101" s="661">
        <v>1</v>
      </c>
      <c r="V101" s="57">
        <f>$M101*SUM($R101:R101)/SUM($I101:$L101)</f>
        <v>0</v>
      </c>
      <c r="W101" s="57">
        <f>$M101*SUM($R101:S101)/SUM($I101:$L101)</f>
        <v>4.1500000000000002E-2</v>
      </c>
      <c r="X101" s="57">
        <f>$M101*SUM($R101:T101)/SUM($I101:$L101)</f>
        <v>4.1500000000000002E-2</v>
      </c>
      <c r="Y101" s="127">
        <f>$M101*SUM($R101:U101)/SUM($I101:$L101)</f>
        <v>8.3000000000000004E-2</v>
      </c>
      <c r="Z101" s="551" t="s">
        <v>907</v>
      </c>
    </row>
    <row r="102" spans="1:27" ht="144" x14ac:dyDescent="0.25">
      <c r="A102" s="201">
        <v>92</v>
      </c>
      <c r="B102" s="205" t="s">
        <v>529</v>
      </c>
      <c r="C102" s="418" t="s">
        <v>530</v>
      </c>
      <c r="D102" s="425" t="s">
        <v>516</v>
      </c>
      <c r="E102" s="420">
        <v>44652</v>
      </c>
      <c r="F102" s="420">
        <v>44910</v>
      </c>
      <c r="G102" s="427" t="s">
        <v>531</v>
      </c>
      <c r="H102" s="242" t="s">
        <v>518</v>
      </c>
      <c r="I102" s="253">
        <v>0</v>
      </c>
      <c r="J102" s="583">
        <v>1</v>
      </c>
      <c r="K102" s="253">
        <v>0</v>
      </c>
      <c r="L102" s="651">
        <v>1</v>
      </c>
      <c r="M102" s="432">
        <v>8.3000000000000004E-2</v>
      </c>
      <c r="N102" s="91">
        <f>$M102*(SUM($I102:I102)/SUM($I102:$L102))</f>
        <v>0</v>
      </c>
      <c r="O102" s="91">
        <f>$M102*(SUM($I102:J102)/SUM($I102:$L102))</f>
        <v>4.1500000000000002E-2</v>
      </c>
      <c r="P102" s="91">
        <f>$M102*(SUM($I102:K102)/SUM($I102:$L102))</f>
        <v>4.1500000000000002E-2</v>
      </c>
      <c r="Q102" s="91">
        <f>$M102*(SUM($I102:L102)/SUM($I102:$L102))</f>
        <v>8.3000000000000004E-2</v>
      </c>
      <c r="S102" s="614">
        <v>1</v>
      </c>
      <c r="T102" s="530"/>
      <c r="U102" s="525">
        <v>1</v>
      </c>
      <c r="V102" s="57">
        <f>$M102*SUM($R102:R102)/SUM($I102:$L102)</f>
        <v>0</v>
      </c>
      <c r="W102" s="57">
        <f>$M102*SUM($R102:S102)/SUM($I102:$L102)</f>
        <v>4.1500000000000002E-2</v>
      </c>
      <c r="X102" s="57">
        <f>$M102*SUM($R102:T102)/SUM($I102:$L102)</f>
        <v>4.1500000000000002E-2</v>
      </c>
      <c r="Y102" s="127">
        <f>$M102*SUM($R102:U102)/SUM($I102:$L102)</f>
        <v>8.3000000000000004E-2</v>
      </c>
      <c r="Z102" s="551" t="s">
        <v>908</v>
      </c>
    </row>
    <row r="103" spans="1:27" ht="144" x14ac:dyDescent="0.25">
      <c r="A103" s="201">
        <v>93</v>
      </c>
      <c r="B103" s="205" t="s">
        <v>532</v>
      </c>
      <c r="C103" s="418" t="s">
        <v>533</v>
      </c>
      <c r="D103" s="425" t="s">
        <v>516</v>
      </c>
      <c r="E103" s="420">
        <v>44652</v>
      </c>
      <c r="F103" s="420">
        <v>44910</v>
      </c>
      <c r="G103" s="427" t="s">
        <v>534</v>
      </c>
      <c r="H103" s="242" t="s">
        <v>518</v>
      </c>
      <c r="I103" s="253">
        <v>0</v>
      </c>
      <c r="J103" s="583">
        <v>1</v>
      </c>
      <c r="K103" s="253">
        <v>0</v>
      </c>
      <c r="L103" s="651">
        <v>1</v>
      </c>
      <c r="M103" s="422">
        <v>8.3000000000000004E-2</v>
      </c>
      <c r="N103" s="91">
        <f>$M103*(SUM($I103:I103)/SUM($I103:$L103))</f>
        <v>0</v>
      </c>
      <c r="O103" s="91">
        <f>$M103*(SUM($I103:J103)/SUM($I103:$L103))</f>
        <v>4.1500000000000002E-2</v>
      </c>
      <c r="P103" s="91">
        <f>$M103*(SUM($I103:K103)/SUM($I103:$L103))</f>
        <v>4.1500000000000002E-2</v>
      </c>
      <c r="Q103" s="91">
        <f>$M103*(SUM($I103:L103)/SUM($I103:$L103))</f>
        <v>8.3000000000000004E-2</v>
      </c>
      <c r="R103" s="462"/>
      <c r="S103" s="613">
        <v>1</v>
      </c>
      <c r="T103" s="528"/>
      <c r="U103" s="525">
        <v>1</v>
      </c>
      <c r="V103" s="57">
        <f>$M103*SUM($R103:R103)/SUM($I103:$L103)</f>
        <v>0</v>
      </c>
      <c r="W103" s="57">
        <f>$M103*SUM($R103:S103)/SUM($I103:$L103)</f>
        <v>4.1500000000000002E-2</v>
      </c>
      <c r="X103" s="57">
        <f>$M103*SUM($R103:T103)/SUM($I103:$L103)</f>
        <v>4.1500000000000002E-2</v>
      </c>
      <c r="Y103" s="127">
        <f>$M103*SUM($R103:U103)/SUM($I103:$L103)</f>
        <v>8.3000000000000004E-2</v>
      </c>
      <c r="Z103" s="551" t="s">
        <v>909</v>
      </c>
    </row>
    <row r="104" spans="1:27" ht="144" x14ac:dyDescent="0.25">
      <c r="A104" s="201">
        <v>94</v>
      </c>
      <c r="B104" s="205" t="s">
        <v>535</v>
      </c>
      <c r="C104" s="418" t="s">
        <v>536</v>
      </c>
      <c r="D104" s="425" t="s">
        <v>516</v>
      </c>
      <c r="E104" s="420">
        <v>44652</v>
      </c>
      <c r="F104" s="420">
        <v>44910</v>
      </c>
      <c r="G104" s="427" t="s">
        <v>537</v>
      </c>
      <c r="H104" s="242" t="s">
        <v>518</v>
      </c>
      <c r="I104" s="253">
        <v>0</v>
      </c>
      <c r="J104" s="583">
        <v>1</v>
      </c>
      <c r="K104" s="253">
        <v>0</v>
      </c>
      <c r="L104" s="651">
        <v>1</v>
      </c>
      <c r="M104" s="431">
        <v>8.3000000000000004E-2</v>
      </c>
      <c r="N104" s="91">
        <f>$M104*(SUM($I104:I104)/SUM($I104:$L104))</f>
        <v>0</v>
      </c>
      <c r="O104" s="91">
        <f>$M104*(SUM($I104:J104)/SUM($I104:$L104))</f>
        <v>4.1500000000000002E-2</v>
      </c>
      <c r="P104" s="91">
        <f>$M104*(SUM($I104:K104)/SUM($I104:$L104))</f>
        <v>4.1500000000000002E-2</v>
      </c>
      <c r="Q104" s="91">
        <f>$M104*(SUM($I104:L104)/SUM($I104:$L104))</f>
        <v>8.3000000000000004E-2</v>
      </c>
      <c r="R104" s="462"/>
      <c r="S104" s="616">
        <v>1</v>
      </c>
      <c r="T104" s="528"/>
      <c r="U104" s="525">
        <v>1</v>
      </c>
      <c r="V104" s="57">
        <f>$M104*SUM($R104:R104)/SUM($I104:$L104)</f>
        <v>0</v>
      </c>
      <c r="W104" s="57">
        <f>$M104*SUM($R104:S104)/SUM($I104:$L104)</f>
        <v>4.1500000000000002E-2</v>
      </c>
      <c r="X104" s="57">
        <f>$M104*SUM($R104:T104)/SUM($I104:$L104)</f>
        <v>4.1500000000000002E-2</v>
      </c>
      <c r="Y104" s="127">
        <f>$M104*SUM($R104:U104)/SUM($I104:$L104)</f>
        <v>8.3000000000000004E-2</v>
      </c>
      <c r="Z104" s="551" t="s">
        <v>910</v>
      </c>
    </row>
    <row r="105" spans="1:27" ht="144" x14ac:dyDescent="0.25">
      <c r="A105" s="201">
        <v>95</v>
      </c>
      <c r="B105" s="205" t="s">
        <v>538</v>
      </c>
      <c r="C105" s="418" t="s">
        <v>539</v>
      </c>
      <c r="D105" s="425" t="s">
        <v>516</v>
      </c>
      <c r="E105" s="420">
        <v>44652</v>
      </c>
      <c r="F105" s="420">
        <v>44910</v>
      </c>
      <c r="G105" s="427" t="s">
        <v>540</v>
      </c>
      <c r="H105" s="242" t="s">
        <v>518</v>
      </c>
      <c r="I105" s="253">
        <v>0</v>
      </c>
      <c r="J105" s="583">
        <v>1</v>
      </c>
      <c r="K105" s="253">
        <v>0</v>
      </c>
      <c r="L105" s="651">
        <v>1</v>
      </c>
      <c r="M105" s="432">
        <v>8.3000000000000004E-2</v>
      </c>
      <c r="N105" s="91">
        <f>$M105*(SUM($I105:I105)/SUM($I105:$L105))</f>
        <v>0</v>
      </c>
      <c r="O105" s="91">
        <f>$M105*(SUM($I105:J105)/SUM($I105:$L105))</f>
        <v>4.1500000000000002E-2</v>
      </c>
      <c r="P105" s="91">
        <f>$M105*(SUM($I105:K105)/SUM($I105:$L105))</f>
        <v>4.1500000000000002E-2</v>
      </c>
      <c r="Q105" s="91">
        <f>$M105*(SUM($I105:L105)/SUM($I105:$L105))</f>
        <v>8.3000000000000004E-2</v>
      </c>
      <c r="R105" s="463"/>
      <c r="S105" s="613">
        <v>1</v>
      </c>
      <c r="T105" s="529"/>
      <c r="U105" s="661">
        <v>1</v>
      </c>
      <c r="V105" s="57">
        <f>$M105*SUM($R105:R105)/SUM($I105:$L105)</f>
        <v>0</v>
      </c>
      <c r="W105" s="57">
        <f>$M105*SUM($R105:S105)/SUM($I105:$L105)</f>
        <v>4.1500000000000002E-2</v>
      </c>
      <c r="X105" s="57">
        <f>$M105*SUM($R105:T105)/SUM($I105:$L105)</f>
        <v>4.1500000000000002E-2</v>
      </c>
      <c r="Y105" s="127">
        <f>$M105*SUM($R105:U105)/SUM($I105:$L105)</f>
        <v>8.3000000000000004E-2</v>
      </c>
      <c r="Z105" s="551" t="s">
        <v>911</v>
      </c>
    </row>
    <row r="106" spans="1:27" ht="48" x14ac:dyDescent="0.25">
      <c r="A106" s="201">
        <v>96</v>
      </c>
      <c r="B106" s="205" t="s">
        <v>541</v>
      </c>
      <c r="C106" s="418" t="s">
        <v>542</v>
      </c>
      <c r="D106" s="425" t="s">
        <v>543</v>
      </c>
      <c r="E106" s="420">
        <v>44652</v>
      </c>
      <c r="F106" s="430">
        <v>44926</v>
      </c>
      <c r="G106" s="427" t="s">
        <v>544</v>
      </c>
      <c r="H106" s="242" t="s">
        <v>545</v>
      </c>
      <c r="I106" s="421">
        <v>0</v>
      </c>
      <c r="J106" s="269">
        <v>1</v>
      </c>
      <c r="K106" s="648">
        <v>1</v>
      </c>
      <c r="L106" s="516">
        <v>1</v>
      </c>
      <c r="M106" s="464">
        <v>8.3000000000000004E-2</v>
      </c>
      <c r="N106" s="91">
        <f>$M106*(SUM($I106:I106)/SUM($I106:$L106))</f>
        <v>0</v>
      </c>
      <c r="O106" s="91">
        <f>$M106*(SUM($I106:J106)/SUM($I106:$L106))</f>
        <v>2.7666666666666666E-2</v>
      </c>
      <c r="P106" s="91">
        <f>$M106*(SUM($I106:K106)/SUM($I106:$L106))</f>
        <v>5.5333333333333332E-2</v>
      </c>
      <c r="Q106" s="91">
        <f>$M106*(SUM($I106:L106)/SUM($I106:$L106))</f>
        <v>8.3000000000000004E-2</v>
      </c>
      <c r="R106" s="462"/>
      <c r="S106" s="613">
        <v>1</v>
      </c>
      <c r="T106" s="613">
        <v>1</v>
      </c>
      <c r="U106" s="525">
        <v>1</v>
      </c>
      <c r="V106" s="57">
        <f>$M106*SUM($R106:R106)/SUM($I106:$L106)</f>
        <v>0</v>
      </c>
      <c r="W106" s="57">
        <f>$M106*SUM($R106:S106)/SUM($I106:$L106)</f>
        <v>2.7666666666666669E-2</v>
      </c>
      <c r="X106" s="57">
        <f>$M106*SUM($R106:T106)/SUM($I106:$L106)</f>
        <v>5.5333333333333339E-2</v>
      </c>
      <c r="Y106" s="127">
        <f>$M106*SUM($R106:U106)/SUM($I106:$L106)</f>
        <v>8.3000000000000004E-2</v>
      </c>
      <c r="Z106" s="551" t="s">
        <v>896</v>
      </c>
    </row>
    <row r="107" spans="1:27" ht="163.5" customHeight="1" x14ac:dyDescent="0.25">
      <c r="A107" s="201">
        <v>97</v>
      </c>
      <c r="B107" s="205" t="s">
        <v>546</v>
      </c>
      <c r="C107" s="418" t="s">
        <v>547</v>
      </c>
      <c r="D107" s="553" t="s">
        <v>516</v>
      </c>
      <c r="E107" s="420">
        <v>44652</v>
      </c>
      <c r="F107" s="420">
        <v>44910</v>
      </c>
      <c r="G107" s="242" t="s">
        <v>548</v>
      </c>
      <c r="H107" s="242" t="s">
        <v>518</v>
      </c>
      <c r="I107" s="238">
        <v>0</v>
      </c>
      <c r="J107" s="412">
        <v>1</v>
      </c>
      <c r="K107" s="238">
        <v>0</v>
      </c>
      <c r="L107" s="509">
        <v>1</v>
      </c>
      <c r="M107" s="432">
        <v>8.3000000000000004E-2</v>
      </c>
      <c r="N107" s="91">
        <f>$M107*(SUM($I107:I107)/SUM($I107:$L107))</f>
        <v>0</v>
      </c>
      <c r="O107" s="91">
        <f>$M107*(SUM($I107:J107)/SUM($I107:$L107))</f>
        <v>4.1500000000000002E-2</v>
      </c>
      <c r="P107" s="91">
        <f>$M107*(SUM($I107:K107)/SUM($I107:$L107))</f>
        <v>4.1500000000000002E-2</v>
      </c>
      <c r="Q107" s="91">
        <f>$M107*(SUM($I107:L107)/SUM($I107:$L107))</f>
        <v>8.3000000000000004E-2</v>
      </c>
      <c r="R107" s="463"/>
      <c r="S107" s="614">
        <v>1</v>
      </c>
      <c r="T107" s="537"/>
      <c r="U107" s="665">
        <v>1</v>
      </c>
      <c r="V107" s="57">
        <f>$M107*SUM($R107:R107)/SUM($I107:$L107)</f>
        <v>0</v>
      </c>
      <c r="W107" s="57">
        <f>$M107*SUM($R107:S107)/SUM($I107:$L107)</f>
        <v>4.1500000000000002E-2</v>
      </c>
      <c r="X107" s="57">
        <f>$M107*SUM($R107:T107)/SUM($I107:$L107)</f>
        <v>4.1500000000000002E-2</v>
      </c>
      <c r="Y107" s="127">
        <f>$M107*SUM($R107:U107)/SUM($I107:$L107)</f>
        <v>8.3000000000000004E-2</v>
      </c>
      <c r="Z107" s="678" t="s">
        <v>921</v>
      </c>
    </row>
    <row r="108" spans="1:27" ht="174.75" customHeight="1" x14ac:dyDescent="0.25">
      <c r="A108" s="201">
        <v>98</v>
      </c>
      <c r="B108" s="205" t="s">
        <v>549</v>
      </c>
      <c r="C108" s="418" t="s">
        <v>550</v>
      </c>
      <c r="D108" s="425" t="s">
        <v>516</v>
      </c>
      <c r="E108" s="420">
        <v>44652</v>
      </c>
      <c r="F108" s="420">
        <v>44910</v>
      </c>
      <c r="G108" s="427" t="s">
        <v>551</v>
      </c>
      <c r="H108" s="242" t="s">
        <v>518</v>
      </c>
      <c r="I108" s="253">
        <v>0</v>
      </c>
      <c r="J108" s="583">
        <v>1</v>
      </c>
      <c r="K108" s="253">
        <v>0</v>
      </c>
      <c r="L108" s="651">
        <v>1</v>
      </c>
      <c r="M108" s="422">
        <v>8.3000000000000004E-2</v>
      </c>
      <c r="N108" s="91">
        <f>$M108*(SUM($I108:I108)/SUM($I108:$L108))</f>
        <v>0</v>
      </c>
      <c r="O108" s="91">
        <f>$M108*(SUM($I108:J108)/SUM($I108:$L108))</f>
        <v>4.1500000000000002E-2</v>
      </c>
      <c r="P108" s="91">
        <f>$M108*(SUM($I108:K108)/SUM($I108:$L108))</f>
        <v>4.1500000000000002E-2</v>
      </c>
      <c r="Q108" s="91">
        <f>$M108*(SUM($I108:L108)/SUM($I108:$L108))</f>
        <v>8.3000000000000004E-2</v>
      </c>
      <c r="R108" s="463"/>
      <c r="S108" s="613">
        <v>1</v>
      </c>
      <c r="T108" s="529"/>
      <c r="U108" s="661">
        <v>1</v>
      </c>
      <c r="V108" s="57">
        <f>$M108*SUM($R108:R108)/SUM($I108:$L108)</f>
        <v>0</v>
      </c>
      <c r="W108" s="57">
        <f>$M108*SUM($R108:S108)/SUM($I108:$L108)</f>
        <v>4.1500000000000002E-2</v>
      </c>
      <c r="X108" s="57">
        <f>$M108*SUM($R108:T108)/SUM($I108:$L108)</f>
        <v>4.1500000000000002E-2</v>
      </c>
      <c r="Y108" s="127">
        <f>$M108*SUM($R108:U108)/SUM($I108:$L108)</f>
        <v>8.3000000000000004E-2</v>
      </c>
      <c r="Z108" s="679" t="s">
        <v>922</v>
      </c>
    </row>
    <row r="109" spans="1:27" ht="144" x14ac:dyDescent="0.25">
      <c r="A109" s="201">
        <v>99</v>
      </c>
      <c r="B109" s="205" t="s">
        <v>552</v>
      </c>
      <c r="C109" s="418" t="s">
        <v>553</v>
      </c>
      <c r="D109" s="425" t="s">
        <v>516</v>
      </c>
      <c r="E109" s="420">
        <v>44652</v>
      </c>
      <c r="F109" s="420">
        <v>44910</v>
      </c>
      <c r="G109" s="427" t="s">
        <v>554</v>
      </c>
      <c r="H109" s="242" t="s">
        <v>518</v>
      </c>
      <c r="I109" s="253">
        <v>0</v>
      </c>
      <c r="J109" s="583">
        <v>1</v>
      </c>
      <c r="K109" s="253">
        <v>0</v>
      </c>
      <c r="L109" s="651">
        <v>1</v>
      </c>
      <c r="M109" s="432">
        <v>8.3000000000000004E-2</v>
      </c>
      <c r="N109" s="91">
        <f>$M109*(SUM($I109:I109)/SUM($I109:$L109))</f>
        <v>0</v>
      </c>
      <c r="O109" s="91">
        <f>$M109*(SUM($I109:J109)/SUM($I109:$L109))</f>
        <v>4.1500000000000002E-2</v>
      </c>
      <c r="P109" s="91">
        <f>$M109*(SUM($I109:K109)/SUM($I109:$L109))</f>
        <v>4.1500000000000002E-2</v>
      </c>
      <c r="Q109" s="91">
        <f>$M109*(SUM($I109:L109)/SUM($I109:$L109))</f>
        <v>8.3000000000000004E-2</v>
      </c>
      <c r="R109" s="463"/>
      <c r="S109" s="623">
        <v>1</v>
      </c>
      <c r="T109" s="526"/>
      <c r="U109" s="525">
        <v>1</v>
      </c>
      <c r="V109" s="57">
        <f>$M109*SUM($R109:R109)/SUM($I109:$L109)</f>
        <v>0</v>
      </c>
      <c r="W109" s="57">
        <f>$M109*SUM($R109:S109)/SUM($I109:$L109)</f>
        <v>4.1500000000000002E-2</v>
      </c>
      <c r="X109" s="57">
        <f>$M109*SUM($R109:T109)/SUM($I109:$L109)</f>
        <v>4.1500000000000002E-2</v>
      </c>
      <c r="Y109" s="127">
        <f>$M109*SUM($R109:U109)/SUM($I109:$L109)</f>
        <v>8.3000000000000004E-2</v>
      </c>
      <c r="Z109" s="554" t="s">
        <v>923</v>
      </c>
    </row>
    <row r="110" spans="1:27" ht="15.75" thickBot="1" x14ac:dyDescent="0.3">
      <c r="A110" s="149"/>
      <c r="B110" s="153" t="s">
        <v>555</v>
      </c>
      <c r="C110" s="154"/>
      <c r="D110" s="154"/>
      <c r="E110" s="155"/>
      <c r="F110" s="155"/>
      <c r="G110" s="156"/>
      <c r="H110" s="156"/>
      <c r="I110" s="42"/>
      <c r="J110" s="42"/>
      <c r="K110" s="42"/>
      <c r="L110" s="42"/>
      <c r="M110" s="159">
        <f>SUM(M98:M109)</f>
        <v>0.99599999999999989</v>
      </c>
      <c r="N110" s="159">
        <f>SUM(N98:N109)</f>
        <v>0</v>
      </c>
      <c r="O110" s="159">
        <f t="shared" ref="O110:P110" si="6">SUM(O98:O109)</f>
        <v>0.48416666666666663</v>
      </c>
      <c r="P110" s="159">
        <f t="shared" si="6"/>
        <v>0.51183333333333336</v>
      </c>
      <c r="Q110" s="159">
        <f>SUM(Q98:Q109)</f>
        <v>0.99599999999999989</v>
      </c>
      <c r="R110" s="159"/>
      <c r="S110" s="159"/>
      <c r="T110" s="159"/>
      <c r="U110" s="159"/>
      <c r="V110" s="159">
        <f>SUM(V98:V109)</f>
        <v>0</v>
      </c>
      <c r="W110" s="159">
        <f>SUM(W98:W109)</f>
        <v>0.48416666666666663</v>
      </c>
      <c r="X110" s="159">
        <f t="shared" ref="X110:Y110" si="7">SUM(X98:X109)</f>
        <v>0.51183333333333336</v>
      </c>
      <c r="Y110" s="672">
        <f t="shared" si="7"/>
        <v>0.99599999999999989</v>
      </c>
      <c r="Z110" s="155"/>
    </row>
    <row r="111" spans="1:27" x14ac:dyDescent="0.25">
      <c r="Z111" s="632"/>
      <c r="AA111" s="633"/>
    </row>
  </sheetData>
  <sheetProtection algorithmName="SHA-512" hashValue="0r0TcRP479LTVD8TZltvlZVxERsyKRsKuu3KCUO3EqqivkzXi1BItDV7/VAv1CqNa2fQhU3r8RD6fV7s1/4o+A==" saltValue="q4C0uXv9Ir5fHJqzMFy6KA==" spinCount="100000" sheet="1" objects="1" scenarios="1"/>
  <mergeCells count="7">
    <mergeCell ref="C1:Y1"/>
    <mergeCell ref="A1:B1"/>
    <mergeCell ref="R2:Z2"/>
    <mergeCell ref="A2:A3"/>
    <mergeCell ref="B2:D2"/>
    <mergeCell ref="E2:F2"/>
    <mergeCell ref="G2:M2"/>
  </mergeCells>
  <phoneticPr fontId="15" type="noConversion"/>
  <hyperlinks>
    <hyperlink ref="Z4" r:id="rId1" display="Se adjudicaron 5 IAD´s en Noviembre y Diciembre." xr:uid="{2F42587F-C259-49E0-945B-741394CB907C}"/>
    <hyperlink ref="Z5" r:id="rId2" xr:uid="{F84A5C9A-051B-480A-829E-45F343DF1A86}"/>
    <hyperlink ref="Z6" r:id="rId3" display="1._x0009_AMP Nube Privada." xr:uid="{753B723C-13F9-48FF-A476-75CFEEEACEE7}"/>
    <hyperlink ref="Z8" r:id="rId4" xr:uid="{0C51D3E0-9C7F-49B0-8F06-37C51130B7D6}"/>
    <hyperlink ref="Z11" r:id="rId5" xr:uid="{CBF3D4C7-8999-4C5F-B820-23F3DD4AE1EF}"/>
    <hyperlink ref="Z12" r:id="rId6" xr:uid="{C848C3B9-6818-46D4-AE76-225C7187D55F}"/>
    <hyperlink ref="Z13" r:id="rId7" xr:uid="{3F1DF645-7746-4DD3-84D4-5F12A6D9A207}"/>
    <hyperlink ref="Z50" r:id="rId8" xr:uid="{61E5F5AD-0090-401A-88FD-B273A263F7D3}"/>
    <hyperlink ref="Z52" r:id="rId9" xr:uid="{70EAEC32-4B98-4D66-BF33-1C06FD514409}"/>
    <hyperlink ref="Z53" r:id="rId10" xr:uid="{7BF4AF1D-1021-4D6F-8CCE-1575D059D40D}"/>
    <hyperlink ref="Z56" r:id="rId11" xr:uid="{A2FA0168-106B-4919-B028-7E50655CFA86}"/>
    <hyperlink ref="Z60" r:id="rId12" xr:uid="{2DF20BFD-30ED-48E0-809C-6AEF2BF3E2BF}"/>
    <hyperlink ref="Z61" r:id="rId13" xr:uid="{C79253A3-4614-490D-93CA-FCB1CEB0BBBA}"/>
    <hyperlink ref="Z63" r:id="rId14" display="Informe Depuración con OCR." xr:uid="{6A099E56-E13E-4418-A046-31F64800A75C}"/>
    <hyperlink ref="Z65" r:id="rId15" xr:uid="{E815FD66-CE44-4FB4-A669-046CB58AF619}"/>
    <hyperlink ref="Z106" r:id="rId16" display="Reporte PAAC - Q3. " xr:uid="{6093250F-8496-4DC5-911E-3ABBF5D840F8}"/>
    <hyperlink ref="Z9" r:id="rId17" xr:uid="{C55652DA-93DB-4288-A1D9-2AC5322215C1}"/>
    <hyperlink ref="Z10" r:id="rId18" xr:uid="{FAE6D839-E822-4E8D-A4B2-0B353B927E0E}"/>
    <hyperlink ref="Z14" r:id="rId19" xr:uid="{0068B3C2-0C99-4338-9A67-79CECA68087A}"/>
    <hyperlink ref="Z17" r:id="rId20" xr:uid="{9AD311AA-BC2C-41A4-A734-1B3E45608D29}"/>
    <hyperlink ref="Z18" r:id="rId21" xr:uid="{78D6C326-AE73-4E5E-8748-47C60A20599E}"/>
    <hyperlink ref="Z73" r:id="rId22" xr:uid="{DA6BEFCA-CE9B-494E-A604-25F1463DD8C3}"/>
    <hyperlink ref="Z98" r:id="rId23" xr:uid="{2D1D8668-36BC-4D23-BA26-2E24E415BAC4}"/>
    <hyperlink ref="Z77" r:id="rId24" xr:uid="{1B87252D-5968-45F4-BEFB-D20A2C6B73AE}"/>
    <hyperlink ref="Z78" r:id="rId25" xr:uid="{B47200EC-0738-46F3-9C75-F560591031B6}"/>
    <hyperlink ref="Z99" r:id="rId26" xr:uid="{474E135C-7C79-4243-AFAC-1828FD8FC909}"/>
    <hyperlink ref="Z100" r:id="rId27" display="Informe semestral Plan anual de vacantes y RRHH." xr:uid="{64676A02-BC6E-4521-9F74-ACAB56169CF2}"/>
    <hyperlink ref="Z101" r:id="rId28" display="Informe semestral Plan anual de vacantes y RRHH." xr:uid="{AA2221DD-4A3D-418D-836D-F66326946206}"/>
    <hyperlink ref="Z102" r:id="rId29" xr:uid="{8069F2F2-EB2B-4181-9677-579AF261E0E3}"/>
    <hyperlink ref="Z103" r:id="rId30" xr:uid="{9D9D0EDD-1FB9-497A-A47B-FC87986C1781}"/>
    <hyperlink ref="Z104" r:id="rId31" xr:uid="{DDBA2512-AAED-412E-AA33-6770E7546B87}"/>
    <hyperlink ref="Z105" r:id="rId32" xr:uid="{9901E16D-4ABD-4D4A-82A1-1ABF8401B141}"/>
    <hyperlink ref="Z23" r:id="rId33" xr:uid="{309FF039-1C75-4023-9A80-CD2137C595F0}"/>
    <hyperlink ref="Z28" r:id="rId34" xr:uid="{B31BD599-F4BD-404E-B39B-4B066D19E4F9}"/>
    <hyperlink ref="Z30" r:id="rId35" xr:uid="{566E493F-2A37-4ED8-8B08-4DD24022A4F4}"/>
    <hyperlink ref="Z31" r:id="rId36" xr:uid="{A8A44E77-CC12-4561-B76E-7A5C45055BC7}"/>
    <hyperlink ref="Z32" r:id="rId37" display="(1) una matriz con los conceptos jurídicos de la ANCP-CCE de la Subdirección de Gestión Contractual indizados y (1) una Normativa contractual con los conceptos expedidos por la ANCP-CCE." xr:uid="{E09A5A6A-FAFE-440E-819C-1BEA7906A45C}"/>
    <hyperlink ref="Z33" r:id="rId38" display="Participación en la elaboración de dos (2) decretos en conjunto con ministerios y departamentos administrativos." xr:uid="{2028E5F8-96F0-449A-8DCB-FB702470CF42}"/>
    <hyperlink ref="Z84" r:id="rId39" display="Informe Buenas Prácticas 4Q." xr:uid="{55E3FBCA-17F6-4D6E-8112-F7D4ED33FAB8}"/>
    <hyperlink ref="Z90" r:id="rId40" display="Cuadro monitoreo C.I. diciembre 2022." xr:uid="{49593AA9-8302-4775-9582-2E24861CA9C8}"/>
    <hyperlink ref="Z91" r:id="rId41" display="PEC" xr:uid="{615FB40A-1A75-41E7-A061-AA5C6FCDEA01}"/>
    <hyperlink ref="Z107" r:id="rId42" xr:uid="{AD7B9C2D-BC91-4EEA-BD5A-1768796B0319}"/>
    <hyperlink ref="Z108" r:id="rId43" xr:uid="{5D3D7531-47E6-4736-8D6A-10878F8B8639}"/>
    <hyperlink ref="Z109" r:id="rId44" xr:uid="{252016F3-4293-4CDE-986E-3A25C144BD0F}"/>
    <hyperlink ref="Z37" r:id="rId45" xr:uid="{9370059F-CADC-492D-B14E-C796A471FE67}"/>
    <hyperlink ref="Z39" r:id="rId46" display="Cronograma Proyecto Estampilla y Acta de cierre " xr:uid="{0FAEE0E6-1C71-422E-8C51-C4242572A9EB}"/>
    <hyperlink ref="Z42" r:id="rId47" display="plan de trabajo con un porcentaje de ejecución de 100% e informe." xr:uid="{D6E2DA0F-E349-42BA-9915-EB193CE338C4}"/>
    <hyperlink ref="Z45" r:id="rId48" xr:uid="{6681CBFA-46DA-4A45-90AE-2BB03A795169}"/>
  </hyperlinks>
  <pageMargins left="0.7" right="0.7" top="0.75" bottom="0.75" header="0.3" footer="0.3"/>
  <pageSetup paperSize="9" orientation="portrait" r:id="rId49"/>
  <drawing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tabColor rgb="FF7030A0"/>
  </sheetPr>
  <dimension ref="A1:T127"/>
  <sheetViews>
    <sheetView zoomScale="80" zoomScaleNormal="80" workbookViewId="0">
      <pane ySplit="4" topLeftCell="A82" activePane="bottomLeft" state="frozen"/>
      <selection activeCell="AD23" sqref="AD23"/>
      <selection pane="bottomLeft" activeCell="L87" sqref="L87"/>
    </sheetView>
  </sheetViews>
  <sheetFormatPr baseColWidth="10" defaultColWidth="10.85546875" defaultRowHeight="12.75" x14ac:dyDescent="0.2"/>
  <cols>
    <col min="1" max="1" width="18" style="26" customWidth="1"/>
    <col min="2" max="2" width="30.5703125" style="26" customWidth="1"/>
    <col min="3" max="3" width="16.140625" style="26" customWidth="1"/>
    <col min="4" max="4" width="10.42578125" style="26" customWidth="1"/>
    <col min="5" max="5" width="8.28515625" style="26" customWidth="1"/>
    <col min="6" max="6" width="34.85546875" style="26" customWidth="1"/>
    <col min="7" max="7" width="10.85546875" style="26" customWidth="1"/>
    <col min="8" max="8" width="14.28515625" style="26" customWidth="1"/>
    <col min="9" max="9" width="40.28515625" style="26" customWidth="1"/>
    <col min="10" max="10" width="10.85546875" style="26"/>
    <col min="11" max="11" width="9.28515625" style="26" customWidth="1"/>
    <col min="12" max="12" width="26.28515625" style="26" customWidth="1"/>
    <col min="13" max="13" width="9.42578125" style="55" customWidth="1"/>
    <col min="14" max="14" width="11.42578125" style="55" customWidth="1"/>
    <col min="15" max="15" width="10.85546875" style="26"/>
    <col min="16" max="20" width="10.85546875" style="26" hidden="1" customWidth="1"/>
    <col min="21" max="16384" width="10.85546875" style="26"/>
  </cols>
  <sheetData>
    <row r="1" spans="1:20" ht="87.6" customHeight="1" thickBot="1" x14ac:dyDescent="0.25">
      <c r="A1" s="124">
        <v>4</v>
      </c>
      <c r="B1" s="750" t="s">
        <v>591</v>
      </c>
      <c r="C1" s="751"/>
      <c r="D1" s="751"/>
      <c r="E1" s="751"/>
      <c r="F1" s="751"/>
      <c r="G1" s="751"/>
      <c r="H1" s="751"/>
      <c r="I1" s="752"/>
      <c r="J1" s="753"/>
      <c r="K1" s="754"/>
      <c r="L1" s="754"/>
      <c r="M1" s="754"/>
      <c r="N1" s="755"/>
    </row>
    <row r="2" spans="1:20" ht="30" customHeight="1" x14ac:dyDescent="0.2">
      <c r="A2" s="746" t="s">
        <v>592</v>
      </c>
      <c r="B2" s="748" t="s">
        <v>593</v>
      </c>
      <c r="C2" s="748" t="s">
        <v>594</v>
      </c>
      <c r="D2" s="748" t="s">
        <v>595</v>
      </c>
      <c r="E2" s="748"/>
      <c r="F2" s="748" t="s">
        <v>596</v>
      </c>
      <c r="G2" s="748" t="s">
        <v>597</v>
      </c>
      <c r="H2" s="748" t="s">
        <v>598</v>
      </c>
      <c r="I2" s="748" t="s">
        <v>599</v>
      </c>
      <c r="J2" s="748" t="s">
        <v>600</v>
      </c>
      <c r="K2" s="748"/>
      <c r="L2" s="748" t="s">
        <v>601</v>
      </c>
      <c r="M2" s="756" t="s">
        <v>602</v>
      </c>
      <c r="N2" s="758" t="s">
        <v>603</v>
      </c>
    </row>
    <row r="3" spans="1:20" ht="34.5" customHeight="1" x14ac:dyDescent="0.2">
      <c r="A3" s="747"/>
      <c r="B3" s="749"/>
      <c r="C3" s="749"/>
      <c r="D3" s="47" t="s">
        <v>604</v>
      </c>
      <c r="E3" s="47" t="s">
        <v>605</v>
      </c>
      <c r="F3" s="749"/>
      <c r="G3" s="749"/>
      <c r="H3" s="749"/>
      <c r="I3" s="749"/>
      <c r="J3" s="47" t="s">
        <v>606</v>
      </c>
      <c r="K3" s="47" t="s">
        <v>605</v>
      </c>
      <c r="L3" s="749"/>
      <c r="M3" s="757"/>
      <c r="N3" s="759"/>
    </row>
    <row r="4" spans="1:20" ht="49.5" customHeight="1" thickBot="1" x14ac:dyDescent="0.25">
      <c r="A4" s="382" t="s">
        <v>607</v>
      </c>
      <c r="B4" s="383" t="s">
        <v>608</v>
      </c>
      <c r="C4" s="384"/>
      <c r="D4" s="383"/>
      <c r="E4" s="383"/>
      <c r="F4" s="51"/>
      <c r="G4" s="372">
        <v>44592</v>
      </c>
      <c r="H4" s="372">
        <v>44926</v>
      </c>
      <c r="I4" s="376" t="s">
        <v>609</v>
      </c>
      <c r="J4" s="50"/>
      <c r="K4" s="51"/>
      <c r="L4" s="51" t="s">
        <v>610</v>
      </c>
      <c r="M4" s="365">
        <v>1</v>
      </c>
      <c r="N4" s="52" t="s">
        <v>611</v>
      </c>
    </row>
    <row r="5" spans="1:20" x14ac:dyDescent="0.2">
      <c r="A5" s="56" t="s">
        <v>612</v>
      </c>
      <c r="B5" s="56" t="s">
        <v>613</v>
      </c>
      <c r="C5" s="373">
        <v>44613</v>
      </c>
      <c r="D5" s="56" t="s">
        <v>614</v>
      </c>
      <c r="E5" s="80">
        <v>3</v>
      </c>
      <c r="F5" s="371" t="s">
        <v>615</v>
      </c>
      <c r="G5" s="369">
        <v>44593</v>
      </c>
      <c r="H5" s="369">
        <v>44895</v>
      </c>
      <c r="I5" s="370" t="s">
        <v>616</v>
      </c>
      <c r="J5" s="373">
        <v>44610</v>
      </c>
      <c r="K5" s="56" t="s">
        <v>617</v>
      </c>
      <c r="L5" s="374" t="s">
        <v>618</v>
      </c>
      <c r="M5" s="47">
        <v>2</v>
      </c>
      <c r="N5" s="366">
        <v>44615</v>
      </c>
      <c r="P5" s="26" t="s">
        <v>619</v>
      </c>
      <c r="Q5" s="26" t="s">
        <v>614</v>
      </c>
      <c r="R5" s="26" t="s">
        <v>620</v>
      </c>
      <c r="T5" s="26" t="s">
        <v>621</v>
      </c>
    </row>
    <row r="6" spans="1:20" x14ac:dyDescent="0.2">
      <c r="A6" s="378" t="s">
        <v>612</v>
      </c>
      <c r="B6" s="56" t="s">
        <v>613</v>
      </c>
      <c r="C6" s="373">
        <v>44613</v>
      </c>
      <c r="D6" s="56" t="s">
        <v>614</v>
      </c>
      <c r="E6" s="80">
        <v>3</v>
      </c>
      <c r="F6" s="380" t="s">
        <v>622</v>
      </c>
      <c r="G6" s="369">
        <v>44593</v>
      </c>
      <c r="H6" s="369">
        <v>44895</v>
      </c>
      <c r="I6" s="370" t="s">
        <v>616</v>
      </c>
      <c r="J6" s="373">
        <v>44610</v>
      </c>
      <c r="K6" s="56" t="s">
        <v>617</v>
      </c>
      <c r="L6" s="374" t="s">
        <v>618</v>
      </c>
      <c r="M6" s="47">
        <v>2</v>
      </c>
      <c r="N6" s="366">
        <v>44615</v>
      </c>
      <c r="P6" s="26" t="s">
        <v>623</v>
      </c>
      <c r="Q6" s="26" t="s">
        <v>624</v>
      </c>
      <c r="T6" s="26" t="s">
        <v>625</v>
      </c>
    </row>
    <row r="7" spans="1:20" x14ac:dyDescent="0.2">
      <c r="A7" s="378" t="s">
        <v>612</v>
      </c>
      <c r="B7" s="56" t="s">
        <v>613</v>
      </c>
      <c r="C7" s="373">
        <v>44613</v>
      </c>
      <c r="D7" s="56" t="s">
        <v>614</v>
      </c>
      <c r="E7" s="80">
        <v>3</v>
      </c>
      <c r="F7" s="56" t="s">
        <v>621</v>
      </c>
      <c r="G7" s="369">
        <v>44593</v>
      </c>
      <c r="H7" s="369">
        <v>44895</v>
      </c>
      <c r="I7" s="370" t="s">
        <v>616</v>
      </c>
      <c r="J7" s="373">
        <v>44610</v>
      </c>
      <c r="K7" s="56" t="s">
        <v>617</v>
      </c>
      <c r="L7" s="374" t="s">
        <v>618</v>
      </c>
      <c r="M7" s="47">
        <v>2</v>
      </c>
      <c r="N7" s="366">
        <v>44615</v>
      </c>
      <c r="P7" s="26" t="s">
        <v>626</v>
      </c>
      <c r="Q7" s="26" t="s">
        <v>627</v>
      </c>
    </row>
    <row r="8" spans="1:20" x14ac:dyDescent="0.2">
      <c r="A8" s="377" t="s">
        <v>612</v>
      </c>
      <c r="B8" s="56" t="s">
        <v>613</v>
      </c>
      <c r="C8" s="385">
        <v>44613</v>
      </c>
      <c r="D8" s="56" t="s">
        <v>614</v>
      </c>
      <c r="E8" s="80">
        <v>3</v>
      </c>
      <c r="F8" s="56" t="s">
        <v>625</v>
      </c>
      <c r="G8" s="369">
        <v>44593</v>
      </c>
      <c r="H8" s="369">
        <v>44895</v>
      </c>
      <c r="I8" s="370" t="s">
        <v>616</v>
      </c>
      <c r="J8" s="373">
        <v>44610</v>
      </c>
      <c r="K8" s="56" t="s">
        <v>617</v>
      </c>
      <c r="L8" s="374" t="s">
        <v>618</v>
      </c>
      <c r="M8" s="47">
        <v>2</v>
      </c>
      <c r="N8" s="366">
        <v>44615</v>
      </c>
      <c r="P8" s="26" t="s">
        <v>628</v>
      </c>
      <c r="Q8" s="26" t="s">
        <v>629</v>
      </c>
    </row>
    <row r="9" spans="1:20" x14ac:dyDescent="0.2">
      <c r="A9" s="56" t="s">
        <v>612</v>
      </c>
      <c r="B9" s="56" t="s">
        <v>630</v>
      </c>
      <c r="C9" s="375">
        <v>44620</v>
      </c>
      <c r="D9" s="56" t="s">
        <v>631</v>
      </c>
      <c r="E9" s="80">
        <v>1</v>
      </c>
      <c r="F9" s="56" t="s">
        <v>615</v>
      </c>
      <c r="G9" s="369">
        <v>44578</v>
      </c>
      <c r="H9" s="369">
        <v>44926</v>
      </c>
      <c r="I9" s="367" t="s">
        <v>632</v>
      </c>
      <c r="J9" s="375">
        <v>44620</v>
      </c>
      <c r="K9" s="80" t="s">
        <v>633</v>
      </c>
      <c r="L9" s="374" t="s">
        <v>618</v>
      </c>
      <c r="M9" s="47">
        <v>3</v>
      </c>
      <c r="N9" s="366">
        <v>44621</v>
      </c>
    </row>
    <row r="10" spans="1:20" x14ac:dyDescent="0.2">
      <c r="A10" s="56" t="s">
        <v>612</v>
      </c>
      <c r="B10" s="56" t="s">
        <v>630</v>
      </c>
      <c r="C10" s="375">
        <v>44620</v>
      </c>
      <c r="D10" s="56" t="s">
        <v>631</v>
      </c>
      <c r="E10" s="80">
        <v>2</v>
      </c>
      <c r="F10" s="381" t="s">
        <v>615</v>
      </c>
      <c r="G10" s="369">
        <v>44578</v>
      </c>
      <c r="H10" s="368">
        <v>44742</v>
      </c>
      <c r="I10" s="367" t="s">
        <v>632</v>
      </c>
      <c r="J10" s="375">
        <v>44620</v>
      </c>
      <c r="K10" s="80" t="s">
        <v>633</v>
      </c>
      <c r="L10" s="374" t="s">
        <v>618</v>
      </c>
      <c r="M10" s="47">
        <v>3</v>
      </c>
      <c r="N10" s="366">
        <v>44621</v>
      </c>
      <c r="P10" s="26" t="s">
        <v>634</v>
      </c>
      <c r="Q10" s="26" t="s">
        <v>635</v>
      </c>
    </row>
    <row r="11" spans="1:20" x14ac:dyDescent="0.2">
      <c r="A11" s="380" t="s">
        <v>612</v>
      </c>
      <c r="B11" s="56" t="s">
        <v>630</v>
      </c>
      <c r="C11" s="375">
        <v>44620</v>
      </c>
      <c r="D11" s="56" t="s">
        <v>631</v>
      </c>
      <c r="E11" s="80">
        <v>2</v>
      </c>
      <c r="F11" s="379" t="s">
        <v>622</v>
      </c>
      <c r="G11" s="369">
        <v>44578</v>
      </c>
      <c r="H11" s="368">
        <v>44742</v>
      </c>
      <c r="I11" s="367" t="s">
        <v>632</v>
      </c>
      <c r="J11" s="375">
        <v>44620</v>
      </c>
      <c r="K11" s="80" t="s">
        <v>633</v>
      </c>
      <c r="L11" s="374" t="s">
        <v>618</v>
      </c>
      <c r="M11" s="47">
        <v>3</v>
      </c>
      <c r="N11" s="366">
        <v>44621</v>
      </c>
    </row>
    <row r="12" spans="1:20" x14ac:dyDescent="0.2">
      <c r="A12" s="56" t="s">
        <v>612</v>
      </c>
      <c r="B12" s="56" t="s">
        <v>630</v>
      </c>
      <c r="C12" s="375">
        <v>44620</v>
      </c>
      <c r="D12" s="56" t="s">
        <v>631</v>
      </c>
      <c r="E12" s="80">
        <v>4</v>
      </c>
      <c r="F12" s="56" t="s">
        <v>615</v>
      </c>
      <c r="G12" s="369">
        <v>44578</v>
      </c>
      <c r="H12" s="369">
        <v>44926</v>
      </c>
      <c r="I12" s="367" t="s">
        <v>632</v>
      </c>
      <c r="J12" s="375">
        <v>44620</v>
      </c>
      <c r="K12" s="80" t="s">
        <v>633</v>
      </c>
      <c r="L12" s="374" t="s">
        <v>618</v>
      </c>
      <c r="M12" s="47">
        <v>3</v>
      </c>
      <c r="N12" s="366">
        <v>44621</v>
      </c>
    </row>
    <row r="13" spans="1:20" x14ac:dyDescent="0.2">
      <c r="A13" s="380" t="s">
        <v>612</v>
      </c>
      <c r="B13" s="56" t="s">
        <v>630</v>
      </c>
      <c r="C13" s="375">
        <v>44620</v>
      </c>
      <c r="D13" s="56" t="s">
        <v>631</v>
      </c>
      <c r="E13" s="80">
        <v>4</v>
      </c>
      <c r="F13" s="56" t="s">
        <v>622</v>
      </c>
      <c r="G13" s="369">
        <v>44578</v>
      </c>
      <c r="H13" s="369">
        <v>44926</v>
      </c>
      <c r="I13" s="367" t="s">
        <v>632</v>
      </c>
      <c r="J13" s="375">
        <v>44620</v>
      </c>
      <c r="K13" s="80" t="s">
        <v>633</v>
      </c>
      <c r="L13" s="374" t="s">
        <v>618</v>
      </c>
      <c r="M13" s="47">
        <v>3</v>
      </c>
      <c r="N13" s="366">
        <v>44621</v>
      </c>
    </row>
    <row r="14" spans="1:20" x14ac:dyDescent="0.2">
      <c r="A14" s="379" t="s">
        <v>612</v>
      </c>
      <c r="B14" s="56" t="s">
        <v>630</v>
      </c>
      <c r="C14" s="375">
        <v>44620</v>
      </c>
      <c r="D14" s="56" t="s">
        <v>631</v>
      </c>
      <c r="E14" s="80">
        <v>4</v>
      </c>
      <c r="F14" s="56" t="s">
        <v>621</v>
      </c>
      <c r="G14" s="369">
        <v>44578</v>
      </c>
      <c r="H14" s="369">
        <v>44926</v>
      </c>
      <c r="I14" s="367" t="s">
        <v>632</v>
      </c>
      <c r="J14" s="375">
        <v>44620</v>
      </c>
      <c r="K14" s="80" t="s">
        <v>633</v>
      </c>
      <c r="L14" s="374" t="s">
        <v>618</v>
      </c>
      <c r="M14" s="47">
        <v>3</v>
      </c>
      <c r="N14" s="366">
        <v>44621</v>
      </c>
    </row>
    <row r="15" spans="1:20" x14ac:dyDescent="0.2">
      <c r="A15" s="379" t="s">
        <v>612</v>
      </c>
      <c r="B15" s="56" t="s">
        <v>630</v>
      </c>
      <c r="C15" s="375">
        <v>44620</v>
      </c>
      <c r="D15" s="56" t="s">
        <v>631</v>
      </c>
      <c r="E15" s="80">
        <v>4</v>
      </c>
      <c r="F15" s="380" t="s">
        <v>625</v>
      </c>
      <c r="G15" s="369">
        <v>44578</v>
      </c>
      <c r="H15" s="369">
        <v>44926</v>
      </c>
      <c r="I15" s="367" t="s">
        <v>632</v>
      </c>
      <c r="J15" s="375">
        <v>44620</v>
      </c>
      <c r="K15" s="80" t="s">
        <v>633</v>
      </c>
      <c r="L15" s="374" t="s">
        <v>618</v>
      </c>
      <c r="M15" s="47">
        <v>3</v>
      </c>
      <c r="N15" s="366">
        <v>44621</v>
      </c>
    </row>
    <row r="16" spans="1:20" x14ac:dyDescent="0.2">
      <c r="A16" s="379" t="s">
        <v>612</v>
      </c>
      <c r="B16" s="56" t="s">
        <v>630</v>
      </c>
      <c r="C16" s="375">
        <v>44620</v>
      </c>
      <c r="D16" s="56" t="s">
        <v>631</v>
      </c>
      <c r="E16" s="80">
        <v>9</v>
      </c>
      <c r="F16" s="379" t="s">
        <v>615</v>
      </c>
      <c r="G16" s="369">
        <v>44578</v>
      </c>
      <c r="H16" s="369">
        <v>44834</v>
      </c>
      <c r="I16" s="367" t="s">
        <v>632</v>
      </c>
      <c r="J16" s="375">
        <v>44620</v>
      </c>
      <c r="K16" s="80" t="s">
        <v>633</v>
      </c>
      <c r="L16" s="374" t="s">
        <v>618</v>
      </c>
      <c r="M16" s="47">
        <v>3</v>
      </c>
      <c r="N16" s="366">
        <v>44621</v>
      </c>
    </row>
    <row r="17" spans="1:14" x14ac:dyDescent="0.2">
      <c r="A17" s="379" t="s">
        <v>612</v>
      </c>
      <c r="B17" s="56" t="s">
        <v>630</v>
      </c>
      <c r="C17" s="375">
        <v>44620</v>
      </c>
      <c r="D17" s="56" t="s">
        <v>631</v>
      </c>
      <c r="E17" s="80">
        <v>9</v>
      </c>
      <c r="F17" s="379" t="s">
        <v>622</v>
      </c>
      <c r="G17" s="369">
        <v>44578</v>
      </c>
      <c r="H17" s="369">
        <v>44834</v>
      </c>
      <c r="I17" s="367" t="s">
        <v>632</v>
      </c>
      <c r="J17" s="375">
        <v>44620</v>
      </c>
      <c r="K17" s="80" t="s">
        <v>633</v>
      </c>
      <c r="L17" s="374" t="s">
        <v>618</v>
      </c>
      <c r="M17" s="47">
        <v>3</v>
      </c>
      <c r="N17" s="366">
        <v>44621</v>
      </c>
    </row>
    <row r="18" spans="1:14" x14ac:dyDescent="0.2">
      <c r="A18" s="56" t="s">
        <v>612</v>
      </c>
      <c r="B18" s="56" t="s">
        <v>630</v>
      </c>
      <c r="C18" s="375">
        <v>44620</v>
      </c>
      <c r="D18" s="56" t="s">
        <v>631</v>
      </c>
      <c r="E18" s="80">
        <v>9</v>
      </c>
      <c r="F18" s="379" t="s">
        <v>621</v>
      </c>
      <c r="G18" s="369">
        <v>44578</v>
      </c>
      <c r="H18" s="369">
        <v>44834</v>
      </c>
      <c r="I18" s="367" t="s">
        <v>632</v>
      </c>
      <c r="J18" s="375">
        <v>44620</v>
      </c>
      <c r="K18" s="80" t="s">
        <v>633</v>
      </c>
      <c r="L18" s="374" t="s">
        <v>618</v>
      </c>
      <c r="M18" s="47">
        <v>3</v>
      </c>
      <c r="N18" s="366">
        <v>44621</v>
      </c>
    </row>
    <row r="19" spans="1:14" ht="57" customHeight="1" x14ac:dyDescent="0.2">
      <c r="A19" s="56" t="s">
        <v>612</v>
      </c>
      <c r="B19" s="56" t="s">
        <v>630</v>
      </c>
      <c r="C19" s="375">
        <v>44620</v>
      </c>
      <c r="D19" s="56" t="s">
        <v>631</v>
      </c>
      <c r="E19" s="80">
        <v>15</v>
      </c>
      <c r="F19" s="56"/>
      <c r="G19" s="369">
        <v>44576</v>
      </c>
      <c r="H19" s="369">
        <v>44742</v>
      </c>
      <c r="I19" s="367" t="s">
        <v>632</v>
      </c>
      <c r="J19" s="375">
        <v>44620</v>
      </c>
      <c r="K19" s="80" t="s">
        <v>633</v>
      </c>
      <c r="L19" s="387" t="s">
        <v>636</v>
      </c>
      <c r="M19" s="47">
        <v>3</v>
      </c>
      <c r="N19" s="366">
        <v>44621</v>
      </c>
    </row>
    <row r="20" spans="1:14" ht="22.5" x14ac:dyDescent="0.2">
      <c r="A20" s="56" t="s">
        <v>612</v>
      </c>
      <c r="B20" s="56" t="s">
        <v>637</v>
      </c>
      <c r="C20" s="368">
        <v>44643</v>
      </c>
      <c r="D20" s="56" t="s">
        <v>638</v>
      </c>
      <c r="E20" s="80">
        <v>1</v>
      </c>
      <c r="F20" s="380" t="s">
        <v>615</v>
      </c>
      <c r="G20" s="368">
        <v>44562</v>
      </c>
      <c r="H20" s="368">
        <v>44926</v>
      </c>
      <c r="I20" s="367" t="s">
        <v>639</v>
      </c>
      <c r="J20" s="375">
        <v>44643</v>
      </c>
      <c r="K20" s="80" t="s">
        <v>91</v>
      </c>
      <c r="L20" s="387" t="s">
        <v>640</v>
      </c>
      <c r="M20" s="47">
        <v>4</v>
      </c>
      <c r="N20" s="366">
        <v>44649</v>
      </c>
    </row>
    <row r="21" spans="1:14" ht="22.5" x14ac:dyDescent="0.2">
      <c r="A21" s="380" t="s">
        <v>612</v>
      </c>
      <c r="B21" s="56" t="s">
        <v>637</v>
      </c>
      <c r="C21" s="368">
        <v>44643</v>
      </c>
      <c r="D21" s="56" t="s">
        <v>638</v>
      </c>
      <c r="E21" s="80">
        <v>1</v>
      </c>
      <c r="F21" s="56" t="s">
        <v>622</v>
      </c>
      <c r="G21" s="368">
        <v>44562</v>
      </c>
      <c r="H21" s="368">
        <v>44926</v>
      </c>
      <c r="I21" s="367" t="s">
        <v>639</v>
      </c>
      <c r="J21" s="375">
        <v>44643</v>
      </c>
      <c r="K21" s="80" t="s">
        <v>91</v>
      </c>
      <c r="L21" s="387" t="s">
        <v>640</v>
      </c>
      <c r="M21" s="47">
        <v>4</v>
      </c>
      <c r="N21" s="366">
        <v>44649</v>
      </c>
    </row>
    <row r="22" spans="1:14" ht="22.5" x14ac:dyDescent="0.2">
      <c r="A22" s="56" t="s">
        <v>612</v>
      </c>
      <c r="B22" s="56" t="s">
        <v>637</v>
      </c>
      <c r="C22" s="368">
        <v>44643</v>
      </c>
      <c r="D22" s="56" t="s">
        <v>638</v>
      </c>
      <c r="E22" s="80">
        <v>1</v>
      </c>
      <c r="F22" s="59" t="s">
        <v>621</v>
      </c>
      <c r="G22" s="368">
        <v>44562</v>
      </c>
      <c r="H22" s="368">
        <v>44926</v>
      </c>
      <c r="I22" s="367" t="s">
        <v>639</v>
      </c>
      <c r="J22" s="375">
        <v>44643</v>
      </c>
      <c r="K22" s="80" t="s">
        <v>91</v>
      </c>
      <c r="L22" s="387" t="s">
        <v>641</v>
      </c>
      <c r="M22" s="47">
        <v>4</v>
      </c>
      <c r="N22" s="366">
        <v>44649</v>
      </c>
    </row>
    <row r="23" spans="1:14" ht="22.5" x14ac:dyDescent="0.2">
      <c r="A23" s="380" t="s">
        <v>612</v>
      </c>
      <c r="B23" s="56" t="s">
        <v>637</v>
      </c>
      <c r="C23" s="368">
        <v>44643</v>
      </c>
      <c r="D23" s="56" t="s">
        <v>638</v>
      </c>
      <c r="E23" s="80">
        <v>1</v>
      </c>
      <c r="F23" s="59" t="s">
        <v>625</v>
      </c>
      <c r="G23" s="368">
        <v>44562</v>
      </c>
      <c r="H23" s="368">
        <v>44926</v>
      </c>
      <c r="I23" s="367" t="s">
        <v>639</v>
      </c>
      <c r="J23" s="375">
        <v>44643</v>
      </c>
      <c r="K23" s="80" t="s">
        <v>91</v>
      </c>
      <c r="L23" s="387" t="s">
        <v>641</v>
      </c>
      <c r="M23" s="47">
        <v>4</v>
      </c>
      <c r="N23" s="366">
        <v>44649</v>
      </c>
    </row>
    <row r="24" spans="1:14" ht="22.5" x14ac:dyDescent="0.2">
      <c r="A24" s="379" t="s">
        <v>612</v>
      </c>
      <c r="B24" s="56" t="s">
        <v>637</v>
      </c>
      <c r="C24" s="368">
        <v>44643</v>
      </c>
      <c r="D24" s="56" t="s">
        <v>638</v>
      </c>
      <c r="E24" s="80">
        <v>3</v>
      </c>
      <c r="F24" s="56" t="s">
        <v>615</v>
      </c>
      <c r="G24" s="368">
        <v>44562</v>
      </c>
      <c r="H24" s="368">
        <v>44926</v>
      </c>
      <c r="I24" s="367" t="s">
        <v>639</v>
      </c>
      <c r="J24" s="375">
        <v>44643</v>
      </c>
      <c r="K24" s="80" t="s">
        <v>91</v>
      </c>
      <c r="L24" s="387" t="s">
        <v>640</v>
      </c>
      <c r="M24" s="47">
        <v>4</v>
      </c>
      <c r="N24" s="366">
        <v>44649</v>
      </c>
    </row>
    <row r="25" spans="1:14" ht="22.5" x14ac:dyDescent="0.2">
      <c r="A25" s="56" t="s">
        <v>612</v>
      </c>
      <c r="B25" s="56" t="s">
        <v>637</v>
      </c>
      <c r="C25" s="368">
        <v>44643</v>
      </c>
      <c r="D25" s="56" t="s">
        <v>638</v>
      </c>
      <c r="E25" s="80">
        <v>3</v>
      </c>
      <c r="F25" s="56" t="s">
        <v>622</v>
      </c>
      <c r="G25" s="368">
        <v>44562</v>
      </c>
      <c r="H25" s="368">
        <v>44926</v>
      </c>
      <c r="I25" s="367" t="s">
        <v>639</v>
      </c>
      <c r="J25" s="375">
        <v>44643</v>
      </c>
      <c r="K25" s="80" t="s">
        <v>91</v>
      </c>
      <c r="L25" s="387" t="s">
        <v>640</v>
      </c>
      <c r="M25" s="47">
        <v>4</v>
      </c>
      <c r="N25" s="366">
        <v>44649</v>
      </c>
    </row>
    <row r="26" spans="1:14" ht="22.5" x14ac:dyDescent="0.2">
      <c r="A26" s="56" t="s">
        <v>612</v>
      </c>
      <c r="B26" s="56" t="s">
        <v>637</v>
      </c>
      <c r="C26" s="368">
        <v>44643</v>
      </c>
      <c r="D26" s="56" t="s">
        <v>638</v>
      </c>
      <c r="E26" s="80">
        <v>3</v>
      </c>
      <c r="F26" s="381" t="s">
        <v>621</v>
      </c>
      <c r="G26" s="368">
        <v>44562</v>
      </c>
      <c r="H26" s="368">
        <v>44926</v>
      </c>
      <c r="I26" s="367" t="s">
        <v>639</v>
      </c>
      <c r="J26" s="375">
        <v>44643</v>
      </c>
      <c r="K26" s="80" t="s">
        <v>91</v>
      </c>
      <c r="L26" s="387" t="s">
        <v>640</v>
      </c>
      <c r="M26" s="47">
        <v>4</v>
      </c>
      <c r="N26" s="366">
        <v>44649</v>
      </c>
    </row>
    <row r="27" spans="1:14" ht="22.5" x14ac:dyDescent="0.2">
      <c r="A27" s="56" t="s">
        <v>612</v>
      </c>
      <c r="B27" s="56" t="s">
        <v>637</v>
      </c>
      <c r="C27" s="368">
        <v>44643</v>
      </c>
      <c r="D27" s="56" t="s">
        <v>638</v>
      </c>
      <c r="E27" s="80">
        <v>3</v>
      </c>
      <c r="F27" s="59" t="s">
        <v>625</v>
      </c>
      <c r="G27" s="368">
        <v>44562</v>
      </c>
      <c r="H27" s="368">
        <v>44926</v>
      </c>
      <c r="I27" s="367" t="s">
        <v>639</v>
      </c>
      <c r="J27" s="375">
        <v>44643</v>
      </c>
      <c r="K27" s="80" t="s">
        <v>91</v>
      </c>
      <c r="L27" s="387" t="s">
        <v>640</v>
      </c>
      <c r="M27" s="47">
        <v>4</v>
      </c>
      <c r="N27" s="366">
        <v>44649</v>
      </c>
    </row>
    <row r="28" spans="1:14" ht="33.75" x14ac:dyDescent="0.2">
      <c r="A28" s="56" t="s">
        <v>612</v>
      </c>
      <c r="B28" s="56" t="s">
        <v>637</v>
      </c>
      <c r="C28" s="368">
        <v>44643</v>
      </c>
      <c r="D28" s="56" t="s">
        <v>638</v>
      </c>
      <c r="E28" s="80">
        <v>4</v>
      </c>
      <c r="F28" s="56" t="s">
        <v>615</v>
      </c>
      <c r="G28" s="368">
        <v>44562</v>
      </c>
      <c r="H28" s="368">
        <v>44926</v>
      </c>
      <c r="I28" s="367" t="s">
        <v>639</v>
      </c>
      <c r="J28" s="375">
        <v>44643</v>
      </c>
      <c r="K28" s="80" t="s">
        <v>91</v>
      </c>
      <c r="L28" s="387" t="s">
        <v>642</v>
      </c>
      <c r="M28" s="47">
        <v>4</v>
      </c>
      <c r="N28" s="366">
        <v>44649</v>
      </c>
    </row>
    <row r="29" spans="1:14" ht="33.75" x14ac:dyDescent="0.2">
      <c r="A29" s="56" t="s">
        <v>612</v>
      </c>
      <c r="B29" s="56" t="s">
        <v>637</v>
      </c>
      <c r="C29" s="368">
        <v>44643</v>
      </c>
      <c r="D29" s="56" t="s">
        <v>638</v>
      </c>
      <c r="E29" s="80">
        <v>4</v>
      </c>
      <c r="F29" s="59" t="s">
        <v>621</v>
      </c>
      <c r="G29" s="368">
        <v>44562</v>
      </c>
      <c r="H29" s="368">
        <v>44926</v>
      </c>
      <c r="I29" s="367" t="s">
        <v>639</v>
      </c>
      <c r="J29" s="375">
        <v>44643</v>
      </c>
      <c r="K29" s="80" t="s">
        <v>91</v>
      </c>
      <c r="L29" s="387" t="s">
        <v>642</v>
      </c>
      <c r="M29" s="47">
        <v>4</v>
      </c>
      <c r="N29" s="366">
        <v>44649</v>
      </c>
    </row>
    <row r="30" spans="1:14" ht="33.75" x14ac:dyDescent="0.2">
      <c r="A30" s="380" t="s">
        <v>612</v>
      </c>
      <c r="B30" s="56" t="s">
        <v>637</v>
      </c>
      <c r="C30" s="368">
        <v>44643</v>
      </c>
      <c r="D30" s="56" t="s">
        <v>638</v>
      </c>
      <c r="E30" s="80">
        <v>10</v>
      </c>
      <c r="F30" s="56" t="s">
        <v>615</v>
      </c>
      <c r="G30" s="368">
        <v>44562</v>
      </c>
      <c r="H30" s="368">
        <v>44926</v>
      </c>
      <c r="I30" s="367" t="s">
        <v>639</v>
      </c>
      <c r="J30" s="375">
        <v>44643</v>
      </c>
      <c r="K30" s="80" t="s">
        <v>91</v>
      </c>
      <c r="L30" s="387" t="s">
        <v>642</v>
      </c>
      <c r="M30" s="47">
        <v>4</v>
      </c>
      <c r="N30" s="366">
        <v>44649</v>
      </c>
    </row>
    <row r="31" spans="1:14" ht="33.75" x14ac:dyDescent="0.2">
      <c r="A31" s="379" t="s">
        <v>612</v>
      </c>
      <c r="B31" s="56" t="s">
        <v>637</v>
      </c>
      <c r="C31" s="368">
        <v>44643</v>
      </c>
      <c r="D31" s="56" t="s">
        <v>638</v>
      </c>
      <c r="E31" s="80">
        <v>10</v>
      </c>
      <c r="F31" s="56" t="s">
        <v>622</v>
      </c>
      <c r="G31" s="368">
        <v>44562</v>
      </c>
      <c r="H31" s="368">
        <v>44926</v>
      </c>
      <c r="I31" s="367" t="s">
        <v>639</v>
      </c>
      <c r="J31" s="375">
        <v>44643</v>
      </c>
      <c r="K31" s="80" t="s">
        <v>91</v>
      </c>
      <c r="L31" s="387" t="s">
        <v>642</v>
      </c>
      <c r="M31" s="47">
        <v>4</v>
      </c>
      <c r="N31" s="366">
        <v>44649</v>
      </c>
    </row>
    <row r="32" spans="1:14" ht="33.75" x14ac:dyDescent="0.2">
      <c r="A32" s="379" t="s">
        <v>612</v>
      </c>
      <c r="B32" s="56" t="s">
        <v>637</v>
      </c>
      <c r="C32" s="368">
        <v>44643</v>
      </c>
      <c r="D32" s="56" t="s">
        <v>638</v>
      </c>
      <c r="E32" s="80">
        <v>10</v>
      </c>
      <c r="F32" s="59" t="s">
        <v>621</v>
      </c>
      <c r="G32" s="368">
        <v>44562</v>
      </c>
      <c r="H32" s="368">
        <v>44926</v>
      </c>
      <c r="I32" s="367" t="s">
        <v>639</v>
      </c>
      <c r="J32" s="375">
        <v>44643</v>
      </c>
      <c r="K32" s="80" t="s">
        <v>91</v>
      </c>
      <c r="L32" s="387" t="s">
        <v>642</v>
      </c>
      <c r="M32" s="47">
        <v>4</v>
      </c>
      <c r="N32" s="366">
        <v>44649</v>
      </c>
    </row>
    <row r="33" spans="1:14" ht="33.75" x14ac:dyDescent="0.2">
      <c r="A33" s="56" t="s">
        <v>612</v>
      </c>
      <c r="B33" s="56" t="s">
        <v>637</v>
      </c>
      <c r="C33" s="368">
        <v>44643</v>
      </c>
      <c r="D33" s="56" t="s">
        <v>638</v>
      </c>
      <c r="E33" s="80">
        <v>10</v>
      </c>
      <c r="F33" s="59" t="s">
        <v>625</v>
      </c>
      <c r="G33" s="368">
        <v>44562</v>
      </c>
      <c r="H33" s="368">
        <v>44926</v>
      </c>
      <c r="I33" s="367" t="s">
        <v>639</v>
      </c>
      <c r="J33" s="375">
        <v>44643</v>
      </c>
      <c r="K33" s="80" t="s">
        <v>91</v>
      </c>
      <c r="L33" s="387" t="s">
        <v>642</v>
      </c>
      <c r="M33" s="47">
        <v>4</v>
      </c>
      <c r="N33" s="366">
        <v>44649</v>
      </c>
    </row>
    <row r="34" spans="1:14" x14ac:dyDescent="0.2">
      <c r="A34" s="56" t="s">
        <v>612</v>
      </c>
      <c r="B34" s="49" t="s">
        <v>628</v>
      </c>
      <c r="C34" s="53">
        <v>44677</v>
      </c>
      <c r="D34" s="59" t="s">
        <v>629</v>
      </c>
      <c r="E34" s="80">
        <v>1</v>
      </c>
      <c r="F34" s="56" t="s">
        <v>622</v>
      </c>
      <c r="G34" s="437">
        <v>44562</v>
      </c>
      <c r="H34" s="438">
        <v>44773</v>
      </c>
      <c r="I34" s="15" t="s">
        <v>643</v>
      </c>
      <c r="J34" s="53">
        <v>44677</v>
      </c>
      <c r="K34" s="80" t="s">
        <v>180</v>
      </c>
      <c r="L34" s="374" t="s">
        <v>618</v>
      </c>
      <c r="M34" s="54">
        <v>5</v>
      </c>
      <c r="N34" s="366">
        <v>44691</v>
      </c>
    </row>
    <row r="35" spans="1:14" x14ac:dyDescent="0.2">
      <c r="A35" s="56" t="s">
        <v>612</v>
      </c>
      <c r="B35" s="49" t="s">
        <v>628</v>
      </c>
      <c r="C35" s="53">
        <v>44677</v>
      </c>
      <c r="D35" s="59" t="s">
        <v>629</v>
      </c>
      <c r="E35" s="80">
        <v>1</v>
      </c>
      <c r="F35" s="56" t="s">
        <v>621</v>
      </c>
      <c r="G35" s="437">
        <v>44562</v>
      </c>
      <c r="H35" s="438">
        <v>44773</v>
      </c>
      <c r="I35" s="15" t="s">
        <v>643</v>
      </c>
      <c r="J35" s="53">
        <v>44677</v>
      </c>
      <c r="K35" s="80" t="s">
        <v>180</v>
      </c>
      <c r="L35" s="374" t="s">
        <v>618</v>
      </c>
      <c r="M35" s="54">
        <v>5</v>
      </c>
      <c r="N35" s="366">
        <v>44691</v>
      </c>
    </row>
    <row r="36" spans="1:14" x14ac:dyDescent="0.2">
      <c r="A36" s="56" t="s">
        <v>612</v>
      </c>
      <c r="B36" s="49" t="s">
        <v>628</v>
      </c>
      <c r="C36" s="53">
        <v>44677</v>
      </c>
      <c r="D36" s="59" t="s">
        <v>629</v>
      </c>
      <c r="E36" s="80">
        <v>2</v>
      </c>
      <c r="F36" s="56" t="s">
        <v>622</v>
      </c>
      <c r="G36" s="437">
        <v>44562</v>
      </c>
      <c r="H36" s="438">
        <v>44773</v>
      </c>
      <c r="I36" s="15" t="s">
        <v>643</v>
      </c>
      <c r="J36" s="53">
        <v>44677</v>
      </c>
      <c r="K36" s="80" t="s">
        <v>180</v>
      </c>
      <c r="L36" s="374" t="s">
        <v>618</v>
      </c>
      <c r="M36" s="54">
        <v>5</v>
      </c>
      <c r="N36" s="366">
        <v>44691</v>
      </c>
    </row>
    <row r="37" spans="1:14" x14ac:dyDescent="0.2">
      <c r="A37" s="56" t="s">
        <v>612</v>
      </c>
      <c r="B37" s="49" t="s">
        <v>628</v>
      </c>
      <c r="C37" s="53">
        <v>44677</v>
      </c>
      <c r="D37" s="59" t="s">
        <v>629</v>
      </c>
      <c r="E37" s="80">
        <v>2</v>
      </c>
      <c r="F37" s="56" t="s">
        <v>621</v>
      </c>
      <c r="G37" s="437">
        <v>44562</v>
      </c>
      <c r="H37" s="438">
        <v>44773</v>
      </c>
      <c r="I37" s="15" t="s">
        <v>643</v>
      </c>
      <c r="J37" s="53">
        <v>44677</v>
      </c>
      <c r="K37" s="80" t="s">
        <v>180</v>
      </c>
      <c r="L37" s="374" t="s">
        <v>618</v>
      </c>
      <c r="M37" s="54">
        <v>5</v>
      </c>
      <c r="N37" s="366">
        <v>44691</v>
      </c>
    </row>
    <row r="38" spans="1:14" x14ac:dyDescent="0.2">
      <c r="A38" s="56" t="s">
        <v>612</v>
      </c>
      <c r="B38" s="49" t="s">
        <v>628</v>
      </c>
      <c r="C38" s="53">
        <v>44677</v>
      </c>
      <c r="D38" s="59" t="s">
        <v>629</v>
      </c>
      <c r="E38" s="80">
        <v>3</v>
      </c>
      <c r="F38" s="56" t="s">
        <v>622</v>
      </c>
      <c r="G38" s="437">
        <v>44562</v>
      </c>
      <c r="H38" s="438">
        <v>44773</v>
      </c>
      <c r="I38" s="15" t="s">
        <v>643</v>
      </c>
      <c r="J38" s="53">
        <v>44677</v>
      </c>
      <c r="K38" s="80" t="s">
        <v>180</v>
      </c>
      <c r="L38" s="374" t="s">
        <v>618</v>
      </c>
      <c r="M38" s="54">
        <v>5</v>
      </c>
      <c r="N38" s="366">
        <v>44691</v>
      </c>
    </row>
    <row r="39" spans="1:14" x14ac:dyDescent="0.2">
      <c r="A39" s="56" t="s">
        <v>612</v>
      </c>
      <c r="B39" s="49" t="s">
        <v>628</v>
      </c>
      <c r="C39" s="53">
        <v>44677</v>
      </c>
      <c r="D39" s="59" t="s">
        <v>629</v>
      </c>
      <c r="E39" s="80">
        <v>3</v>
      </c>
      <c r="F39" s="56" t="s">
        <v>621</v>
      </c>
      <c r="G39" s="437">
        <v>44562</v>
      </c>
      <c r="H39" s="438">
        <v>44773</v>
      </c>
      <c r="I39" s="15" t="s">
        <v>643</v>
      </c>
      <c r="J39" s="53">
        <v>44677</v>
      </c>
      <c r="K39" s="80" t="s">
        <v>180</v>
      </c>
      <c r="L39" s="374" t="s">
        <v>618</v>
      </c>
      <c r="M39" s="54">
        <v>5</v>
      </c>
      <c r="N39" s="366">
        <v>44691</v>
      </c>
    </row>
    <row r="40" spans="1:14" ht="38.25" x14ac:dyDescent="0.2">
      <c r="A40" s="56" t="s">
        <v>612</v>
      </c>
      <c r="B40" s="441" t="s">
        <v>626</v>
      </c>
      <c r="C40" s="368">
        <v>44679</v>
      </c>
      <c r="D40" s="59" t="s">
        <v>627</v>
      </c>
      <c r="E40" s="80">
        <v>6</v>
      </c>
      <c r="F40" s="56" t="s">
        <v>622</v>
      </c>
      <c r="G40" s="437">
        <v>44683</v>
      </c>
      <c r="H40" s="438">
        <v>44742</v>
      </c>
      <c r="I40" s="440" t="s">
        <v>643</v>
      </c>
      <c r="J40" s="375">
        <v>44679</v>
      </c>
      <c r="K40" s="80" t="s">
        <v>644</v>
      </c>
      <c r="L40" s="439" t="s">
        <v>645</v>
      </c>
      <c r="M40" s="47">
        <v>5</v>
      </c>
      <c r="N40" s="366">
        <v>44691</v>
      </c>
    </row>
    <row r="41" spans="1:14" ht="38.25" x14ac:dyDescent="0.2">
      <c r="A41" s="56" t="s">
        <v>612</v>
      </c>
      <c r="B41" s="441" t="s">
        <v>626</v>
      </c>
      <c r="C41" s="368">
        <v>44679</v>
      </c>
      <c r="D41" s="59" t="s">
        <v>627</v>
      </c>
      <c r="E41" s="80">
        <v>14</v>
      </c>
      <c r="F41" s="56" t="s">
        <v>622</v>
      </c>
      <c r="G41" s="437">
        <v>44683</v>
      </c>
      <c r="H41" s="438">
        <v>44742</v>
      </c>
      <c r="I41" s="440" t="s">
        <v>643</v>
      </c>
      <c r="J41" s="368">
        <v>44679</v>
      </c>
      <c r="K41" s="80" t="s">
        <v>644</v>
      </c>
      <c r="L41" s="439" t="s">
        <v>646</v>
      </c>
      <c r="M41" s="47">
        <v>5</v>
      </c>
      <c r="N41" s="366">
        <v>44691</v>
      </c>
    </row>
    <row r="42" spans="1:14" ht="74.25" customHeight="1" x14ac:dyDescent="0.2">
      <c r="A42" s="48"/>
      <c r="B42" s="453" t="s">
        <v>626</v>
      </c>
      <c r="C42" s="368">
        <v>44683</v>
      </c>
      <c r="D42" s="59"/>
      <c r="E42" s="80"/>
      <c r="F42" s="56"/>
      <c r="G42" s="437">
        <v>44652</v>
      </c>
      <c r="H42" s="437">
        <v>44926</v>
      </c>
      <c r="I42" s="442" t="s">
        <v>647</v>
      </c>
      <c r="J42" s="368"/>
      <c r="K42" s="15"/>
      <c r="L42" s="439" t="s">
        <v>648</v>
      </c>
      <c r="M42" s="47">
        <v>5</v>
      </c>
      <c r="N42" s="366">
        <v>44691</v>
      </c>
    </row>
    <row r="43" spans="1:14" ht="38.25" x14ac:dyDescent="0.2">
      <c r="A43" s="56" t="s">
        <v>612</v>
      </c>
      <c r="B43" s="49" t="s">
        <v>649</v>
      </c>
      <c r="C43" s="368">
        <v>44687</v>
      </c>
      <c r="D43" s="56" t="s">
        <v>650</v>
      </c>
      <c r="E43" s="80">
        <v>6</v>
      </c>
      <c r="F43" s="56" t="s">
        <v>622</v>
      </c>
      <c r="G43" s="368">
        <v>44607</v>
      </c>
      <c r="H43" s="368">
        <v>44742</v>
      </c>
      <c r="I43" s="440" t="s">
        <v>643</v>
      </c>
      <c r="J43" s="368">
        <v>44687</v>
      </c>
      <c r="K43" s="80" t="s">
        <v>651</v>
      </c>
      <c r="L43" s="439" t="s">
        <v>652</v>
      </c>
      <c r="M43" s="47">
        <v>5</v>
      </c>
      <c r="N43" s="366">
        <v>44691</v>
      </c>
    </row>
    <row r="44" spans="1:14" x14ac:dyDescent="0.2">
      <c r="A44" s="56" t="s">
        <v>612</v>
      </c>
      <c r="B44" s="49" t="s">
        <v>649</v>
      </c>
      <c r="C44" s="368">
        <v>44687</v>
      </c>
      <c r="D44" s="56" t="s">
        <v>650</v>
      </c>
      <c r="E44" s="80">
        <v>7</v>
      </c>
      <c r="F44" s="56" t="s">
        <v>622</v>
      </c>
      <c r="G44" s="368">
        <v>44607</v>
      </c>
      <c r="H44" s="368">
        <v>44926</v>
      </c>
      <c r="I44" s="440" t="s">
        <v>643</v>
      </c>
      <c r="J44" s="368">
        <v>44687</v>
      </c>
      <c r="K44" s="80" t="s">
        <v>651</v>
      </c>
      <c r="L44" s="374" t="s">
        <v>618</v>
      </c>
      <c r="M44" s="47">
        <v>5</v>
      </c>
      <c r="N44" s="366">
        <v>44691</v>
      </c>
    </row>
    <row r="45" spans="1:14" x14ac:dyDescent="0.2">
      <c r="A45" s="56" t="s">
        <v>612</v>
      </c>
      <c r="B45" s="49" t="s">
        <v>649</v>
      </c>
      <c r="C45" s="368">
        <v>44687</v>
      </c>
      <c r="D45" s="56" t="s">
        <v>650</v>
      </c>
      <c r="E45" s="80">
        <v>7</v>
      </c>
      <c r="F45" s="380" t="s">
        <v>621</v>
      </c>
      <c r="G45" s="368">
        <v>44607</v>
      </c>
      <c r="H45" s="368">
        <v>44926</v>
      </c>
      <c r="I45" s="440" t="s">
        <v>643</v>
      </c>
      <c r="J45" s="368">
        <v>44687</v>
      </c>
      <c r="K45" s="80" t="s">
        <v>651</v>
      </c>
      <c r="L45" s="374" t="s">
        <v>618</v>
      </c>
      <c r="M45" s="47">
        <v>5</v>
      </c>
      <c r="N45" s="366">
        <v>44691</v>
      </c>
    </row>
    <row r="46" spans="1:14" x14ac:dyDescent="0.2">
      <c r="A46" s="56" t="s">
        <v>612</v>
      </c>
      <c r="B46" s="49" t="s">
        <v>649</v>
      </c>
      <c r="C46" s="368">
        <v>44687</v>
      </c>
      <c r="D46" s="56" t="s">
        <v>650</v>
      </c>
      <c r="E46" s="80">
        <v>7</v>
      </c>
      <c r="F46" s="379" t="s">
        <v>625</v>
      </c>
      <c r="G46" s="368">
        <v>44607</v>
      </c>
      <c r="H46" s="368">
        <v>44926</v>
      </c>
      <c r="I46" s="440" t="s">
        <v>643</v>
      </c>
      <c r="J46" s="368">
        <v>44687</v>
      </c>
      <c r="K46" s="80" t="s">
        <v>651</v>
      </c>
      <c r="L46" s="374" t="s">
        <v>618</v>
      </c>
      <c r="M46" s="47">
        <v>5</v>
      </c>
      <c r="N46" s="366">
        <v>44691</v>
      </c>
    </row>
    <row r="47" spans="1:14" ht="38.25" x14ac:dyDescent="0.2">
      <c r="A47" s="56"/>
      <c r="B47" s="453" t="s">
        <v>649</v>
      </c>
      <c r="C47" s="368">
        <v>44687</v>
      </c>
      <c r="D47" s="56" t="s">
        <v>650</v>
      </c>
      <c r="E47" s="80">
        <v>12</v>
      </c>
      <c r="F47" s="379"/>
      <c r="G47" s="368">
        <v>44682</v>
      </c>
      <c r="H47" s="368">
        <v>44926</v>
      </c>
      <c r="I47" s="457" t="s">
        <v>653</v>
      </c>
      <c r="J47" s="368">
        <v>44687</v>
      </c>
      <c r="K47" s="80" t="s">
        <v>651</v>
      </c>
      <c r="L47" s="79" t="s">
        <v>654</v>
      </c>
      <c r="M47" s="47">
        <v>5</v>
      </c>
      <c r="N47" s="366">
        <v>44691</v>
      </c>
    </row>
    <row r="48" spans="1:14" ht="25.5" x14ac:dyDescent="0.2">
      <c r="A48" s="56" t="s">
        <v>612</v>
      </c>
      <c r="B48" s="453" t="s">
        <v>630</v>
      </c>
      <c r="C48" s="368">
        <v>44690</v>
      </c>
      <c r="D48" s="56" t="s">
        <v>631</v>
      </c>
      <c r="E48" s="80">
        <v>1</v>
      </c>
      <c r="F48" s="379" t="s">
        <v>622</v>
      </c>
      <c r="G48" s="368">
        <v>44578</v>
      </c>
      <c r="H48" s="368">
        <v>44926</v>
      </c>
      <c r="I48" s="440" t="s">
        <v>643</v>
      </c>
      <c r="J48" s="368">
        <v>44690</v>
      </c>
      <c r="K48" s="80" t="s">
        <v>655</v>
      </c>
      <c r="L48" s="79" t="s">
        <v>656</v>
      </c>
      <c r="M48" s="47">
        <v>5</v>
      </c>
      <c r="N48" s="366">
        <v>44691</v>
      </c>
    </row>
    <row r="49" spans="1:14" x14ac:dyDescent="0.2">
      <c r="A49" s="56" t="s">
        <v>612</v>
      </c>
      <c r="B49" s="453" t="s">
        <v>637</v>
      </c>
      <c r="C49" s="368">
        <v>44693</v>
      </c>
      <c r="D49" s="56" t="s">
        <v>638</v>
      </c>
      <c r="E49" s="80">
        <v>1</v>
      </c>
      <c r="F49" s="379" t="s">
        <v>622</v>
      </c>
      <c r="G49" s="368">
        <v>44562</v>
      </c>
      <c r="H49" s="368">
        <v>44926</v>
      </c>
      <c r="I49" s="15" t="s">
        <v>657</v>
      </c>
      <c r="J49" s="368">
        <v>44693</v>
      </c>
      <c r="K49" s="80" t="s">
        <v>104</v>
      </c>
      <c r="L49" s="374" t="s">
        <v>618</v>
      </c>
      <c r="M49" s="54">
        <v>6</v>
      </c>
      <c r="N49" s="81">
        <v>44694</v>
      </c>
    </row>
    <row r="50" spans="1:14" x14ac:dyDescent="0.2">
      <c r="A50" s="56" t="s">
        <v>612</v>
      </c>
      <c r="B50" s="453" t="s">
        <v>637</v>
      </c>
      <c r="C50" s="368">
        <v>44693</v>
      </c>
      <c r="D50" s="56" t="s">
        <v>638</v>
      </c>
      <c r="E50" s="80">
        <v>1</v>
      </c>
      <c r="F50" s="379" t="s">
        <v>621</v>
      </c>
      <c r="G50" s="368">
        <v>44562</v>
      </c>
      <c r="H50" s="368">
        <v>44926</v>
      </c>
      <c r="I50" s="15" t="s">
        <v>657</v>
      </c>
      <c r="J50" s="368">
        <v>44693</v>
      </c>
      <c r="K50" s="80" t="s">
        <v>104</v>
      </c>
      <c r="L50" s="374" t="s">
        <v>618</v>
      </c>
      <c r="M50" s="54">
        <v>6</v>
      </c>
      <c r="N50" s="81">
        <v>44694</v>
      </c>
    </row>
    <row r="51" spans="1:14" x14ac:dyDescent="0.2">
      <c r="A51" s="56" t="s">
        <v>612</v>
      </c>
      <c r="B51" s="453" t="s">
        <v>637</v>
      </c>
      <c r="C51" s="368">
        <v>44693</v>
      </c>
      <c r="D51" s="56" t="s">
        <v>638</v>
      </c>
      <c r="E51" s="80">
        <v>1</v>
      </c>
      <c r="F51" s="56" t="s">
        <v>625</v>
      </c>
      <c r="G51" s="368">
        <v>44562</v>
      </c>
      <c r="H51" s="368">
        <v>44926</v>
      </c>
      <c r="I51" s="15" t="s">
        <v>657</v>
      </c>
      <c r="J51" s="368">
        <v>44693</v>
      </c>
      <c r="K51" s="80" t="s">
        <v>104</v>
      </c>
      <c r="L51" s="374" t="s">
        <v>618</v>
      </c>
      <c r="M51" s="54">
        <v>6</v>
      </c>
      <c r="N51" s="81">
        <v>44694</v>
      </c>
    </row>
    <row r="52" spans="1:14" x14ac:dyDescent="0.2">
      <c r="A52" s="56" t="s">
        <v>612</v>
      </c>
      <c r="B52" s="453" t="s">
        <v>637</v>
      </c>
      <c r="C52" s="368">
        <v>44693</v>
      </c>
      <c r="D52" s="56" t="s">
        <v>638</v>
      </c>
      <c r="E52" s="80">
        <v>2</v>
      </c>
      <c r="F52" s="381" t="s">
        <v>622</v>
      </c>
      <c r="G52" s="368">
        <v>44562</v>
      </c>
      <c r="H52" s="368">
        <v>44926</v>
      </c>
      <c r="I52" s="15" t="s">
        <v>657</v>
      </c>
      <c r="J52" s="368">
        <v>44693</v>
      </c>
      <c r="K52" s="80" t="s">
        <v>104</v>
      </c>
      <c r="L52" s="374" t="s">
        <v>618</v>
      </c>
      <c r="M52" s="54">
        <v>6</v>
      </c>
      <c r="N52" s="81">
        <v>44694</v>
      </c>
    </row>
    <row r="53" spans="1:14" x14ac:dyDescent="0.2">
      <c r="A53" s="56" t="s">
        <v>612</v>
      </c>
      <c r="B53" s="453" t="s">
        <v>637</v>
      </c>
      <c r="C53" s="368">
        <v>44693</v>
      </c>
      <c r="D53" s="56" t="s">
        <v>638</v>
      </c>
      <c r="E53" s="80">
        <v>2</v>
      </c>
      <c r="F53" s="381" t="s">
        <v>625</v>
      </c>
      <c r="G53" s="368">
        <v>44562</v>
      </c>
      <c r="H53" s="368">
        <v>44926</v>
      </c>
      <c r="I53" s="15" t="s">
        <v>657</v>
      </c>
      <c r="J53" s="368">
        <v>44693</v>
      </c>
      <c r="K53" s="80" t="s">
        <v>104</v>
      </c>
      <c r="L53" s="374" t="s">
        <v>618</v>
      </c>
      <c r="M53" s="54">
        <v>6</v>
      </c>
      <c r="N53" s="81">
        <v>44694</v>
      </c>
    </row>
    <row r="54" spans="1:14" x14ac:dyDescent="0.2">
      <c r="A54" s="56" t="s">
        <v>612</v>
      </c>
      <c r="B54" s="453" t="s">
        <v>637</v>
      </c>
      <c r="C54" s="368">
        <v>44693</v>
      </c>
      <c r="D54" s="56" t="s">
        <v>638</v>
      </c>
      <c r="E54" s="80">
        <v>3</v>
      </c>
      <c r="F54" s="380" t="s">
        <v>622</v>
      </c>
      <c r="G54" s="368">
        <v>44562</v>
      </c>
      <c r="H54" s="368">
        <v>44926</v>
      </c>
      <c r="I54" s="15" t="s">
        <v>657</v>
      </c>
      <c r="J54" s="368">
        <v>44693</v>
      </c>
      <c r="K54" s="80" t="s">
        <v>104</v>
      </c>
      <c r="L54" s="374" t="s">
        <v>618</v>
      </c>
      <c r="M54" s="54">
        <v>6</v>
      </c>
      <c r="N54" s="81">
        <v>44694</v>
      </c>
    </row>
    <row r="55" spans="1:14" x14ac:dyDescent="0.2">
      <c r="A55" s="56" t="s">
        <v>612</v>
      </c>
      <c r="B55" s="453" t="s">
        <v>637</v>
      </c>
      <c r="C55" s="368">
        <v>44693</v>
      </c>
      <c r="D55" s="56" t="s">
        <v>638</v>
      </c>
      <c r="E55" s="80">
        <v>3</v>
      </c>
      <c r="F55" s="56" t="s">
        <v>621</v>
      </c>
      <c r="G55" s="368">
        <v>44562</v>
      </c>
      <c r="H55" s="368">
        <v>44926</v>
      </c>
      <c r="I55" s="15" t="s">
        <v>657</v>
      </c>
      <c r="J55" s="368">
        <v>44693</v>
      </c>
      <c r="K55" s="80" t="s">
        <v>104</v>
      </c>
      <c r="L55" s="374" t="s">
        <v>618</v>
      </c>
      <c r="M55" s="54">
        <v>6</v>
      </c>
      <c r="N55" s="81">
        <v>44694</v>
      </c>
    </row>
    <row r="56" spans="1:14" x14ac:dyDescent="0.2">
      <c r="A56" s="56" t="s">
        <v>612</v>
      </c>
      <c r="B56" s="453" t="s">
        <v>637</v>
      </c>
      <c r="C56" s="368">
        <v>44693</v>
      </c>
      <c r="D56" s="56" t="s">
        <v>638</v>
      </c>
      <c r="E56" s="80">
        <v>3</v>
      </c>
      <c r="F56" s="380" t="s">
        <v>625</v>
      </c>
      <c r="G56" s="368">
        <v>44562</v>
      </c>
      <c r="H56" s="368">
        <v>44926</v>
      </c>
      <c r="I56" s="15" t="s">
        <v>657</v>
      </c>
      <c r="J56" s="368">
        <v>44693</v>
      </c>
      <c r="K56" s="80" t="s">
        <v>104</v>
      </c>
      <c r="L56" s="374" t="s">
        <v>618</v>
      </c>
      <c r="M56" s="54">
        <v>6</v>
      </c>
      <c r="N56" s="81">
        <v>44694</v>
      </c>
    </row>
    <row r="57" spans="1:14" x14ac:dyDescent="0.2">
      <c r="A57" s="56" t="s">
        <v>612</v>
      </c>
      <c r="B57" s="453" t="s">
        <v>637</v>
      </c>
      <c r="C57" s="368">
        <v>44693</v>
      </c>
      <c r="D57" s="56" t="s">
        <v>638</v>
      </c>
      <c r="E57" s="80">
        <v>4</v>
      </c>
      <c r="F57" s="56" t="s">
        <v>622</v>
      </c>
      <c r="G57" s="368">
        <v>44562</v>
      </c>
      <c r="H57" s="368">
        <v>44926</v>
      </c>
      <c r="I57" s="15" t="s">
        <v>657</v>
      </c>
      <c r="J57" s="368">
        <v>44693</v>
      </c>
      <c r="K57" s="80" t="s">
        <v>104</v>
      </c>
      <c r="L57" s="374" t="s">
        <v>618</v>
      </c>
      <c r="M57" s="54">
        <v>6</v>
      </c>
      <c r="N57" s="81">
        <v>44694</v>
      </c>
    </row>
    <row r="58" spans="1:14" x14ac:dyDescent="0.2">
      <c r="A58" s="56" t="s">
        <v>612</v>
      </c>
      <c r="B58" s="453" t="s">
        <v>637</v>
      </c>
      <c r="C58" s="368">
        <v>44693</v>
      </c>
      <c r="D58" s="56" t="s">
        <v>638</v>
      </c>
      <c r="E58" s="80">
        <v>4</v>
      </c>
      <c r="F58" s="380" t="s">
        <v>621</v>
      </c>
      <c r="G58" s="368">
        <v>44562</v>
      </c>
      <c r="H58" s="368">
        <v>44926</v>
      </c>
      <c r="I58" s="15" t="s">
        <v>657</v>
      </c>
      <c r="J58" s="368">
        <v>44693</v>
      </c>
      <c r="K58" s="80" t="s">
        <v>104</v>
      </c>
      <c r="L58" s="374" t="s">
        <v>618</v>
      </c>
      <c r="M58" s="54">
        <v>6</v>
      </c>
      <c r="N58" s="81">
        <v>44694</v>
      </c>
    </row>
    <row r="59" spans="1:14" x14ac:dyDescent="0.2">
      <c r="A59" s="56" t="s">
        <v>612</v>
      </c>
      <c r="B59" s="453" t="s">
        <v>637</v>
      </c>
      <c r="C59" s="368">
        <v>44693</v>
      </c>
      <c r="D59" s="56" t="s">
        <v>638</v>
      </c>
      <c r="E59" s="80">
        <v>4</v>
      </c>
      <c r="F59" s="379" t="s">
        <v>625</v>
      </c>
      <c r="G59" s="368">
        <v>44562</v>
      </c>
      <c r="H59" s="368">
        <v>44926</v>
      </c>
      <c r="I59" s="15" t="s">
        <v>657</v>
      </c>
      <c r="J59" s="368">
        <v>44693</v>
      </c>
      <c r="K59" s="80" t="s">
        <v>104</v>
      </c>
      <c r="L59" s="374" t="s">
        <v>618</v>
      </c>
      <c r="M59" s="54">
        <v>6</v>
      </c>
      <c r="N59" s="81">
        <v>44694</v>
      </c>
    </row>
    <row r="60" spans="1:14" x14ac:dyDescent="0.2">
      <c r="A60" s="56" t="s">
        <v>612</v>
      </c>
      <c r="B60" s="453" t="s">
        <v>637</v>
      </c>
      <c r="C60" s="368">
        <v>44693</v>
      </c>
      <c r="D60" s="56" t="s">
        <v>638</v>
      </c>
      <c r="E60" s="80">
        <v>7</v>
      </c>
      <c r="F60" s="379" t="s">
        <v>622</v>
      </c>
      <c r="G60" s="368">
        <v>44562</v>
      </c>
      <c r="H60" s="368">
        <v>44926</v>
      </c>
      <c r="I60" s="15" t="s">
        <v>657</v>
      </c>
      <c r="J60" s="368">
        <v>44693</v>
      </c>
      <c r="K60" s="80" t="s">
        <v>104</v>
      </c>
      <c r="L60" s="374" t="s">
        <v>618</v>
      </c>
      <c r="M60" s="54">
        <v>6</v>
      </c>
      <c r="N60" s="81">
        <v>44694</v>
      </c>
    </row>
    <row r="61" spans="1:14" x14ac:dyDescent="0.2">
      <c r="A61" s="56" t="s">
        <v>612</v>
      </c>
      <c r="B61" s="453" t="s">
        <v>637</v>
      </c>
      <c r="C61" s="368">
        <v>44693</v>
      </c>
      <c r="D61" s="56" t="s">
        <v>638</v>
      </c>
      <c r="E61" s="80">
        <v>7</v>
      </c>
      <c r="F61" s="379" t="s">
        <v>621</v>
      </c>
      <c r="G61" s="368">
        <v>44562</v>
      </c>
      <c r="H61" s="368">
        <v>44926</v>
      </c>
      <c r="I61" s="15" t="s">
        <v>657</v>
      </c>
      <c r="J61" s="368">
        <v>44693</v>
      </c>
      <c r="K61" s="80" t="s">
        <v>104</v>
      </c>
      <c r="L61" s="374" t="s">
        <v>618</v>
      </c>
      <c r="M61" s="54">
        <v>6</v>
      </c>
      <c r="N61" s="81">
        <v>44694</v>
      </c>
    </row>
    <row r="62" spans="1:14" x14ac:dyDescent="0.2">
      <c r="A62" s="56" t="s">
        <v>612</v>
      </c>
      <c r="B62" s="453" t="s">
        <v>637</v>
      </c>
      <c r="C62" s="368">
        <v>44693</v>
      </c>
      <c r="D62" s="56" t="s">
        <v>638</v>
      </c>
      <c r="E62" s="80">
        <v>7</v>
      </c>
      <c r="F62" s="56" t="s">
        <v>625</v>
      </c>
      <c r="G62" s="368">
        <v>44562</v>
      </c>
      <c r="H62" s="368">
        <v>44926</v>
      </c>
      <c r="I62" s="15" t="s">
        <v>657</v>
      </c>
      <c r="J62" s="368">
        <v>44693</v>
      </c>
      <c r="K62" s="80" t="s">
        <v>104</v>
      </c>
      <c r="L62" s="374" t="s">
        <v>618</v>
      </c>
      <c r="M62" s="54">
        <v>6</v>
      </c>
      <c r="N62" s="81">
        <v>44694</v>
      </c>
    </row>
    <row r="63" spans="1:14" ht="25.5" x14ac:dyDescent="0.2">
      <c r="B63" s="453" t="s">
        <v>637</v>
      </c>
      <c r="C63" s="368">
        <v>44693</v>
      </c>
      <c r="D63" s="469"/>
      <c r="E63" s="80"/>
      <c r="F63" s="468"/>
      <c r="G63" s="470">
        <v>44652</v>
      </c>
      <c r="H63" s="368">
        <v>44926</v>
      </c>
      <c r="I63" s="471" t="s">
        <v>658</v>
      </c>
      <c r="J63" s="368">
        <v>44693</v>
      </c>
      <c r="K63" s="80" t="s">
        <v>104</v>
      </c>
      <c r="L63" s="472" t="s">
        <v>618</v>
      </c>
      <c r="M63" s="47">
        <v>6</v>
      </c>
      <c r="N63" s="366">
        <v>44694</v>
      </c>
    </row>
    <row r="64" spans="1:14" x14ac:dyDescent="0.2">
      <c r="A64" s="56" t="s">
        <v>612</v>
      </c>
      <c r="B64" s="453" t="s">
        <v>637</v>
      </c>
      <c r="C64" s="53">
        <v>44708</v>
      </c>
      <c r="D64" s="56" t="s">
        <v>638</v>
      </c>
      <c r="E64" s="473">
        <v>1</v>
      </c>
      <c r="F64" s="56" t="s">
        <v>622</v>
      </c>
      <c r="G64" s="368">
        <v>44562</v>
      </c>
      <c r="H64" s="368">
        <v>44926</v>
      </c>
      <c r="I64" s="26" t="s">
        <v>659</v>
      </c>
      <c r="J64" s="53">
        <v>44708</v>
      </c>
      <c r="K64" s="482" t="s">
        <v>108</v>
      </c>
      <c r="L64" s="472" t="s">
        <v>618</v>
      </c>
      <c r="M64" s="54">
        <v>7</v>
      </c>
      <c r="N64" s="81">
        <v>44719</v>
      </c>
    </row>
    <row r="65" spans="1:14" x14ac:dyDescent="0.2">
      <c r="A65" s="56" t="s">
        <v>612</v>
      </c>
      <c r="B65" s="453" t="s">
        <v>637</v>
      </c>
      <c r="C65" s="53">
        <v>44708</v>
      </c>
      <c r="D65" s="56" t="s">
        <v>638</v>
      </c>
      <c r="E65" s="473">
        <v>1</v>
      </c>
      <c r="F65" s="56" t="s">
        <v>621</v>
      </c>
      <c r="G65" s="368">
        <v>44562</v>
      </c>
      <c r="H65" s="368">
        <v>44926</v>
      </c>
      <c r="I65" s="26" t="s">
        <v>659</v>
      </c>
      <c r="J65" s="53">
        <v>44708</v>
      </c>
      <c r="K65" s="482" t="s">
        <v>108</v>
      </c>
      <c r="L65" s="472" t="s">
        <v>618</v>
      </c>
      <c r="M65" s="54">
        <v>7</v>
      </c>
      <c r="N65" s="81">
        <v>44719</v>
      </c>
    </row>
    <row r="66" spans="1:14" x14ac:dyDescent="0.2">
      <c r="A66" s="56" t="s">
        <v>612</v>
      </c>
      <c r="B66" s="453" t="s">
        <v>637</v>
      </c>
      <c r="C66" s="53">
        <v>44708</v>
      </c>
      <c r="D66" s="56" t="s">
        <v>638</v>
      </c>
      <c r="E66" s="474">
        <v>4</v>
      </c>
      <c r="F66" s="380" t="s">
        <v>622</v>
      </c>
      <c r="G66" s="368">
        <v>44562</v>
      </c>
      <c r="H66" s="368">
        <v>44926</v>
      </c>
      <c r="I66" s="26" t="s">
        <v>659</v>
      </c>
      <c r="J66" s="53">
        <v>44708</v>
      </c>
      <c r="K66" s="482" t="s">
        <v>108</v>
      </c>
      <c r="L66" s="472" t="s">
        <v>618</v>
      </c>
      <c r="M66" s="54">
        <v>7</v>
      </c>
      <c r="N66" s="81">
        <v>44719</v>
      </c>
    </row>
    <row r="67" spans="1:14" x14ac:dyDescent="0.2">
      <c r="A67" s="56" t="s">
        <v>612</v>
      </c>
      <c r="B67" s="453" t="s">
        <v>637</v>
      </c>
      <c r="C67" s="53">
        <v>44708</v>
      </c>
      <c r="D67" s="56" t="s">
        <v>638</v>
      </c>
      <c r="E67" s="475">
        <v>4</v>
      </c>
      <c r="F67" s="56" t="s">
        <v>621</v>
      </c>
      <c r="G67" s="368">
        <v>44562</v>
      </c>
      <c r="H67" s="368">
        <v>44926</v>
      </c>
      <c r="I67" s="26" t="s">
        <v>659</v>
      </c>
      <c r="J67" s="53">
        <v>44708</v>
      </c>
      <c r="K67" s="482" t="s">
        <v>108</v>
      </c>
      <c r="L67" s="472" t="s">
        <v>618</v>
      </c>
      <c r="M67" s="54">
        <v>7</v>
      </c>
      <c r="N67" s="81">
        <v>44719</v>
      </c>
    </row>
    <row r="68" spans="1:14" x14ac:dyDescent="0.2">
      <c r="A68" s="56" t="s">
        <v>612</v>
      </c>
      <c r="B68" s="453" t="s">
        <v>630</v>
      </c>
      <c r="C68" s="53">
        <v>44696</v>
      </c>
      <c r="D68" s="56" t="s">
        <v>631</v>
      </c>
      <c r="E68" s="482">
        <v>5</v>
      </c>
      <c r="F68" s="56" t="s">
        <v>621</v>
      </c>
      <c r="G68" s="368">
        <v>44578</v>
      </c>
      <c r="H68" s="368">
        <v>44834</v>
      </c>
      <c r="I68" s="49" t="s">
        <v>660</v>
      </c>
      <c r="J68" s="480">
        <v>44727</v>
      </c>
      <c r="K68" s="558" t="s">
        <v>661</v>
      </c>
      <c r="L68" s="472" t="s">
        <v>618</v>
      </c>
      <c r="M68" s="54">
        <v>8</v>
      </c>
      <c r="N68" s="81">
        <v>44728</v>
      </c>
    </row>
    <row r="69" spans="1:14" ht="38.25" x14ac:dyDescent="0.2">
      <c r="A69" s="56" t="s">
        <v>612</v>
      </c>
      <c r="B69" s="453" t="s">
        <v>649</v>
      </c>
      <c r="C69" s="368">
        <v>44696</v>
      </c>
      <c r="D69" s="56" t="s">
        <v>650</v>
      </c>
      <c r="E69" s="59">
        <v>10</v>
      </c>
      <c r="F69" s="56" t="s">
        <v>622</v>
      </c>
      <c r="G69" s="481">
        <v>44593</v>
      </c>
      <c r="H69" s="481">
        <v>44736</v>
      </c>
      <c r="I69" s="453" t="s">
        <v>660</v>
      </c>
      <c r="J69" s="484">
        <v>44727</v>
      </c>
      <c r="K69" s="80" t="s">
        <v>662</v>
      </c>
      <c r="L69" s="472" t="s">
        <v>663</v>
      </c>
      <c r="M69" s="47">
        <v>8</v>
      </c>
      <c r="N69" s="366">
        <v>44728</v>
      </c>
    </row>
    <row r="70" spans="1:14" ht="38.25" x14ac:dyDescent="0.2">
      <c r="A70" s="56" t="s">
        <v>612</v>
      </c>
      <c r="B70" s="453" t="s">
        <v>637</v>
      </c>
      <c r="C70" s="368">
        <v>44757</v>
      </c>
      <c r="D70" s="56" t="s">
        <v>638</v>
      </c>
      <c r="E70" s="80">
        <v>12</v>
      </c>
      <c r="F70" s="56" t="s">
        <v>622</v>
      </c>
      <c r="G70" s="481">
        <v>44593</v>
      </c>
      <c r="H70" s="483">
        <v>44772</v>
      </c>
      <c r="I70" s="453" t="s">
        <v>660</v>
      </c>
      <c r="J70" s="485">
        <v>44728</v>
      </c>
      <c r="K70" s="80" t="s">
        <v>113</v>
      </c>
      <c r="L70" s="472" t="s">
        <v>663</v>
      </c>
      <c r="M70" s="47">
        <v>8</v>
      </c>
      <c r="N70" s="366">
        <v>44728</v>
      </c>
    </row>
    <row r="71" spans="1:14" ht="51" x14ac:dyDescent="0.2">
      <c r="A71" s="56" t="s">
        <v>612</v>
      </c>
      <c r="B71" s="453" t="s">
        <v>608</v>
      </c>
      <c r="C71" s="368">
        <v>44777</v>
      </c>
      <c r="D71" s="56" t="s">
        <v>627</v>
      </c>
      <c r="E71" s="80">
        <v>12</v>
      </c>
      <c r="F71" s="56" t="s">
        <v>622</v>
      </c>
      <c r="G71" s="481">
        <v>44593</v>
      </c>
      <c r="H71" s="481">
        <v>44712</v>
      </c>
      <c r="I71" s="367" t="s">
        <v>664</v>
      </c>
      <c r="J71" s="555"/>
      <c r="K71" s="80"/>
      <c r="L71" s="77" t="s">
        <v>665</v>
      </c>
      <c r="M71" s="47">
        <v>9</v>
      </c>
      <c r="N71" s="366">
        <v>44777</v>
      </c>
    </row>
    <row r="72" spans="1:14" ht="25.5" x14ac:dyDescent="0.2">
      <c r="A72" s="56" t="s">
        <v>612</v>
      </c>
      <c r="B72" s="453" t="s">
        <v>608</v>
      </c>
      <c r="C72" s="483">
        <v>44777</v>
      </c>
      <c r="D72" s="56" t="s">
        <v>627</v>
      </c>
      <c r="E72" s="80">
        <v>10</v>
      </c>
      <c r="F72" s="56" t="s">
        <v>621</v>
      </c>
      <c r="G72" s="481">
        <v>44593</v>
      </c>
      <c r="H72" s="481">
        <v>44834</v>
      </c>
      <c r="I72" s="556" t="s">
        <v>666</v>
      </c>
      <c r="J72" s="483">
        <v>44777</v>
      </c>
      <c r="K72" s="80" t="s">
        <v>667</v>
      </c>
      <c r="L72" s="557" t="s">
        <v>668</v>
      </c>
      <c r="M72" s="47">
        <v>9</v>
      </c>
      <c r="N72" s="366">
        <v>44777</v>
      </c>
    </row>
    <row r="73" spans="1:14" ht="25.5" x14ac:dyDescent="0.2">
      <c r="A73" s="56" t="s">
        <v>612</v>
      </c>
      <c r="B73" s="367" t="s">
        <v>649</v>
      </c>
      <c r="C73" s="368">
        <v>44783</v>
      </c>
      <c r="D73" s="80" t="s">
        <v>650</v>
      </c>
      <c r="E73" s="80">
        <v>3</v>
      </c>
      <c r="F73" s="56" t="s">
        <v>621</v>
      </c>
      <c r="G73" s="481">
        <v>44607</v>
      </c>
      <c r="H73" s="481">
        <v>44926</v>
      </c>
      <c r="I73" s="80" t="s">
        <v>843</v>
      </c>
      <c r="J73" s="559">
        <v>44781</v>
      </c>
      <c r="K73" s="80" t="s">
        <v>845</v>
      </c>
      <c r="L73" s="557" t="s">
        <v>844</v>
      </c>
      <c r="M73" s="54">
        <v>10</v>
      </c>
      <c r="N73" s="81">
        <v>44785</v>
      </c>
    </row>
    <row r="74" spans="1:14" ht="25.5" x14ac:dyDescent="0.2">
      <c r="A74" s="56" t="s">
        <v>612</v>
      </c>
      <c r="B74" s="367" t="s">
        <v>649</v>
      </c>
      <c r="C74" s="368">
        <v>44783</v>
      </c>
      <c r="D74" s="80" t="s">
        <v>650</v>
      </c>
      <c r="E74" s="80">
        <v>3</v>
      </c>
      <c r="F74" s="56" t="s">
        <v>625</v>
      </c>
      <c r="G74" s="481">
        <v>44607</v>
      </c>
      <c r="H74" s="481">
        <v>44926</v>
      </c>
      <c r="I74" s="80" t="s">
        <v>843</v>
      </c>
      <c r="J74" s="559">
        <v>44781</v>
      </c>
      <c r="K74" s="80" t="s">
        <v>845</v>
      </c>
      <c r="L74" s="557" t="s">
        <v>844</v>
      </c>
      <c r="M74" s="54">
        <v>10</v>
      </c>
      <c r="N74" s="81">
        <v>44785</v>
      </c>
    </row>
    <row r="75" spans="1:14" ht="38.25" x14ac:dyDescent="0.2">
      <c r="A75" s="56" t="s">
        <v>670</v>
      </c>
      <c r="B75" s="453" t="s">
        <v>637</v>
      </c>
      <c r="C75" s="368">
        <v>44784</v>
      </c>
      <c r="D75" s="80" t="s">
        <v>638</v>
      </c>
      <c r="E75" s="80">
        <v>10</v>
      </c>
      <c r="F75" s="561"/>
      <c r="G75" s="481">
        <v>44562</v>
      </c>
      <c r="H75" s="481">
        <v>44926</v>
      </c>
      <c r="I75" s="80" t="s">
        <v>843</v>
      </c>
      <c r="J75" s="375">
        <v>44784</v>
      </c>
      <c r="K75" s="578" t="s">
        <v>118</v>
      </c>
      <c r="L75" s="562" t="s">
        <v>849</v>
      </c>
      <c r="M75" s="54">
        <v>10</v>
      </c>
      <c r="N75" s="81">
        <v>44785</v>
      </c>
    </row>
    <row r="76" spans="1:14" ht="25.5" x14ac:dyDescent="0.2">
      <c r="A76" s="56" t="s">
        <v>670</v>
      </c>
      <c r="B76" s="453" t="s">
        <v>637</v>
      </c>
      <c r="E76" s="573"/>
      <c r="I76" s="80" t="s">
        <v>843</v>
      </c>
      <c r="J76" s="579"/>
      <c r="K76" s="573"/>
      <c r="L76" s="3" t="s">
        <v>850</v>
      </c>
      <c r="M76" s="54">
        <v>10</v>
      </c>
      <c r="N76" s="81">
        <v>44785</v>
      </c>
    </row>
    <row r="77" spans="1:14" ht="25.5" x14ac:dyDescent="0.2">
      <c r="A77" s="56" t="s">
        <v>670</v>
      </c>
      <c r="B77" s="453" t="s">
        <v>672</v>
      </c>
      <c r="C77" s="468"/>
      <c r="D77" s="571"/>
      <c r="E77" s="15"/>
      <c r="F77" s="571"/>
      <c r="G77" s="571"/>
      <c r="H77" s="469"/>
      <c r="I77" s="80" t="s">
        <v>843</v>
      </c>
      <c r="J77" s="573"/>
      <c r="K77" s="573"/>
      <c r="L77" s="3" t="s">
        <v>851</v>
      </c>
      <c r="M77" s="54">
        <v>10</v>
      </c>
      <c r="N77" s="81">
        <v>44785</v>
      </c>
    </row>
    <row r="78" spans="1:14" ht="25.5" x14ac:dyDescent="0.2">
      <c r="A78" s="56" t="s">
        <v>670</v>
      </c>
      <c r="B78" s="453" t="s">
        <v>613</v>
      </c>
      <c r="C78" s="568"/>
      <c r="D78" s="569"/>
      <c r="E78" s="49"/>
      <c r="F78" s="569"/>
      <c r="G78" s="569"/>
      <c r="H78" s="570"/>
      <c r="I78" s="80" t="s">
        <v>843</v>
      </c>
      <c r="J78" s="573"/>
      <c r="K78" s="573"/>
      <c r="L78" s="3" t="s">
        <v>852</v>
      </c>
      <c r="M78" s="54">
        <v>10</v>
      </c>
      <c r="N78" s="81">
        <v>44785</v>
      </c>
    </row>
    <row r="79" spans="1:14" ht="25.5" x14ac:dyDescent="0.2">
      <c r="A79" s="56" t="s">
        <v>670</v>
      </c>
      <c r="B79" s="453" t="s">
        <v>608</v>
      </c>
      <c r="E79" s="574"/>
      <c r="G79" s="481"/>
      <c r="H79" s="481"/>
      <c r="I79" s="80" t="s">
        <v>843</v>
      </c>
      <c r="J79" s="573"/>
      <c r="K79" s="574"/>
      <c r="L79" s="3" t="s">
        <v>853</v>
      </c>
      <c r="M79" s="54">
        <v>10</v>
      </c>
      <c r="N79" s="81">
        <v>44785</v>
      </c>
    </row>
    <row r="80" spans="1:14" x14ac:dyDescent="0.2">
      <c r="A80" s="56" t="s">
        <v>612</v>
      </c>
      <c r="B80" s="453" t="s">
        <v>630</v>
      </c>
      <c r="C80" s="575">
        <v>44791</v>
      </c>
      <c r="D80" s="469" t="s">
        <v>631</v>
      </c>
      <c r="E80" s="482">
        <v>1</v>
      </c>
      <c r="F80" s="572" t="s">
        <v>621</v>
      </c>
      <c r="G80" s="481">
        <v>44578</v>
      </c>
      <c r="H80" s="481">
        <v>44926</v>
      </c>
      <c r="I80" s="55" t="s">
        <v>855</v>
      </c>
      <c r="J80" s="480">
        <v>44790</v>
      </c>
      <c r="K80" s="482" t="s">
        <v>856</v>
      </c>
      <c r="L80" s="472" t="s">
        <v>618</v>
      </c>
      <c r="M80" s="54">
        <v>11</v>
      </c>
      <c r="N80" s="567">
        <v>44797</v>
      </c>
    </row>
    <row r="81" spans="1:14" x14ac:dyDescent="0.2">
      <c r="A81" s="379" t="s">
        <v>612</v>
      </c>
      <c r="B81" s="453" t="s">
        <v>630</v>
      </c>
      <c r="C81" s="575">
        <v>44791</v>
      </c>
      <c r="D81" s="576" t="s">
        <v>631</v>
      </c>
      <c r="E81" s="558">
        <v>9</v>
      </c>
      <c r="F81" s="577" t="s">
        <v>621</v>
      </c>
      <c r="G81" s="483">
        <v>44578</v>
      </c>
      <c r="H81" s="483">
        <v>44834</v>
      </c>
      <c r="I81" s="55" t="s">
        <v>855</v>
      </c>
      <c r="J81" s="480">
        <v>44790</v>
      </c>
      <c r="K81" s="55" t="s">
        <v>856</v>
      </c>
      <c r="L81" s="374" t="s">
        <v>618</v>
      </c>
      <c r="M81" s="54">
        <v>11</v>
      </c>
      <c r="N81" s="567">
        <v>44797</v>
      </c>
    </row>
    <row r="82" spans="1:14" x14ac:dyDescent="0.2">
      <c r="A82" s="379" t="s">
        <v>612</v>
      </c>
      <c r="B82" s="556" t="s">
        <v>637</v>
      </c>
      <c r="C82" s="581">
        <v>44797</v>
      </c>
      <c r="D82" s="571" t="s">
        <v>638</v>
      </c>
      <c r="E82" s="561">
        <v>1</v>
      </c>
      <c r="F82" s="56" t="s">
        <v>621</v>
      </c>
      <c r="G82" s="483">
        <v>44562</v>
      </c>
      <c r="H82" s="483">
        <v>44926</v>
      </c>
      <c r="I82" s="55" t="s">
        <v>855</v>
      </c>
      <c r="J82" s="581">
        <v>44797</v>
      </c>
      <c r="K82" s="55" t="s">
        <v>124</v>
      </c>
      <c r="L82" s="374" t="s">
        <v>618</v>
      </c>
      <c r="M82" s="54">
        <v>11</v>
      </c>
      <c r="N82" s="567">
        <v>44797</v>
      </c>
    </row>
    <row r="83" spans="1:14" x14ac:dyDescent="0.2">
      <c r="A83" s="379" t="s">
        <v>612</v>
      </c>
      <c r="B83" s="556" t="s">
        <v>637</v>
      </c>
      <c r="C83" s="581">
        <v>44797</v>
      </c>
      <c r="D83" s="571" t="s">
        <v>638</v>
      </c>
      <c r="E83" s="561">
        <v>1</v>
      </c>
      <c r="F83" s="577" t="s">
        <v>625</v>
      </c>
      <c r="G83" s="483">
        <v>44562</v>
      </c>
      <c r="H83" s="483">
        <v>44926</v>
      </c>
      <c r="I83" s="55" t="s">
        <v>855</v>
      </c>
      <c r="J83" s="581">
        <v>44797</v>
      </c>
      <c r="K83" s="55" t="s">
        <v>124</v>
      </c>
      <c r="L83" s="374" t="s">
        <v>618</v>
      </c>
      <c r="M83" s="54">
        <v>11</v>
      </c>
      <c r="N83" s="567">
        <v>44797</v>
      </c>
    </row>
    <row r="84" spans="1:14" x14ac:dyDescent="0.2">
      <c r="A84" s="379" t="s">
        <v>612</v>
      </c>
      <c r="B84" s="556" t="s">
        <v>637</v>
      </c>
      <c r="C84" s="581">
        <v>44804</v>
      </c>
      <c r="D84" s="571" t="s">
        <v>638</v>
      </c>
      <c r="E84" s="561">
        <v>1</v>
      </c>
      <c r="F84" s="56" t="s">
        <v>621</v>
      </c>
      <c r="G84" s="483">
        <v>44562</v>
      </c>
      <c r="H84" s="483">
        <v>44926</v>
      </c>
      <c r="I84" s="580" t="s">
        <v>857</v>
      </c>
      <c r="J84" s="581">
        <v>44804</v>
      </c>
      <c r="K84" s="580" t="s">
        <v>129</v>
      </c>
      <c r="L84" s="374" t="s">
        <v>618</v>
      </c>
      <c r="M84" s="54">
        <v>12</v>
      </c>
      <c r="N84" s="567">
        <v>44805</v>
      </c>
    </row>
    <row r="85" spans="1:14" x14ac:dyDescent="0.2">
      <c r="A85" s="379" t="s">
        <v>612</v>
      </c>
      <c r="B85" s="556" t="s">
        <v>637</v>
      </c>
      <c r="C85" s="581">
        <v>44804</v>
      </c>
      <c r="D85" s="571" t="s">
        <v>638</v>
      </c>
      <c r="E85" s="561">
        <v>1</v>
      </c>
      <c r="F85" s="56" t="s">
        <v>625</v>
      </c>
      <c r="G85" s="483">
        <v>44562</v>
      </c>
      <c r="H85" s="483">
        <v>44926</v>
      </c>
      <c r="I85" s="580" t="s">
        <v>857</v>
      </c>
      <c r="J85" s="581">
        <v>44804</v>
      </c>
      <c r="K85" s="580" t="s">
        <v>129</v>
      </c>
      <c r="L85" s="374" t="s">
        <v>618</v>
      </c>
      <c r="M85" s="54">
        <v>12</v>
      </c>
      <c r="N85" s="567">
        <v>44805</v>
      </c>
    </row>
    <row r="86" spans="1:14" ht="25.5" x14ac:dyDescent="0.2">
      <c r="A86" s="56" t="s">
        <v>612</v>
      </c>
      <c r="B86" s="441" t="s">
        <v>630</v>
      </c>
      <c r="C86" s="645">
        <v>44881</v>
      </c>
      <c r="D86" s="644" t="s">
        <v>631</v>
      </c>
      <c r="E86" s="641">
        <v>1</v>
      </c>
      <c r="F86" s="56" t="s">
        <v>625</v>
      </c>
      <c r="G86" s="559">
        <v>44578</v>
      </c>
      <c r="H86" s="642">
        <v>44926</v>
      </c>
      <c r="I86" s="641" t="s">
        <v>867</v>
      </c>
      <c r="J86" s="640">
        <v>44881</v>
      </c>
      <c r="K86" s="641" t="s">
        <v>868</v>
      </c>
      <c r="L86" s="643" t="s">
        <v>869</v>
      </c>
      <c r="M86" s="47">
        <v>13</v>
      </c>
      <c r="N86" s="639">
        <v>44897</v>
      </c>
    </row>
    <row r="87" spans="1:14" ht="48" customHeight="1" x14ac:dyDescent="0.2">
      <c r="A87" s="56" t="s">
        <v>670</v>
      </c>
      <c r="I87" s="641" t="s">
        <v>867</v>
      </c>
      <c r="L87" s="646" t="s">
        <v>880</v>
      </c>
      <c r="M87" s="47">
        <v>13</v>
      </c>
      <c r="N87" s="639">
        <v>44897</v>
      </c>
    </row>
    <row r="105" spans="1:1" x14ac:dyDescent="0.2">
      <c r="A105" s="386" t="s">
        <v>614</v>
      </c>
    </row>
    <row r="106" spans="1:1" x14ac:dyDescent="0.2">
      <c r="A106" s="386" t="s">
        <v>669</v>
      </c>
    </row>
    <row r="107" spans="1:1" x14ac:dyDescent="0.2">
      <c r="A107" s="386" t="s">
        <v>627</v>
      </c>
    </row>
    <row r="108" spans="1:1" x14ac:dyDescent="0.2">
      <c r="A108" s="386" t="s">
        <v>629</v>
      </c>
    </row>
    <row r="109" spans="1:1" x14ac:dyDescent="0.2">
      <c r="A109" s="386" t="s">
        <v>638</v>
      </c>
    </row>
    <row r="110" spans="1:1" x14ac:dyDescent="0.2">
      <c r="A110" s="386" t="s">
        <v>631</v>
      </c>
    </row>
    <row r="111" spans="1:1" x14ac:dyDescent="0.2">
      <c r="A111" s="386" t="s">
        <v>650</v>
      </c>
    </row>
    <row r="112" spans="1:1" x14ac:dyDescent="0.2">
      <c r="A112" s="386"/>
    </row>
    <row r="113" spans="1:1" x14ac:dyDescent="0.2">
      <c r="A113" s="386" t="s">
        <v>615</v>
      </c>
    </row>
    <row r="114" spans="1:1" x14ac:dyDescent="0.2">
      <c r="A114" s="386" t="s">
        <v>622</v>
      </c>
    </row>
    <row r="115" spans="1:1" x14ac:dyDescent="0.2">
      <c r="A115" s="386" t="s">
        <v>621</v>
      </c>
    </row>
    <row r="116" spans="1:1" x14ac:dyDescent="0.2">
      <c r="A116" s="386" t="s">
        <v>625</v>
      </c>
    </row>
    <row r="117" spans="1:1" x14ac:dyDescent="0.2">
      <c r="A117" s="386"/>
    </row>
    <row r="118" spans="1:1" x14ac:dyDescent="0.2">
      <c r="A118" s="386" t="s">
        <v>670</v>
      </c>
    </row>
    <row r="119" spans="1:1" x14ac:dyDescent="0.2">
      <c r="A119" s="386" t="s">
        <v>612</v>
      </c>
    </row>
    <row r="120" spans="1:1" x14ac:dyDescent="0.2">
      <c r="A120" s="386"/>
    </row>
    <row r="121" spans="1:1" x14ac:dyDescent="0.2">
      <c r="A121" s="386" t="s">
        <v>649</v>
      </c>
    </row>
    <row r="122" spans="1:1" x14ac:dyDescent="0.2">
      <c r="A122" s="386" t="s">
        <v>630</v>
      </c>
    </row>
    <row r="123" spans="1:1" x14ac:dyDescent="0.2">
      <c r="A123" s="386" t="s">
        <v>613</v>
      </c>
    </row>
    <row r="124" spans="1:1" x14ac:dyDescent="0.2">
      <c r="A124" s="386" t="s">
        <v>671</v>
      </c>
    </row>
    <row r="125" spans="1:1" x14ac:dyDescent="0.2">
      <c r="A125" s="386" t="s">
        <v>608</v>
      </c>
    </row>
    <row r="126" spans="1:1" x14ac:dyDescent="0.2">
      <c r="A126" s="386" t="s">
        <v>672</v>
      </c>
    </row>
    <row r="127" spans="1:1" x14ac:dyDescent="0.2">
      <c r="A127" s="386" t="s">
        <v>637</v>
      </c>
    </row>
  </sheetData>
  <sheetProtection algorithmName="SHA-512" hashValue="ZNAYqMZcc4Q6a61HtMzTf4q4zYFWCzeMZColU40yKAdMeiJV/HRihWXylC765Q1o+NnJ986fuqo3yRTH2x2BNw==" saltValue="t/xTZbbr6x6Xj9fs+/ppNA==" spinCount="100000" sheet="1" objects="1" scenarios="1"/>
  <mergeCells count="14">
    <mergeCell ref="B1:I1"/>
    <mergeCell ref="J1:N1"/>
    <mergeCell ref="J2:K2"/>
    <mergeCell ref="L2:L3"/>
    <mergeCell ref="M2:M3"/>
    <mergeCell ref="N2:N3"/>
    <mergeCell ref="G2:G3"/>
    <mergeCell ref="H2:H3"/>
    <mergeCell ref="I2:I3"/>
    <mergeCell ref="A2:A3"/>
    <mergeCell ref="B2:B3"/>
    <mergeCell ref="C2:C3"/>
    <mergeCell ref="D2:E2"/>
    <mergeCell ref="F2:F3"/>
  </mergeCells>
  <dataValidations count="7">
    <dataValidation type="list" allowBlank="1" showInputMessage="1" showErrorMessage="1" sqref="F22:F23 F29 F27 F32:F33 F37 F39" xr:uid="{9CDF7303-3F11-4AE9-AABE-18286D2D296A}">
      <formula1>$T$5:$T$6</formula1>
    </dataValidation>
    <dataValidation type="list" allowBlank="1" showInputMessage="1" showErrorMessage="1" sqref="B34:B42" xr:uid="{80CD7AA4-6AED-4C91-AEF4-97BD822BFA05}">
      <formula1>$P$5:$P$10</formula1>
    </dataValidation>
    <dataValidation type="list" allowBlank="1" showInputMessage="1" showErrorMessage="1" sqref="D34:D42" xr:uid="{800E6B0B-AD9D-400A-8089-0662810C9C33}">
      <formula1>$Q$5:$Q$10</formula1>
    </dataValidation>
    <dataValidation type="list" allowBlank="1" showInputMessage="1" showErrorMessage="1" sqref="F5:F21 F30:F31 F24:F26 F28 F34:F36 F38 F40:F62 F64:F74 F80:F86" xr:uid="{D0C0EBDC-E07F-4199-A3E7-15DE0DD4229A}">
      <formula1>$A$113:$A$116</formula1>
    </dataValidation>
    <dataValidation type="list" allowBlank="1" showInputMessage="1" showErrorMessage="1" sqref="D5:D33 D43:D62 D64:D72" xr:uid="{D85CC055-7F05-47EA-8C2A-15002A475BF3}">
      <formula1>$A$105:$A$111</formula1>
    </dataValidation>
    <dataValidation type="list" allowBlank="1" showInputMessage="1" showErrorMessage="1" sqref="A5:A41 A43:A62 A64:A87" xr:uid="{070BEC66-FB99-42BB-8251-3A3C307FA8FA}">
      <formula1>$A$118:$A$119</formula1>
    </dataValidation>
    <dataValidation type="list" allowBlank="1" showInputMessage="1" showErrorMessage="1" sqref="B5:B33 B43:B86" xr:uid="{22D96A01-9DDD-4D14-B9DB-50A7535BF1B3}">
      <formula1>$A$121:$A$127</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tabColor rgb="FF0070C0"/>
  </sheetPr>
  <dimension ref="A1:Q21"/>
  <sheetViews>
    <sheetView showGridLines="0" topLeftCell="D1" zoomScale="90" zoomScaleNormal="90" workbookViewId="0">
      <pane ySplit="2" topLeftCell="A15" activePane="bottomLeft" state="frozen"/>
      <selection activeCell="L87" sqref="L87"/>
      <selection pane="bottomLeft" activeCell="L87" sqref="L87"/>
    </sheetView>
  </sheetViews>
  <sheetFormatPr baseColWidth="10" defaultColWidth="11.42578125" defaultRowHeight="14.25" x14ac:dyDescent="0.2"/>
  <cols>
    <col min="1" max="1" width="11.42578125" style="2"/>
    <col min="2" max="2" width="21.5703125" style="2" customWidth="1"/>
    <col min="3" max="3" width="68.140625" style="2" customWidth="1"/>
    <col min="4" max="4" width="27" style="2" customWidth="1"/>
    <col min="5" max="5" width="139.140625" style="2" customWidth="1"/>
    <col min="6" max="16384" width="11.42578125" style="2"/>
  </cols>
  <sheetData>
    <row r="1" spans="1:17" ht="107.1" customHeight="1" thickBot="1" x14ac:dyDescent="0.3">
      <c r="A1" s="760" t="s">
        <v>673</v>
      </c>
      <c r="B1" s="761"/>
      <c r="C1" s="761"/>
      <c r="D1" s="761"/>
      <c r="E1" s="96"/>
      <c r="F1" s="94"/>
      <c r="G1" s="94"/>
      <c r="H1" s="94"/>
      <c r="I1" s="94"/>
      <c r="J1" s="94"/>
      <c r="K1" s="94"/>
      <c r="L1" s="94"/>
      <c r="M1" s="94"/>
      <c r="N1" s="97"/>
      <c r="O1" s="97"/>
      <c r="P1" s="97"/>
      <c r="Q1"/>
    </row>
    <row r="2" spans="1:17" s="315" customFormat="1" ht="35.25" customHeight="1" x14ac:dyDescent="0.3">
      <c r="A2" s="327" t="s">
        <v>674</v>
      </c>
      <c r="B2" s="328" t="s">
        <v>675</v>
      </c>
      <c r="C2" s="328" t="s">
        <v>676</v>
      </c>
      <c r="D2" s="328" t="s">
        <v>677</v>
      </c>
      <c r="E2" s="329" t="s">
        <v>678</v>
      </c>
    </row>
    <row r="3" spans="1:17" ht="155.44999999999999" customHeight="1" x14ac:dyDescent="0.2">
      <c r="A3" s="316">
        <f>0+1</f>
        <v>1</v>
      </c>
      <c r="B3" s="301" t="s">
        <v>679</v>
      </c>
      <c r="C3" s="317" t="s">
        <v>680</v>
      </c>
      <c r="D3" s="318" t="s">
        <v>681</v>
      </c>
      <c r="E3" s="319" t="s">
        <v>682</v>
      </c>
    </row>
    <row r="4" spans="1:17" ht="114.75" customHeight="1" x14ac:dyDescent="0.2">
      <c r="A4" s="316">
        <f t="shared" ref="A4:A15" si="0">+A3+1</f>
        <v>2</v>
      </c>
      <c r="B4" s="301" t="s">
        <v>679</v>
      </c>
      <c r="C4" s="317" t="s">
        <v>683</v>
      </c>
      <c r="D4" s="318" t="s">
        <v>184</v>
      </c>
      <c r="E4" s="319" t="s">
        <v>684</v>
      </c>
    </row>
    <row r="5" spans="1:17" ht="138" customHeight="1" x14ac:dyDescent="0.2">
      <c r="A5" s="316">
        <f t="shared" si="0"/>
        <v>3</v>
      </c>
      <c r="B5" s="301" t="s">
        <v>679</v>
      </c>
      <c r="C5" s="317" t="s">
        <v>680</v>
      </c>
      <c r="D5" s="318" t="s">
        <v>198</v>
      </c>
      <c r="E5" s="319" t="s">
        <v>685</v>
      </c>
    </row>
    <row r="6" spans="1:17" ht="270" x14ac:dyDescent="0.2">
      <c r="A6" s="316">
        <f t="shared" si="0"/>
        <v>4</v>
      </c>
      <c r="B6" s="301" t="s">
        <v>679</v>
      </c>
      <c r="C6" s="317" t="s">
        <v>686</v>
      </c>
      <c r="D6" s="318" t="s">
        <v>96</v>
      </c>
      <c r="E6" s="319" t="s">
        <v>687</v>
      </c>
    </row>
    <row r="7" spans="1:17" ht="120" x14ac:dyDescent="0.2">
      <c r="A7" s="316">
        <f t="shared" si="0"/>
        <v>5</v>
      </c>
      <c r="B7" s="301" t="s">
        <v>679</v>
      </c>
      <c r="C7" s="317" t="s">
        <v>688</v>
      </c>
      <c r="D7" s="318" t="s">
        <v>146</v>
      </c>
      <c r="E7" s="320" t="s">
        <v>689</v>
      </c>
    </row>
    <row r="8" spans="1:17" ht="75" x14ac:dyDescent="0.2">
      <c r="A8" s="316">
        <f>+A7+1</f>
        <v>6</v>
      </c>
      <c r="B8" s="301" t="s">
        <v>690</v>
      </c>
      <c r="C8" s="317" t="s">
        <v>680</v>
      </c>
      <c r="D8" s="318" t="s">
        <v>134</v>
      </c>
      <c r="E8" s="319" t="s">
        <v>691</v>
      </c>
    </row>
    <row r="9" spans="1:17" ht="165" x14ac:dyDescent="0.2">
      <c r="A9" s="316">
        <f>+A8+1</f>
        <v>7</v>
      </c>
      <c r="B9" s="301" t="s">
        <v>692</v>
      </c>
      <c r="C9" s="317" t="s">
        <v>693</v>
      </c>
      <c r="D9" s="301" t="s">
        <v>694</v>
      </c>
      <c r="E9" s="319" t="s">
        <v>695</v>
      </c>
    </row>
    <row r="10" spans="1:17" ht="75" x14ac:dyDescent="0.2">
      <c r="A10" s="316">
        <f t="shared" si="0"/>
        <v>8</v>
      </c>
      <c r="B10" s="301" t="s">
        <v>692</v>
      </c>
      <c r="C10" s="321" t="s">
        <v>693</v>
      </c>
      <c r="D10" s="301" t="s">
        <v>696</v>
      </c>
      <c r="E10" s="320" t="s">
        <v>697</v>
      </c>
    </row>
    <row r="11" spans="1:17" ht="60" x14ac:dyDescent="0.2">
      <c r="A11" s="316">
        <f t="shared" si="0"/>
        <v>9</v>
      </c>
      <c r="B11" s="301" t="s">
        <v>692</v>
      </c>
      <c r="C11" s="321" t="s">
        <v>686</v>
      </c>
      <c r="D11" s="301" t="s">
        <v>239</v>
      </c>
      <c r="E11" s="320" t="s">
        <v>698</v>
      </c>
    </row>
    <row r="12" spans="1:17" ht="75" x14ac:dyDescent="0.2">
      <c r="A12" s="316">
        <f t="shared" si="0"/>
        <v>10</v>
      </c>
      <c r="B12" s="301" t="s">
        <v>692</v>
      </c>
      <c r="C12" s="321" t="s">
        <v>699</v>
      </c>
      <c r="D12" s="301" t="s">
        <v>700</v>
      </c>
      <c r="E12" s="320" t="s">
        <v>701</v>
      </c>
    </row>
    <row r="13" spans="1:17" ht="225" customHeight="1" x14ac:dyDescent="0.2">
      <c r="A13" s="316">
        <f>+A12+1</f>
        <v>11</v>
      </c>
      <c r="B13" s="301" t="s">
        <v>692</v>
      </c>
      <c r="C13" s="321" t="s">
        <v>699</v>
      </c>
      <c r="D13" s="301" t="s">
        <v>162</v>
      </c>
      <c r="E13" s="320" t="s">
        <v>702</v>
      </c>
    </row>
    <row r="14" spans="1:17" ht="114" customHeight="1" x14ac:dyDescent="0.2">
      <c r="A14" s="316">
        <f>+A13+1</f>
        <v>12</v>
      </c>
      <c r="B14" s="301" t="s">
        <v>690</v>
      </c>
      <c r="C14" s="321" t="s">
        <v>699</v>
      </c>
      <c r="D14" s="301" t="s">
        <v>123</v>
      </c>
      <c r="E14" s="319" t="s">
        <v>703</v>
      </c>
    </row>
    <row r="15" spans="1:17" ht="93.6" customHeight="1" x14ac:dyDescent="0.2">
      <c r="A15" s="316">
        <f t="shared" si="0"/>
        <v>13</v>
      </c>
      <c r="B15" s="318" t="s">
        <v>704</v>
      </c>
      <c r="C15" s="317" t="s">
        <v>686</v>
      </c>
      <c r="D15" s="318" t="s">
        <v>705</v>
      </c>
      <c r="E15" s="319" t="s">
        <v>706</v>
      </c>
    </row>
    <row r="16" spans="1:17" ht="102.95" customHeight="1" x14ac:dyDescent="0.2">
      <c r="A16" s="316">
        <f>A15+1</f>
        <v>14</v>
      </c>
      <c r="B16" s="301" t="s">
        <v>690</v>
      </c>
      <c r="C16" s="321" t="s">
        <v>680</v>
      </c>
      <c r="D16" s="301" t="s">
        <v>325</v>
      </c>
      <c r="E16" s="320" t="s">
        <v>707</v>
      </c>
    </row>
    <row r="17" spans="1:5" ht="150.75" thickBot="1" x14ac:dyDescent="0.25">
      <c r="A17" s="322">
        <f>A16+1</f>
        <v>15</v>
      </c>
      <c r="B17" s="323" t="s">
        <v>704</v>
      </c>
      <c r="C17" s="324" t="s">
        <v>686</v>
      </c>
      <c r="D17" s="325" t="s">
        <v>312</v>
      </c>
      <c r="E17" s="326" t="s">
        <v>708</v>
      </c>
    </row>
    <row r="19" spans="1:5" ht="33" customHeight="1" thickBot="1" x14ac:dyDescent="0.25">
      <c r="A19" s="762" t="s">
        <v>709</v>
      </c>
      <c r="B19" s="762"/>
      <c r="C19" s="762"/>
      <c r="D19" s="762"/>
      <c r="E19" s="762"/>
    </row>
    <row r="20" spans="1:5" ht="409.5" customHeight="1" x14ac:dyDescent="0.2">
      <c r="A20" s="763"/>
      <c r="B20" s="764"/>
      <c r="C20" s="764"/>
      <c r="D20" s="764"/>
      <c r="E20" s="765"/>
    </row>
    <row r="21" spans="1:5" ht="198" customHeight="1" thickBot="1" x14ac:dyDescent="0.25">
      <c r="A21" s="766"/>
      <c r="B21" s="767"/>
      <c r="C21" s="767"/>
      <c r="D21" s="767"/>
      <c r="E21" s="768"/>
    </row>
  </sheetData>
  <sheetProtection algorithmName="SHA-512" hashValue="Ju4NIuIf9jEZn14AFdvnAQXkF0Jsj1QHjTKZuhaj6VJGT91u3vH3AVYGsHsdM+h0hk2JdYq95e4KlMZBJ1su1w==" saltValue="hAEJoz9vPwKSfAffGmWNWA==" spinCount="100000" sheet="1" objects="1" scenarios="1"/>
  <autoFilter ref="A2:E17" xr:uid="{4CA94736-76A7-48EE-B35D-4539F8D90DD1}"/>
  <mergeCells count="3">
    <mergeCell ref="A1:D1"/>
    <mergeCell ref="A19:E19"/>
    <mergeCell ref="A20:E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tabColor rgb="FF0070C0"/>
  </sheetPr>
  <dimension ref="A1:D64"/>
  <sheetViews>
    <sheetView workbookViewId="0">
      <selection activeCell="L87" sqref="L87"/>
    </sheetView>
  </sheetViews>
  <sheetFormatPr baseColWidth="10" defaultColWidth="10.85546875" defaultRowHeight="14.25" x14ac:dyDescent="0.2"/>
  <cols>
    <col min="1" max="1" width="3.140625" style="2" bestFit="1" customWidth="1"/>
    <col min="2" max="2" width="85.85546875" style="2" customWidth="1"/>
    <col min="3" max="3" width="4.42578125" style="2" customWidth="1"/>
    <col min="4" max="4" width="87.28515625" style="2" customWidth="1"/>
    <col min="5" max="16384" width="10.85546875" style="2"/>
  </cols>
  <sheetData>
    <row r="1" spans="1:4" ht="61.5" customHeight="1" thickBot="1" x14ac:dyDescent="0.25">
      <c r="A1" s="769" t="s">
        <v>710</v>
      </c>
      <c r="B1" s="770"/>
      <c r="C1" s="770"/>
      <c r="D1" s="95"/>
    </row>
    <row r="2" spans="1:4" ht="20.25" thickBot="1" x14ac:dyDescent="0.25">
      <c r="A2" s="771" t="s">
        <v>711</v>
      </c>
      <c r="B2" s="772"/>
      <c r="C2" s="771" t="s">
        <v>712</v>
      </c>
      <c r="D2" s="772"/>
    </row>
    <row r="3" spans="1:4" ht="15" x14ac:dyDescent="0.2">
      <c r="A3" s="344">
        <v>1</v>
      </c>
      <c r="B3" s="330" t="s">
        <v>713</v>
      </c>
      <c r="C3" s="344"/>
      <c r="D3" s="340"/>
    </row>
    <row r="4" spans="1:4" x14ac:dyDescent="0.2">
      <c r="A4" s="344">
        <v>2</v>
      </c>
      <c r="B4" s="331" t="s">
        <v>714</v>
      </c>
      <c r="C4" s="344">
        <v>1</v>
      </c>
      <c r="D4" s="331" t="s">
        <v>715</v>
      </c>
    </row>
    <row r="5" spans="1:4" x14ac:dyDescent="0.2">
      <c r="A5" s="344">
        <v>3</v>
      </c>
      <c r="B5" s="331" t="s">
        <v>716</v>
      </c>
      <c r="C5" s="344">
        <v>2</v>
      </c>
      <c r="D5" s="331" t="s">
        <v>717</v>
      </c>
    </row>
    <row r="6" spans="1:4" x14ac:dyDescent="0.2">
      <c r="A6" s="344">
        <v>4</v>
      </c>
      <c r="B6" s="331" t="s">
        <v>718</v>
      </c>
      <c r="C6" s="344">
        <v>3</v>
      </c>
      <c r="D6" s="331" t="s">
        <v>719</v>
      </c>
    </row>
    <row r="7" spans="1:4" x14ac:dyDescent="0.2">
      <c r="A7" s="344">
        <v>5</v>
      </c>
      <c r="B7" s="331" t="s">
        <v>720</v>
      </c>
      <c r="C7" s="344">
        <v>4</v>
      </c>
      <c r="D7" s="341" t="s">
        <v>721</v>
      </c>
    </row>
    <row r="8" spans="1:4" x14ac:dyDescent="0.2">
      <c r="A8" s="344">
        <v>6</v>
      </c>
      <c r="B8" s="332" t="s">
        <v>722</v>
      </c>
      <c r="C8" s="344">
        <v>5</v>
      </c>
      <c r="D8" s="341" t="s">
        <v>723</v>
      </c>
    </row>
    <row r="9" spans="1:4" x14ac:dyDescent="0.2">
      <c r="A9" s="344">
        <v>7</v>
      </c>
      <c r="B9" s="332" t="s">
        <v>724</v>
      </c>
      <c r="C9" s="344">
        <v>6</v>
      </c>
      <c r="D9" s="336" t="s">
        <v>725</v>
      </c>
    </row>
    <row r="10" spans="1:4" ht="25.5" x14ac:dyDescent="0.2">
      <c r="A10" s="344">
        <v>8</v>
      </c>
      <c r="B10" s="331" t="s">
        <v>726</v>
      </c>
      <c r="C10" s="344">
        <v>7</v>
      </c>
      <c r="D10" s="335" t="s">
        <v>727</v>
      </c>
    </row>
    <row r="11" spans="1:4" ht="25.5" x14ac:dyDescent="0.2">
      <c r="A11" s="344">
        <v>9</v>
      </c>
      <c r="B11" s="331" t="s">
        <v>728</v>
      </c>
      <c r="C11" s="344">
        <v>8</v>
      </c>
      <c r="D11" s="338" t="s">
        <v>729</v>
      </c>
    </row>
    <row r="12" spans="1:4" ht="25.5" x14ac:dyDescent="0.2">
      <c r="A12" s="344">
        <v>10</v>
      </c>
      <c r="B12" s="331" t="s">
        <v>730</v>
      </c>
      <c r="C12" s="344">
        <v>9</v>
      </c>
      <c r="D12" s="338" t="s">
        <v>731</v>
      </c>
    </row>
    <row r="13" spans="1:4" x14ac:dyDescent="0.2">
      <c r="A13" s="344">
        <v>11</v>
      </c>
      <c r="B13" s="332" t="s">
        <v>732</v>
      </c>
      <c r="C13" s="344">
        <v>10</v>
      </c>
      <c r="D13" s="335" t="s">
        <v>733</v>
      </c>
    </row>
    <row r="14" spans="1:4" ht="25.5" x14ac:dyDescent="0.2">
      <c r="A14" s="344">
        <v>12</v>
      </c>
      <c r="B14" s="332" t="s">
        <v>734</v>
      </c>
      <c r="C14" s="344">
        <v>11</v>
      </c>
      <c r="D14" s="335" t="s">
        <v>735</v>
      </c>
    </row>
    <row r="15" spans="1:4" x14ac:dyDescent="0.2">
      <c r="A15" s="344">
        <v>13</v>
      </c>
      <c r="B15" s="331" t="s">
        <v>736</v>
      </c>
      <c r="C15" s="344">
        <v>12</v>
      </c>
      <c r="D15" s="335" t="s">
        <v>737</v>
      </c>
    </row>
    <row r="16" spans="1:4" x14ac:dyDescent="0.2">
      <c r="A16" s="344">
        <v>14</v>
      </c>
      <c r="B16" s="331" t="s">
        <v>738</v>
      </c>
      <c r="C16" s="344">
        <v>13</v>
      </c>
      <c r="D16" s="335" t="s">
        <v>739</v>
      </c>
    </row>
    <row r="17" spans="1:4" x14ac:dyDescent="0.2">
      <c r="A17" s="344">
        <v>15</v>
      </c>
      <c r="B17" s="332" t="s">
        <v>740</v>
      </c>
      <c r="C17" s="344">
        <v>14</v>
      </c>
      <c r="D17" s="335" t="s">
        <v>741</v>
      </c>
    </row>
    <row r="18" spans="1:4" x14ac:dyDescent="0.2">
      <c r="A18" s="344">
        <v>16</v>
      </c>
      <c r="B18" s="333" t="s">
        <v>742</v>
      </c>
      <c r="C18" s="344">
        <v>15</v>
      </c>
      <c r="D18" s="335" t="s">
        <v>743</v>
      </c>
    </row>
    <row r="19" spans="1:4" ht="25.5" x14ac:dyDescent="0.2">
      <c r="A19" s="344">
        <v>17</v>
      </c>
      <c r="B19" s="332" t="s">
        <v>744</v>
      </c>
      <c r="C19" s="344">
        <v>16</v>
      </c>
      <c r="D19" s="338" t="s">
        <v>745</v>
      </c>
    </row>
    <row r="20" spans="1:4" x14ac:dyDescent="0.2">
      <c r="A20" s="344">
        <v>18</v>
      </c>
      <c r="B20" s="333" t="s">
        <v>746</v>
      </c>
      <c r="C20" s="344">
        <v>17</v>
      </c>
      <c r="D20" s="335" t="s">
        <v>747</v>
      </c>
    </row>
    <row r="21" spans="1:4" x14ac:dyDescent="0.2">
      <c r="A21" s="344">
        <v>19</v>
      </c>
      <c r="B21" s="334" t="s">
        <v>748</v>
      </c>
      <c r="C21" s="344">
        <v>18</v>
      </c>
      <c r="D21" s="338" t="s">
        <v>749</v>
      </c>
    </row>
    <row r="22" spans="1:4" x14ac:dyDescent="0.2">
      <c r="A22" s="344">
        <v>20</v>
      </c>
      <c r="B22" s="333" t="s">
        <v>750</v>
      </c>
      <c r="C22" s="344">
        <v>19</v>
      </c>
      <c r="D22" s="338" t="s">
        <v>751</v>
      </c>
    </row>
    <row r="23" spans="1:4" x14ac:dyDescent="0.2">
      <c r="A23" s="344">
        <v>21</v>
      </c>
      <c r="B23" s="331" t="s">
        <v>752</v>
      </c>
      <c r="C23" s="344">
        <v>20</v>
      </c>
      <c r="D23" s="338" t="s">
        <v>753</v>
      </c>
    </row>
    <row r="24" spans="1:4" x14ac:dyDescent="0.2">
      <c r="A24" s="344">
        <v>22</v>
      </c>
      <c r="B24" s="331" t="s">
        <v>754</v>
      </c>
      <c r="C24" s="344">
        <v>21</v>
      </c>
      <c r="D24" s="338" t="s">
        <v>755</v>
      </c>
    </row>
    <row r="25" spans="1:4" x14ac:dyDescent="0.2">
      <c r="A25" s="344">
        <v>23</v>
      </c>
      <c r="B25" s="331" t="s">
        <v>756</v>
      </c>
      <c r="C25" s="344">
        <v>22</v>
      </c>
      <c r="D25" s="338" t="s">
        <v>757</v>
      </c>
    </row>
    <row r="26" spans="1:4" x14ac:dyDescent="0.2">
      <c r="A26" s="344">
        <v>24</v>
      </c>
      <c r="B26" s="335" t="s">
        <v>758</v>
      </c>
      <c r="C26" s="344">
        <v>23</v>
      </c>
      <c r="D26" s="338" t="s">
        <v>759</v>
      </c>
    </row>
    <row r="27" spans="1:4" x14ac:dyDescent="0.2">
      <c r="A27" s="344">
        <v>25</v>
      </c>
      <c r="B27" s="331" t="s">
        <v>760</v>
      </c>
      <c r="C27" s="344">
        <v>24</v>
      </c>
      <c r="D27" s="338" t="s">
        <v>761</v>
      </c>
    </row>
    <row r="28" spans="1:4" x14ac:dyDescent="0.2">
      <c r="A28" s="344">
        <v>26</v>
      </c>
      <c r="B28" s="331" t="s">
        <v>762</v>
      </c>
      <c r="C28" s="344">
        <v>25</v>
      </c>
      <c r="D28" s="338" t="s">
        <v>763</v>
      </c>
    </row>
    <row r="29" spans="1:4" x14ac:dyDescent="0.2">
      <c r="A29" s="344">
        <v>27</v>
      </c>
      <c r="B29" s="331" t="s">
        <v>764</v>
      </c>
      <c r="C29" s="344">
        <v>26</v>
      </c>
      <c r="D29" s="335" t="s">
        <v>765</v>
      </c>
    </row>
    <row r="30" spans="1:4" x14ac:dyDescent="0.2">
      <c r="A30" s="344">
        <v>28</v>
      </c>
      <c r="B30" s="335" t="s">
        <v>766</v>
      </c>
      <c r="C30" s="344">
        <v>27</v>
      </c>
      <c r="D30" s="335" t="s">
        <v>767</v>
      </c>
    </row>
    <row r="31" spans="1:4" x14ac:dyDescent="0.2">
      <c r="A31" s="344">
        <v>29</v>
      </c>
      <c r="B31" s="331" t="s">
        <v>768</v>
      </c>
      <c r="C31" s="344">
        <v>28</v>
      </c>
      <c r="D31" s="338" t="s">
        <v>769</v>
      </c>
    </row>
    <row r="32" spans="1:4" ht="15" x14ac:dyDescent="0.2">
      <c r="A32" s="344">
        <v>30</v>
      </c>
      <c r="B32" s="331" t="s">
        <v>770</v>
      </c>
      <c r="C32" s="344"/>
      <c r="D32" s="342"/>
    </row>
    <row r="33" spans="1:4" ht="15" x14ac:dyDescent="0.2">
      <c r="A33" s="344">
        <v>31</v>
      </c>
      <c r="B33" s="331" t="s">
        <v>771</v>
      </c>
      <c r="C33" s="344"/>
      <c r="D33" s="342"/>
    </row>
    <row r="34" spans="1:4" ht="15" x14ac:dyDescent="0.2">
      <c r="A34" s="344">
        <v>32</v>
      </c>
      <c r="B34" s="334" t="s">
        <v>772</v>
      </c>
      <c r="C34" s="344"/>
      <c r="D34" s="342"/>
    </row>
    <row r="35" spans="1:4" ht="15" x14ac:dyDescent="0.2">
      <c r="A35" s="344">
        <v>33</v>
      </c>
      <c r="B35" s="336" t="s">
        <v>773</v>
      </c>
      <c r="C35" s="344"/>
      <c r="D35" s="342"/>
    </row>
    <row r="36" spans="1:4" ht="15" x14ac:dyDescent="0.2">
      <c r="A36" s="344">
        <v>34</v>
      </c>
      <c r="B36" s="337" t="s">
        <v>774</v>
      </c>
      <c r="C36" s="344"/>
      <c r="D36" s="342"/>
    </row>
    <row r="37" spans="1:4" ht="15" x14ac:dyDescent="0.2">
      <c r="A37" s="344">
        <v>35</v>
      </c>
      <c r="B37" s="338" t="s">
        <v>775</v>
      </c>
      <c r="C37" s="344"/>
      <c r="D37" s="342"/>
    </row>
    <row r="38" spans="1:4" ht="15.75" thickBot="1" x14ac:dyDescent="0.25">
      <c r="A38" s="345">
        <v>36</v>
      </c>
      <c r="B38" s="339" t="s">
        <v>776</v>
      </c>
      <c r="C38" s="345"/>
      <c r="D38" s="343"/>
    </row>
    <row r="39" spans="1:4" ht="14.45" customHeight="1" thickBot="1" x14ac:dyDescent="0.25">
      <c r="A39" s="771" t="s">
        <v>777</v>
      </c>
      <c r="B39" s="772"/>
      <c r="C39" s="771" t="s">
        <v>778</v>
      </c>
      <c r="D39" s="772"/>
    </row>
    <row r="40" spans="1:4" x14ac:dyDescent="0.2">
      <c r="A40" s="344">
        <v>1</v>
      </c>
      <c r="B40" s="346" t="s">
        <v>779</v>
      </c>
      <c r="C40" s="344">
        <v>1</v>
      </c>
      <c r="D40" s="346" t="s">
        <v>780</v>
      </c>
    </row>
    <row r="41" spans="1:4" x14ac:dyDescent="0.2">
      <c r="A41" s="344">
        <v>2</v>
      </c>
      <c r="B41" s="331" t="s">
        <v>781</v>
      </c>
      <c r="C41" s="344">
        <v>2</v>
      </c>
      <c r="D41" s="347" t="s">
        <v>782</v>
      </c>
    </row>
    <row r="42" spans="1:4" x14ac:dyDescent="0.2">
      <c r="A42" s="344">
        <v>3</v>
      </c>
      <c r="B42" s="331" t="s">
        <v>783</v>
      </c>
      <c r="C42" s="344">
        <v>3</v>
      </c>
      <c r="D42" s="347" t="s">
        <v>784</v>
      </c>
    </row>
    <row r="43" spans="1:4" x14ac:dyDescent="0.2">
      <c r="A43" s="344">
        <v>4</v>
      </c>
      <c r="B43" s="331" t="s">
        <v>785</v>
      </c>
      <c r="C43" s="344">
        <v>4</v>
      </c>
      <c r="D43" s="347" t="s">
        <v>786</v>
      </c>
    </row>
    <row r="44" spans="1:4" x14ac:dyDescent="0.2">
      <c r="A44" s="344">
        <v>5</v>
      </c>
      <c r="B44" s="331" t="s">
        <v>787</v>
      </c>
      <c r="C44" s="344">
        <v>5</v>
      </c>
      <c r="D44" s="347" t="s">
        <v>788</v>
      </c>
    </row>
    <row r="45" spans="1:4" x14ac:dyDescent="0.2">
      <c r="A45" s="344">
        <v>6</v>
      </c>
      <c r="B45" s="331" t="s">
        <v>789</v>
      </c>
      <c r="C45" s="344">
        <v>6</v>
      </c>
      <c r="D45" s="347" t="s">
        <v>790</v>
      </c>
    </row>
    <row r="46" spans="1:4" ht="25.5" x14ac:dyDescent="0.2">
      <c r="A46" s="344">
        <v>7</v>
      </c>
      <c r="B46" s="331" t="s">
        <v>791</v>
      </c>
      <c r="C46" s="344">
        <v>7</v>
      </c>
      <c r="D46" s="347" t="s">
        <v>792</v>
      </c>
    </row>
    <row r="47" spans="1:4" x14ac:dyDescent="0.2">
      <c r="A47" s="344">
        <v>8</v>
      </c>
      <c r="B47" s="331" t="s">
        <v>793</v>
      </c>
      <c r="C47" s="344">
        <v>8</v>
      </c>
      <c r="D47" s="347" t="s">
        <v>794</v>
      </c>
    </row>
    <row r="48" spans="1:4" x14ac:dyDescent="0.2">
      <c r="A48" s="344">
        <v>9</v>
      </c>
      <c r="B48" s="331" t="s">
        <v>795</v>
      </c>
      <c r="C48" s="344">
        <v>9</v>
      </c>
      <c r="D48" s="347" t="s">
        <v>796</v>
      </c>
    </row>
    <row r="49" spans="1:4" x14ac:dyDescent="0.2">
      <c r="A49" s="344">
        <v>10</v>
      </c>
      <c r="B49" s="331" t="s">
        <v>797</v>
      </c>
      <c r="C49" s="344">
        <v>10</v>
      </c>
      <c r="D49" s="347" t="s">
        <v>798</v>
      </c>
    </row>
    <row r="50" spans="1:4" x14ac:dyDescent="0.2">
      <c r="A50" s="344">
        <v>11</v>
      </c>
      <c r="B50" s="331" t="s">
        <v>799</v>
      </c>
      <c r="C50" s="344">
        <v>11</v>
      </c>
      <c r="D50" s="347" t="s">
        <v>800</v>
      </c>
    </row>
    <row r="51" spans="1:4" ht="25.5" x14ac:dyDescent="0.2">
      <c r="A51" s="344">
        <v>12</v>
      </c>
      <c r="B51" s="331" t="s">
        <v>801</v>
      </c>
      <c r="C51" s="344">
        <v>12</v>
      </c>
      <c r="D51" s="347" t="s">
        <v>802</v>
      </c>
    </row>
    <row r="52" spans="1:4" x14ac:dyDescent="0.2">
      <c r="A52" s="344">
        <v>13</v>
      </c>
      <c r="B52" s="331" t="s">
        <v>803</v>
      </c>
      <c r="C52" s="344">
        <v>13</v>
      </c>
      <c r="D52" s="347" t="s">
        <v>804</v>
      </c>
    </row>
    <row r="53" spans="1:4" x14ac:dyDescent="0.2">
      <c r="A53" s="344">
        <v>14</v>
      </c>
      <c r="B53" s="331" t="s">
        <v>805</v>
      </c>
      <c r="C53" s="344"/>
      <c r="D53" s="347"/>
    </row>
    <row r="54" spans="1:4" ht="15" x14ac:dyDescent="0.2">
      <c r="A54" s="344">
        <v>15</v>
      </c>
      <c r="B54" s="331" t="s">
        <v>806</v>
      </c>
      <c r="C54" s="344"/>
      <c r="D54" s="342"/>
    </row>
    <row r="55" spans="1:4" ht="15" x14ac:dyDescent="0.2">
      <c r="A55" s="344">
        <v>16</v>
      </c>
      <c r="B55" s="331" t="s">
        <v>807</v>
      </c>
      <c r="C55" s="344"/>
      <c r="D55" s="342"/>
    </row>
    <row r="56" spans="1:4" ht="15" x14ac:dyDescent="0.2">
      <c r="A56" s="344">
        <v>17</v>
      </c>
      <c r="B56" s="331" t="s">
        <v>808</v>
      </c>
      <c r="C56" s="344"/>
      <c r="D56" s="342"/>
    </row>
    <row r="57" spans="1:4" ht="15" x14ac:dyDescent="0.2">
      <c r="A57" s="344">
        <v>18</v>
      </c>
      <c r="B57" s="331" t="s">
        <v>809</v>
      </c>
      <c r="C57" s="344"/>
      <c r="D57" s="342"/>
    </row>
    <row r="58" spans="1:4" ht="15" x14ac:dyDescent="0.2">
      <c r="A58" s="344">
        <v>19</v>
      </c>
      <c r="B58" s="331" t="s">
        <v>810</v>
      </c>
      <c r="C58" s="344"/>
      <c r="D58" s="342"/>
    </row>
    <row r="59" spans="1:4" ht="15" x14ac:dyDescent="0.2">
      <c r="A59" s="344">
        <v>20</v>
      </c>
      <c r="B59" s="331" t="s">
        <v>811</v>
      </c>
      <c r="C59" s="344"/>
      <c r="D59" s="342"/>
    </row>
    <row r="60" spans="1:4" ht="15" x14ac:dyDescent="0.2">
      <c r="A60" s="344">
        <v>21</v>
      </c>
      <c r="B60" s="331" t="s">
        <v>812</v>
      </c>
      <c r="C60" s="344"/>
      <c r="D60" s="342"/>
    </row>
    <row r="61" spans="1:4" ht="15" x14ac:dyDescent="0.2">
      <c r="A61" s="344">
        <v>22</v>
      </c>
      <c r="B61" s="331" t="s">
        <v>813</v>
      </c>
      <c r="C61" s="344"/>
      <c r="D61" s="342"/>
    </row>
    <row r="62" spans="1:4" ht="15" x14ac:dyDescent="0.2">
      <c r="A62" s="344">
        <v>23</v>
      </c>
      <c r="B62" s="331" t="s">
        <v>814</v>
      </c>
      <c r="C62" s="344"/>
      <c r="D62" s="342"/>
    </row>
    <row r="63" spans="1:4" ht="15" x14ac:dyDescent="0.2">
      <c r="A63" s="344"/>
      <c r="B63" s="331"/>
      <c r="C63" s="344"/>
      <c r="D63" s="342"/>
    </row>
    <row r="64" spans="1:4" ht="15" thickBot="1" x14ac:dyDescent="0.25">
      <c r="A64" s="21"/>
      <c r="B64" s="22"/>
      <c r="C64" s="21"/>
      <c r="D64" s="22"/>
    </row>
  </sheetData>
  <sheetProtection algorithmName="SHA-512" hashValue="ocj9S9jZ7WaWr+Mqlju7rfZEr+5dvGkGEu1EZFCVQM3EMHZoYRsOHmpKtZTs8DgZ3HRRZhMIcZohjltZNcf4sg==" saltValue="Uwk0x2Pdn5CAXH++kmN1uw==" spinCount="100000" sheet="1" objects="1" scenarios="1"/>
  <mergeCells count="5">
    <mergeCell ref="A1:C1"/>
    <mergeCell ref="A2:B2"/>
    <mergeCell ref="C2:D2"/>
    <mergeCell ref="A39:B39"/>
    <mergeCell ref="C39:D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tabColor theme="7" tint="0.79998168889431442"/>
  </sheetPr>
  <dimension ref="A1:F8"/>
  <sheetViews>
    <sheetView zoomScale="89" zoomScaleNormal="100" workbookViewId="0">
      <selection activeCell="L87" sqref="L87"/>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ht="16.5" x14ac:dyDescent="0.2">
      <c r="A1" s="348" t="s">
        <v>815</v>
      </c>
      <c r="B1" s="349" t="s">
        <v>816</v>
      </c>
      <c r="C1" s="349" t="s">
        <v>817</v>
      </c>
      <c r="D1" s="349" t="s">
        <v>818</v>
      </c>
      <c r="E1" s="349" t="s">
        <v>819</v>
      </c>
      <c r="F1" s="350" t="s">
        <v>820</v>
      </c>
    </row>
    <row r="2" spans="1:6" ht="15" x14ac:dyDescent="0.25">
      <c r="A2" s="351" t="s">
        <v>821</v>
      </c>
      <c r="B2" s="352" t="s">
        <v>822</v>
      </c>
      <c r="C2" s="353">
        <v>43816</v>
      </c>
      <c r="D2" s="354" t="s">
        <v>823</v>
      </c>
      <c r="E2" s="354" t="s">
        <v>478</v>
      </c>
      <c r="F2" s="355" t="s">
        <v>824</v>
      </c>
    </row>
    <row r="3" spans="1:6" ht="15" x14ac:dyDescent="0.25">
      <c r="A3" s="351" t="s">
        <v>821</v>
      </c>
      <c r="B3" s="352" t="s">
        <v>825</v>
      </c>
      <c r="C3" s="353">
        <v>44235</v>
      </c>
      <c r="D3" s="354" t="s">
        <v>478</v>
      </c>
      <c r="E3" s="354" t="s">
        <v>478</v>
      </c>
      <c r="F3" s="355" t="s">
        <v>826</v>
      </c>
    </row>
    <row r="4" spans="1:6" ht="15" x14ac:dyDescent="0.25">
      <c r="A4" s="351" t="s">
        <v>821</v>
      </c>
      <c r="B4" s="352" t="s">
        <v>827</v>
      </c>
      <c r="C4" s="353">
        <v>44545</v>
      </c>
      <c r="D4" s="354" t="s">
        <v>828</v>
      </c>
      <c r="E4" s="354" t="s">
        <v>478</v>
      </c>
      <c r="F4" s="355" t="s">
        <v>829</v>
      </c>
    </row>
    <row r="5" spans="1:6" ht="15" x14ac:dyDescent="0.25">
      <c r="A5" s="356"/>
      <c r="B5" s="357"/>
      <c r="C5" s="358"/>
      <c r="D5" s="358"/>
      <c r="E5" s="358"/>
      <c r="F5" s="359"/>
    </row>
    <row r="6" spans="1:6" ht="15" x14ac:dyDescent="0.25">
      <c r="A6" s="356"/>
      <c r="B6" s="357"/>
      <c r="C6" s="358"/>
      <c r="D6" s="358"/>
      <c r="E6" s="358"/>
      <c r="F6" s="359"/>
    </row>
    <row r="7" spans="1:6" ht="15" x14ac:dyDescent="0.25">
      <c r="A7" s="356"/>
      <c r="B7" s="357"/>
      <c r="C7" s="358"/>
      <c r="D7" s="358"/>
      <c r="E7" s="358"/>
      <c r="F7" s="359"/>
    </row>
    <row r="8" spans="1:6" ht="15" thickBot="1" x14ac:dyDescent="0.25">
      <c r="A8" s="43"/>
      <c r="B8" s="46"/>
      <c r="C8" s="44"/>
      <c r="D8" s="44"/>
      <c r="E8" s="44"/>
      <c r="F8" s="45"/>
    </row>
  </sheetData>
  <sheetProtection algorithmName="SHA-512" hashValue="nXZupmsvZZtSkgDJnDs331sjFaiZKO1ZScFSOvNl3v5d13Qrf9C/Rp3k9qwe7yFQAZqr/lnnsY0kFXztWaYhig==" saltValue="d0kgQcHJ3qU76qnztTTgnA==" spinCount="100000" sheet="1" objects="1" scenarios="1"/>
  <pageMargins left="0.57350187265917607" right="0.25" top="1.2083333333333333" bottom="1.1938202247191012" header="0.3" footer="0.3"/>
  <pageSetup orientation="landscape" r:id="rId1"/>
  <headerFooter>
    <oddHeader>&amp;L&amp;"Geomanist Bold,Normal"&amp;12CONTROL DE CAMBIOS DEL FORMATO&amp;11
&amp;"Geomanist Light,Normal"&amp;12CCE-DES-FM-15
&amp;G&amp;R&amp;G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830</v>
      </c>
      <c r="E3" s="1" t="s">
        <v>831</v>
      </c>
      <c r="G3" s="1" t="s">
        <v>832</v>
      </c>
      <c r="I3" s="1" t="s">
        <v>87</v>
      </c>
    </row>
    <row r="4" spans="2:9" x14ac:dyDescent="0.25">
      <c r="B4" t="s">
        <v>833</v>
      </c>
      <c r="E4" t="s">
        <v>834</v>
      </c>
      <c r="G4" t="s">
        <v>97</v>
      </c>
      <c r="I4" t="s">
        <v>835</v>
      </c>
    </row>
    <row r="5" spans="2:9" x14ac:dyDescent="0.25">
      <c r="B5" t="s">
        <v>100</v>
      </c>
      <c r="E5" t="s">
        <v>836</v>
      </c>
      <c r="G5" t="s">
        <v>837</v>
      </c>
      <c r="I5" t="s">
        <v>103</v>
      </c>
    </row>
    <row r="6" spans="2:9" x14ac:dyDescent="0.25">
      <c r="B6" t="s">
        <v>838</v>
      </c>
      <c r="E6" t="s">
        <v>99</v>
      </c>
      <c r="G6" t="s">
        <v>839</v>
      </c>
      <c r="I6" t="s">
        <v>840</v>
      </c>
    </row>
    <row r="7" spans="2:9" x14ac:dyDescent="0.25">
      <c r="B7" t="s">
        <v>841</v>
      </c>
      <c r="G7" t="s">
        <v>241</v>
      </c>
    </row>
    <row r="8" spans="2:9" x14ac:dyDescent="0.25">
      <c r="G8" t="s">
        <v>842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5" ma:contentTypeDescription="Crear nuevo documento." ma:contentTypeScope="" ma:versionID="6916a9d69db778bf08bf56527464e203">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7c61fd4ee19be16d090769dd3ef36011"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CF1C2B-8853-4348-B519-A374BF9DE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2022</vt:lpstr>
      <vt:lpstr>Seguimiento PAI</vt:lpstr>
      <vt:lpstr>Control de Ajustes PAI</vt:lpstr>
      <vt:lpstr>Objetivos Estratégicos</vt:lpstr>
      <vt:lpstr>DOFA 2022</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2023-01-27T19:28:08Z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