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liz.vasquez\Downloads\PAI y PROGRAMA 2023\Informes Seguimiento PAI 2023\Seguimiento PAI Q1\"/>
    </mc:Choice>
  </mc:AlternateContent>
  <xr:revisionPtr revIDLastSave="0" documentId="13_ncr:1_{05BD5F02-3552-43D2-A76D-38106E66EFF0}" xr6:coauthVersionLast="47" xr6:coauthVersionMax="47" xr10:uidLastSave="{00000000-0000-0000-0000-000000000000}"/>
  <bookViews>
    <workbookView xWindow="-120" yWindow="-120" windowWidth="21840" windowHeight="13140" activeTab="3" xr2:uid="{B7355538-350F-4A5C-A3C3-7FD85126A0F6}"/>
  </bookViews>
  <sheets>
    <sheet name="PAI" sheetId="3" r:id="rId1"/>
    <sheet name="PAI 2023" sheetId="9" r:id="rId2"/>
    <sheet name="Seguimiento PAI" sheetId="10" state="hidden" r:id="rId3"/>
    <sheet name="Seguimiento PAI " sheetId="18" r:id="rId4"/>
    <sheet name="Objetivos Estratégicos" sheetId="17" r:id="rId5"/>
    <sheet name="DOFA 2023" sheetId="16" r:id="rId6"/>
    <sheet name="Control de Ajustes PAI" sheetId="15" r:id="rId7"/>
    <sheet name="Listas " sheetId="2" state="hidden" r:id="rId8"/>
    <sheet name="Control de Formato" sheetId="14" r:id="rId9"/>
  </sheets>
  <externalReferences>
    <externalReference r:id="rId10"/>
    <externalReference r:id="rId11"/>
    <externalReference r:id="rId12"/>
  </externalReferences>
  <definedNames>
    <definedName name="_xlnm._FilterDatabase" localSheetId="6" hidden="1">'Control de Ajustes PAI'!$A$1:$N$25</definedName>
    <definedName name="_xlnm._FilterDatabase" localSheetId="4" hidden="1">'Objetivos Estratégicos'!$A$2:$E$17</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3" l="1"/>
  <c r="P15" i="3"/>
  <c r="R15" i="3" l="1"/>
  <c r="E12" i="3"/>
  <c r="S14" i="3"/>
  <c r="R8" i="3"/>
  <c r="C15" i="3"/>
  <c r="N38" i="18"/>
  <c r="V37" i="18"/>
  <c r="Q13" i="3"/>
  <c r="V35" i="18"/>
  <c r="V34" i="18"/>
  <c r="X34" i="18"/>
  <c r="W34" i="18"/>
  <c r="Y32" i="18"/>
  <c r="X32" i="18"/>
  <c r="W32" i="18"/>
  <c r="V32" i="18"/>
  <c r="Y31" i="18"/>
  <c r="X31" i="18"/>
  <c r="W31" i="18"/>
  <c r="V31" i="18"/>
  <c r="N11" i="18" l="1"/>
  <c r="Y30" i="18"/>
  <c r="X30" i="18"/>
  <c r="W30" i="18"/>
  <c r="V30" i="18"/>
  <c r="O29" i="18"/>
  <c r="N29" i="18"/>
  <c r="Y29" i="18"/>
  <c r="X29" i="18"/>
  <c r="W29" i="18"/>
  <c r="V29" i="18"/>
  <c r="V8" i="18"/>
  <c r="V62" i="18" l="1"/>
  <c r="W62" i="18"/>
  <c r="X62" i="18"/>
  <c r="Y62" i="18"/>
  <c r="V63" i="18"/>
  <c r="W63" i="18"/>
  <c r="X63" i="18"/>
  <c r="Y63" i="18"/>
  <c r="N67" i="18"/>
  <c r="O67" i="18"/>
  <c r="P67" i="18"/>
  <c r="Q67" i="18"/>
  <c r="N68" i="18"/>
  <c r="O68" i="18"/>
  <c r="P68" i="18"/>
  <c r="Q68" i="18"/>
  <c r="N69" i="18"/>
  <c r="O69" i="18"/>
  <c r="P69" i="18"/>
  <c r="Q69" i="18"/>
  <c r="N70" i="18"/>
  <c r="O70" i="18"/>
  <c r="P70" i="18"/>
  <c r="Q70" i="18"/>
  <c r="N71" i="18"/>
  <c r="O71" i="18"/>
  <c r="P71" i="18"/>
  <c r="Q71" i="18"/>
  <c r="N72" i="18"/>
  <c r="O72" i="18"/>
  <c r="P72" i="18"/>
  <c r="Q72" i="18"/>
  <c r="N73" i="18"/>
  <c r="O73" i="18"/>
  <c r="P73" i="18"/>
  <c r="Q73" i="18"/>
  <c r="N74" i="18"/>
  <c r="O74" i="18"/>
  <c r="P74" i="18"/>
  <c r="Q74" i="18"/>
  <c r="N75" i="18"/>
  <c r="O75" i="18"/>
  <c r="P75" i="18"/>
  <c r="Q75" i="18"/>
  <c r="N76" i="18"/>
  <c r="O76" i="18"/>
  <c r="P76" i="18"/>
  <c r="Q76" i="18"/>
  <c r="N77" i="18"/>
  <c r="O77" i="18"/>
  <c r="P77" i="18"/>
  <c r="Q77" i="18"/>
  <c r="N78" i="18"/>
  <c r="O78" i="18"/>
  <c r="P78" i="18"/>
  <c r="Q78" i="18"/>
  <c r="N79" i="18"/>
  <c r="O79" i="18"/>
  <c r="P79" i="18"/>
  <c r="Q79" i="18"/>
  <c r="Q66" i="18"/>
  <c r="P66" i="18"/>
  <c r="O66" i="18"/>
  <c r="N66" i="18"/>
  <c r="N62" i="18"/>
  <c r="O62" i="18"/>
  <c r="P62" i="18"/>
  <c r="Q62" i="18"/>
  <c r="N63" i="18"/>
  <c r="O63" i="18"/>
  <c r="P63" i="18"/>
  <c r="Q63" i="18"/>
  <c r="M94" i="18"/>
  <c r="Y93" i="18"/>
  <c r="X93" i="18"/>
  <c r="W93" i="18"/>
  <c r="V93" i="18"/>
  <c r="Q93" i="18"/>
  <c r="P93" i="18"/>
  <c r="O93" i="18"/>
  <c r="N93" i="18"/>
  <c r="Y92" i="18"/>
  <c r="X92" i="18"/>
  <c r="W92" i="18"/>
  <c r="V92" i="18"/>
  <c r="Q92" i="18"/>
  <c r="P92" i="18"/>
  <c r="O92" i="18"/>
  <c r="N92" i="18"/>
  <c r="Y91" i="18"/>
  <c r="X91" i="18"/>
  <c r="W91" i="18"/>
  <c r="V91" i="18"/>
  <c r="Q91" i="18"/>
  <c r="P91" i="18"/>
  <c r="O91" i="18"/>
  <c r="N91" i="18"/>
  <c r="Y90" i="18"/>
  <c r="X90" i="18"/>
  <c r="W90" i="18"/>
  <c r="V90" i="18"/>
  <c r="Q90" i="18"/>
  <c r="P90" i="18"/>
  <c r="O90" i="18"/>
  <c r="N90" i="18"/>
  <c r="Y89" i="18"/>
  <c r="X89" i="18"/>
  <c r="W89" i="18"/>
  <c r="V89" i="18"/>
  <c r="Q89" i="18"/>
  <c r="P89" i="18"/>
  <c r="O89" i="18"/>
  <c r="N89" i="18"/>
  <c r="Y88" i="18"/>
  <c r="X88" i="18"/>
  <c r="W88" i="18"/>
  <c r="V88" i="18"/>
  <c r="Q88" i="18"/>
  <c r="P88" i="18"/>
  <c r="O88" i="18"/>
  <c r="N88" i="18"/>
  <c r="Y87" i="18"/>
  <c r="X87" i="18"/>
  <c r="W87" i="18"/>
  <c r="V87" i="18"/>
  <c r="Q87" i="18"/>
  <c r="P87" i="18"/>
  <c r="O87" i="18"/>
  <c r="N87" i="18"/>
  <c r="Y86" i="18"/>
  <c r="X86" i="18"/>
  <c r="W86" i="18"/>
  <c r="V86" i="18"/>
  <c r="Q86" i="18"/>
  <c r="P86" i="18"/>
  <c r="O86" i="18"/>
  <c r="N86" i="18"/>
  <c r="Y85" i="18"/>
  <c r="X85" i="18"/>
  <c r="W85" i="18"/>
  <c r="V85" i="18"/>
  <c r="Q85" i="18"/>
  <c r="P85" i="18"/>
  <c r="O85" i="18"/>
  <c r="N85" i="18"/>
  <c r="Y84" i="18"/>
  <c r="X84" i="18"/>
  <c r="W84" i="18"/>
  <c r="V84" i="18"/>
  <c r="Q84" i="18"/>
  <c r="P84" i="18"/>
  <c r="O84" i="18"/>
  <c r="N84" i="18"/>
  <c r="Y83" i="18"/>
  <c r="X83" i="18"/>
  <c r="W83" i="18"/>
  <c r="V83" i="18"/>
  <c r="Q83" i="18"/>
  <c r="P83" i="18"/>
  <c r="O83" i="18"/>
  <c r="N83" i="18"/>
  <c r="Y82" i="18"/>
  <c r="X82" i="18"/>
  <c r="W82" i="18"/>
  <c r="V82" i="18"/>
  <c r="Q82" i="18"/>
  <c r="P82" i="18"/>
  <c r="O82" i="18"/>
  <c r="N82" i="18"/>
  <c r="M80" i="18"/>
  <c r="Y79" i="18"/>
  <c r="X79" i="18"/>
  <c r="W79" i="18"/>
  <c r="V79" i="18"/>
  <c r="Y78" i="18"/>
  <c r="X78" i="18"/>
  <c r="W78" i="18"/>
  <c r="V78" i="18"/>
  <c r="Y77" i="18"/>
  <c r="X77" i="18"/>
  <c r="W77" i="18"/>
  <c r="V77" i="18"/>
  <c r="Y76" i="18"/>
  <c r="X76" i="18"/>
  <c r="W76" i="18"/>
  <c r="V76" i="18"/>
  <c r="Y75" i="18"/>
  <c r="X75" i="18"/>
  <c r="W75" i="18"/>
  <c r="V75" i="18"/>
  <c r="Y74" i="18"/>
  <c r="X74" i="18"/>
  <c r="W74" i="18"/>
  <c r="V74" i="18"/>
  <c r="Y73" i="18"/>
  <c r="X73" i="18"/>
  <c r="W73" i="18"/>
  <c r="V73" i="18"/>
  <c r="Y72" i="18"/>
  <c r="X72" i="18"/>
  <c r="W72" i="18"/>
  <c r="V72" i="18"/>
  <c r="Y71" i="18"/>
  <c r="X71" i="18"/>
  <c r="W71" i="18"/>
  <c r="V71" i="18"/>
  <c r="Y70" i="18"/>
  <c r="X70" i="18"/>
  <c r="W70" i="18"/>
  <c r="V70" i="18"/>
  <c r="Y69" i="18"/>
  <c r="X69" i="18"/>
  <c r="W69" i="18"/>
  <c r="V69" i="18"/>
  <c r="Y68" i="18"/>
  <c r="X68" i="18"/>
  <c r="W68" i="18"/>
  <c r="V68" i="18"/>
  <c r="Y67" i="18"/>
  <c r="X67" i="18"/>
  <c r="W67" i="18"/>
  <c r="V67" i="18"/>
  <c r="Y66" i="18"/>
  <c r="X66" i="18"/>
  <c r="W66" i="18"/>
  <c r="V66" i="18"/>
  <c r="M65" i="18"/>
  <c r="Y64" i="18"/>
  <c r="X64" i="18"/>
  <c r="W64" i="18"/>
  <c r="V64" i="18"/>
  <c r="Q64" i="18"/>
  <c r="P64" i="18"/>
  <c r="O64" i="18"/>
  <c r="N64" i="18"/>
  <c r="Y61" i="18"/>
  <c r="X61" i="18"/>
  <c r="W61" i="18"/>
  <c r="V61" i="18"/>
  <c r="Q61" i="18"/>
  <c r="P61" i="18"/>
  <c r="O61" i="18"/>
  <c r="N61" i="18"/>
  <c r="Y60" i="18"/>
  <c r="X60" i="18"/>
  <c r="W60" i="18"/>
  <c r="V60" i="18"/>
  <c r="Q60" i="18"/>
  <c r="P60" i="18"/>
  <c r="O60" i="18"/>
  <c r="N60" i="18"/>
  <c r="Y59" i="18"/>
  <c r="X59" i="18"/>
  <c r="W59" i="18"/>
  <c r="V59" i="18"/>
  <c r="Q59" i="18"/>
  <c r="P59" i="18"/>
  <c r="O59" i="18"/>
  <c r="N59" i="18"/>
  <c r="Y58" i="18"/>
  <c r="X58" i="18"/>
  <c r="W58" i="18"/>
  <c r="V58" i="18"/>
  <c r="Q58" i="18"/>
  <c r="P58" i="18"/>
  <c r="O58" i="18"/>
  <c r="N58" i="18"/>
  <c r="Y57" i="18"/>
  <c r="X57" i="18"/>
  <c r="W57" i="18"/>
  <c r="V57" i="18"/>
  <c r="Q57" i="18"/>
  <c r="P57" i="18"/>
  <c r="O57" i="18"/>
  <c r="N57" i="18"/>
  <c r="Y56" i="18"/>
  <c r="X56" i="18"/>
  <c r="W56" i="18"/>
  <c r="V56" i="18"/>
  <c r="Q56" i="18"/>
  <c r="P56" i="18"/>
  <c r="O56" i="18"/>
  <c r="N56" i="18"/>
  <c r="Y55" i="18"/>
  <c r="X55" i="18"/>
  <c r="W55" i="18"/>
  <c r="V55" i="18"/>
  <c r="Q55" i="18"/>
  <c r="P55" i="18"/>
  <c r="O55" i="18"/>
  <c r="N55" i="18"/>
  <c r="Y54" i="18"/>
  <c r="X54" i="18"/>
  <c r="W54" i="18"/>
  <c r="V54" i="18"/>
  <c r="Q54" i="18"/>
  <c r="P54" i="18"/>
  <c r="O54" i="18"/>
  <c r="N54" i="18"/>
  <c r="Y53" i="18"/>
  <c r="X53" i="18"/>
  <c r="W53" i="18"/>
  <c r="V53" i="18"/>
  <c r="Q53" i="18"/>
  <c r="P53" i="18"/>
  <c r="O53" i="18"/>
  <c r="N53" i="18"/>
  <c r="Y52" i="18"/>
  <c r="X52" i="18"/>
  <c r="W52" i="18"/>
  <c r="V52" i="18"/>
  <c r="Q52" i="18"/>
  <c r="P52" i="18"/>
  <c r="O52" i="18"/>
  <c r="N52" i="18"/>
  <c r="Y51" i="18"/>
  <c r="X51" i="18"/>
  <c r="W51" i="18"/>
  <c r="V51" i="18"/>
  <c r="Q51" i="18"/>
  <c r="P51" i="18"/>
  <c r="O51" i="18"/>
  <c r="N51" i="18"/>
  <c r="M50" i="18"/>
  <c r="Y49" i="18"/>
  <c r="X49" i="18"/>
  <c r="W49" i="18"/>
  <c r="V49" i="18"/>
  <c r="Q49" i="18"/>
  <c r="P49" i="18"/>
  <c r="O49" i="18"/>
  <c r="N49" i="18"/>
  <c r="Y48" i="18"/>
  <c r="X48" i="18"/>
  <c r="W48" i="18"/>
  <c r="V48" i="18"/>
  <c r="Q48" i="18"/>
  <c r="P48" i="18"/>
  <c r="O48" i="18"/>
  <c r="N48" i="18"/>
  <c r="Y47" i="18"/>
  <c r="X47" i="18"/>
  <c r="W47" i="18"/>
  <c r="V47" i="18"/>
  <c r="Q47" i="18"/>
  <c r="P47" i="18"/>
  <c r="O47" i="18"/>
  <c r="N47" i="18"/>
  <c r="Y46" i="18"/>
  <c r="X46" i="18"/>
  <c r="W46" i="18"/>
  <c r="V46" i="18"/>
  <c r="Q46" i="18"/>
  <c r="P46" i="18"/>
  <c r="O46" i="18"/>
  <c r="N46" i="18"/>
  <c r="Y45" i="18"/>
  <c r="X45" i="18"/>
  <c r="W45" i="18"/>
  <c r="V45" i="18"/>
  <c r="Q45" i="18"/>
  <c r="P45" i="18"/>
  <c r="O45" i="18"/>
  <c r="N45" i="18"/>
  <c r="Y44" i="18"/>
  <c r="X44" i="18"/>
  <c r="W44" i="18"/>
  <c r="V44" i="18"/>
  <c r="Q44" i="18"/>
  <c r="P44" i="18"/>
  <c r="O44" i="18"/>
  <c r="N44" i="18"/>
  <c r="Y43" i="18"/>
  <c r="X43" i="18"/>
  <c r="W43" i="18"/>
  <c r="V43" i="18"/>
  <c r="Q43" i="18"/>
  <c r="P43" i="18"/>
  <c r="O43" i="18"/>
  <c r="N43" i="18"/>
  <c r="Y42" i="18"/>
  <c r="X42" i="18"/>
  <c r="W42" i="18"/>
  <c r="V42" i="18"/>
  <c r="Q42" i="18"/>
  <c r="P42" i="18"/>
  <c r="O42" i="18"/>
  <c r="N42" i="18"/>
  <c r="Y41" i="18"/>
  <c r="X41" i="18"/>
  <c r="W41" i="18"/>
  <c r="V41" i="18"/>
  <c r="Q41" i="18"/>
  <c r="P41" i="18"/>
  <c r="O41" i="18"/>
  <c r="N41" i="18"/>
  <c r="Y40" i="18"/>
  <c r="X40" i="18"/>
  <c r="W40" i="18"/>
  <c r="V40" i="18"/>
  <c r="Q40" i="18"/>
  <c r="P40" i="18"/>
  <c r="O40" i="18"/>
  <c r="N40" i="18"/>
  <c r="Y39" i="18"/>
  <c r="X39" i="18"/>
  <c r="W39" i="18"/>
  <c r="V39" i="18"/>
  <c r="Q39" i="18"/>
  <c r="P39" i="18"/>
  <c r="O39" i="18"/>
  <c r="N39" i="18"/>
  <c r="M38" i="18"/>
  <c r="Y37" i="18"/>
  <c r="X37" i="18"/>
  <c r="W37" i="18"/>
  <c r="Q37" i="18"/>
  <c r="P37" i="18"/>
  <c r="O37" i="18"/>
  <c r="N37" i="18"/>
  <c r="Y36" i="18"/>
  <c r="X36" i="18"/>
  <c r="W36" i="18"/>
  <c r="V36" i="18"/>
  <c r="Q36" i="18"/>
  <c r="P36" i="18"/>
  <c r="O36" i="18"/>
  <c r="N36" i="18"/>
  <c r="Y35" i="18"/>
  <c r="X35" i="18"/>
  <c r="W35" i="18"/>
  <c r="Q35" i="18"/>
  <c r="P35" i="18"/>
  <c r="O35" i="18"/>
  <c r="N35" i="18"/>
  <c r="Y34" i="18"/>
  <c r="Q34" i="18"/>
  <c r="P34" i="18"/>
  <c r="O34" i="18"/>
  <c r="N34" i="18"/>
  <c r="Y33" i="18"/>
  <c r="X33" i="18"/>
  <c r="W33" i="18"/>
  <c r="V33" i="18"/>
  <c r="Q33" i="18"/>
  <c r="P33" i="18"/>
  <c r="O33" i="18"/>
  <c r="N33" i="18"/>
  <c r="Q32" i="18"/>
  <c r="P32" i="18"/>
  <c r="O32" i="18"/>
  <c r="N32" i="18"/>
  <c r="Q31" i="18"/>
  <c r="P31" i="18"/>
  <c r="O31" i="18"/>
  <c r="N31" i="18"/>
  <c r="Q30" i="18"/>
  <c r="P30" i="18"/>
  <c r="O30" i="18"/>
  <c r="N30" i="18"/>
  <c r="Q29" i="18"/>
  <c r="P29" i="18"/>
  <c r="M28" i="18"/>
  <c r="Y27" i="18"/>
  <c r="X27" i="18"/>
  <c r="W27" i="18"/>
  <c r="V27" i="18"/>
  <c r="Q27" i="18"/>
  <c r="P27" i="18"/>
  <c r="O27" i="18"/>
  <c r="N27" i="18"/>
  <c r="Y26" i="18"/>
  <c r="X26" i="18"/>
  <c r="W26" i="18"/>
  <c r="V26" i="18"/>
  <c r="Q26" i="18"/>
  <c r="P26" i="18"/>
  <c r="O26" i="18"/>
  <c r="N26" i="18"/>
  <c r="Y25" i="18"/>
  <c r="X25" i="18"/>
  <c r="W25" i="18"/>
  <c r="V25" i="18"/>
  <c r="Q25" i="18"/>
  <c r="P25" i="18"/>
  <c r="O25" i="18"/>
  <c r="N25" i="18"/>
  <c r="Y24" i="18"/>
  <c r="X24" i="18"/>
  <c r="W24" i="18"/>
  <c r="V24" i="18"/>
  <c r="Q24" i="18"/>
  <c r="P24" i="18"/>
  <c r="O24" i="18"/>
  <c r="N24" i="18"/>
  <c r="Y23" i="18"/>
  <c r="X23" i="18"/>
  <c r="W23" i="18"/>
  <c r="V23" i="18"/>
  <c r="Q23" i="18"/>
  <c r="P23" i="18"/>
  <c r="O23" i="18"/>
  <c r="N23" i="18"/>
  <c r="Y22" i="18"/>
  <c r="X22" i="18"/>
  <c r="W22" i="18"/>
  <c r="V22" i="18"/>
  <c r="Q22" i="18"/>
  <c r="P22" i="18"/>
  <c r="O22" i="18"/>
  <c r="N22" i="18"/>
  <c r="Y21" i="18"/>
  <c r="X21" i="18"/>
  <c r="W21" i="18"/>
  <c r="V21" i="18"/>
  <c r="Q21" i="18"/>
  <c r="P21" i="18"/>
  <c r="O21" i="18"/>
  <c r="N21" i="18"/>
  <c r="Y20" i="18"/>
  <c r="X20" i="18"/>
  <c r="W20" i="18"/>
  <c r="V20" i="18"/>
  <c r="Q20" i="18"/>
  <c r="P20" i="18"/>
  <c r="O20" i="18"/>
  <c r="N20" i="18"/>
  <c r="Y19" i="18"/>
  <c r="X19" i="18"/>
  <c r="W19" i="18"/>
  <c r="V19" i="18"/>
  <c r="Q19" i="18"/>
  <c r="P19" i="18"/>
  <c r="O19" i="18"/>
  <c r="N19" i="18"/>
  <c r="Y18" i="18"/>
  <c r="X18" i="18"/>
  <c r="W18" i="18"/>
  <c r="V18" i="18"/>
  <c r="Q18" i="18"/>
  <c r="P18" i="18"/>
  <c r="O18" i="18"/>
  <c r="N18" i="18"/>
  <c r="Y17" i="18"/>
  <c r="X17" i="18"/>
  <c r="W17" i="18"/>
  <c r="V17" i="18"/>
  <c r="Q17" i="18"/>
  <c r="P17" i="18"/>
  <c r="O17" i="18"/>
  <c r="N17" i="18"/>
  <c r="Y16" i="18"/>
  <c r="X16" i="18"/>
  <c r="W16" i="18"/>
  <c r="V16" i="18"/>
  <c r="Q16" i="18"/>
  <c r="P16" i="18"/>
  <c r="O16" i="18"/>
  <c r="N16" i="18"/>
  <c r="Y15" i="18"/>
  <c r="X15" i="18"/>
  <c r="W15" i="18"/>
  <c r="V15" i="18"/>
  <c r="Q15" i="18"/>
  <c r="P15" i="18"/>
  <c r="O15" i="18"/>
  <c r="N15" i="18"/>
  <c r="Y14" i="18"/>
  <c r="X14" i="18"/>
  <c r="W14" i="18"/>
  <c r="V14" i="18"/>
  <c r="Q14" i="18"/>
  <c r="P14" i="18"/>
  <c r="O14" i="18"/>
  <c r="N14" i="18"/>
  <c r="Y13" i="18"/>
  <c r="X13" i="18"/>
  <c r="W13" i="18"/>
  <c r="V13" i="18"/>
  <c r="Q13" i="18"/>
  <c r="P13" i="18"/>
  <c r="O13" i="18"/>
  <c r="N13" i="18"/>
  <c r="Y12" i="18"/>
  <c r="X12" i="18"/>
  <c r="W12" i="18"/>
  <c r="V12" i="18"/>
  <c r="Q12" i="18"/>
  <c r="P12" i="18"/>
  <c r="O12" i="18"/>
  <c r="N12" i="18"/>
  <c r="M11" i="18"/>
  <c r="Y10" i="18"/>
  <c r="X10" i="18"/>
  <c r="W10" i="18"/>
  <c r="V10" i="18"/>
  <c r="Q10" i="18"/>
  <c r="P10" i="18"/>
  <c r="O10" i="18"/>
  <c r="N10" i="18"/>
  <c r="Y9" i="18"/>
  <c r="X9" i="18"/>
  <c r="W9" i="18"/>
  <c r="V9" i="18"/>
  <c r="Q9" i="18"/>
  <c r="P9" i="18"/>
  <c r="O9" i="18"/>
  <c r="N9" i="18"/>
  <c r="Y8" i="18"/>
  <c r="X8" i="18"/>
  <c r="W8" i="18"/>
  <c r="Q8" i="18"/>
  <c r="P8" i="18"/>
  <c r="O8" i="18"/>
  <c r="N8" i="18"/>
  <c r="Y7" i="18"/>
  <c r="X7" i="18"/>
  <c r="W7" i="18"/>
  <c r="V7" i="18"/>
  <c r="Q7" i="18"/>
  <c r="P7" i="18"/>
  <c r="O7" i="18"/>
  <c r="N7" i="18"/>
  <c r="Y6" i="18"/>
  <c r="X6" i="18"/>
  <c r="W6" i="18"/>
  <c r="V6" i="18"/>
  <c r="Q6" i="18"/>
  <c r="P6" i="18"/>
  <c r="O6" i="18"/>
  <c r="N6" i="18"/>
  <c r="Y5" i="18"/>
  <c r="X5" i="18"/>
  <c r="W5" i="18"/>
  <c r="V5" i="18"/>
  <c r="Q5" i="18"/>
  <c r="P5" i="18"/>
  <c r="O5" i="18"/>
  <c r="N5" i="18"/>
  <c r="Y4" i="18"/>
  <c r="X4" i="18"/>
  <c r="W4" i="18"/>
  <c r="V4" i="18"/>
  <c r="Q4" i="18"/>
  <c r="P4" i="18"/>
  <c r="O4" i="18"/>
  <c r="N4" i="18"/>
  <c r="V38" i="18" l="1"/>
  <c r="Q12" i="3" s="1"/>
  <c r="P38" i="18"/>
  <c r="F12" i="3" s="1"/>
  <c r="V50" i="18"/>
  <c r="Q11" i="3" s="1"/>
  <c r="X65" i="18"/>
  <c r="W13" i="3" s="1"/>
  <c r="P94" i="18"/>
  <c r="F14" i="3" s="1"/>
  <c r="V14" i="3" s="1"/>
  <c r="N65" i="18"/>
  <c r="D13" i="3" s="1"/>
  <c r="O50" i="18"/>
  <c r="E11" i="3" s="1"/>
  <c r="Y50" i="18"/>
  <c r="Z11" i="3" s="1"/>
  <c r="Q50" i="18"/>
  <c r="G11" i="3" s="1"/>
  <c r="W94" i="18"/>
  <c r="T14" i="3" s="1"/>
  <c r="W80" i="18"/>
  <c r="T8" i="3" s="1"/>
  <c r="X38" i="18"/>
  <c r="W12" i="3" s="1"/>
  <c r="O38" i="18"/>
  <c r="Y38" i="18"/>
  <c r="Z12" i="3" s="1"/>
  <c r="D12" i="3"/>
  <c r="P12" i="3" s="1"/>
  <c r="P28" i="18"/>
  <c r="F9" i="3" s="1"/>
  <c r="Q28" i="18"/>
  <c r="G9" i="3" s="1"/>
  <c r="W28" i="18"/>
  <c r="T9" i="3" s="1"/>
  <c r="V11" i="18"/>
  <c r="Q10" i="3" s="1"/>
  <c r="Q11" i="18"/>
  <c r="G10" i="3" s="1"/>
  <c r="W11" i="18"/>
  <c r="T10" i="3" s="1"/>
  <c r="D10" i="3"/>
  <c r="X11" i="18"/>
  <c r="W10" i="3" s="1"/>
  <c r="O11" i="18"/>
  <c r="E10" i="3" s="1"/>
  <c r="Y11" i="18"/>
  <c r="Z10" i="3" s="1"/>
  <c r="P11" i="18"/>
  <c r="F10" i="3" s="1"/>
  <c r="P80" i="18"/>
  <c r="F8" i="3" s="1"/>
  <c r="W38" i="18"/>
  <c r="T12" i="3" s="1"/>
  <c r="P50" i="18"/>
  <c r="F11" i="3" s="1"/>
  <c r="Q94" i="18"/>
  <c r="G14" i="3" s="1"/>
  <c r="Y14" i="3" s="1"/>
  <c r="W65" i="18"/>
  <c r="T13" i="3" s="1"/>
  <c r="V28" i="18"/>
  <c r="Q9" i="3" s="1"/>
  <c r="O65" i="18"/>
  <c r="E13" i="3" s="1"/>
  <c r="Y65" i="18"/>
  <c r="Z13" i="3" s="1"/>
  <c r="V80" i="18"/>
  <c r="Q8" i="3" s="1"/>
  <c r="N28" i="18"/>
  <c r="D9" i="3" s="1"/>
  <c r="X28" i="18"/>
  <c r="W9" i="3" s="1"/>
  <c r="W50" i="18"/>
  <c r="T11" i="3" s="1"/>
  <c r="Q65" i="18"/>
  <c r="G13" i="3" s="1"/>
  <c r="N80" i="18"/>
  <c r="D8" i="3" s="1"/>
  <c r="X80" i="18"/>
  <c r="W8" i="3" s="1"/>
  <c r="N94" i="18"/>
  <c r="D14" i="3" s="1"/>
  <c r="P14" i="3" s="1"/>
  <c r="X94" i="18"/>
  <c r="W14" i="3" s="1"/>
  <c r="V94" i="18"/>
  <c r="Q14" i="3" s="1"/>
  <c r="O28" i="18"/>
  <c r="E9" i="3" s="1"/>
  <c r="Y28" i="18"/>
  <c r="Z9" i="3" s="1"/>
  <c r="Q38" i="18"/>
  <c r="G12" i="3" s="1"/>
  <c r="N50" i="18"/>
  <c r="D11" i="3" s="1"/>
  <c r="X50" i="18"/>
  <c r="W11" i="3" s="1"/>
  <c r="V65" i="18"/>
  <c r="P65" i="18"/>
  <c r="F13" i="3" s="1"/>
  <c r="O80" i="18"/>
  <c r="E8" i="3" s="1"/>
  <c r="Y80" i="18"/>
  <c r="Z8" i="3" s="1"/>
  <c r="Q80" i="18"/>
  <c r="G8" i="3" s="1"/>
  <c r="O94" i="18"/>
  <c r="E14" i="3" s="1"/>
  <c r="Y94" i="18"/>
  <c r="Z14" i="3" s="1"/>
  <c r="X14" i="3" l="1"/>
  <c r="J14" i="3"/>
  <c r="I14" i="3"/>
  <c r="U14" i="3"/>
  <c r="AA14" i="3"/>
  <c r="K14" i="3"/>
  <c r="H14" i="3"/>
  <c r="O15" i="3"/>
  <c r="B15" i="3"/>
  <c r="M66" i="9" l="1"/>
  <c r="M39" i="9"/>
  <c r="M29" i="9"/>
  <c r="M12" i="9" l="1"/>
  <c r="M81" i="9"/>
  <c r="M51" i="9"/>
  <c r="M94" i="9" l="1"/>
  <c r="A3" i="17" l="1"/>
  <c r="A4" i="17"/>
  <c r="A5" i="17"/>
  <c r="A6" i="17"/>
  <c r="A7" i="17"/>
  <c r="A8" i="17"/>
  <c r="A9" i="17"/>
  <c r="A10" i="17"/>
  <c r="A11" i="17"/>
  <c r="A12" i="17"/>
  <c r="A13" i="17"/>
  <c r="A14" i="17"/>
  <c r="A15" i="17"/>
  <c r="A16" i="17"/>
  <c r="A17" i="17"/>
  <c r="Y14" i="10"/>
  <c r="Y15" i="10"/>
  <c r="K8" i="3"/>
  <c r="Y12" i="10"/>
  <c r="Y13" i="10"/>
  <c r="K13" i="3"/>
  <c r="Y10" i="10"/>
  <c r="Y11" i="10"/>
  <c r="Y8" i="10"/>
  <c r="Y9" i="10"/>
  <c r="K12" i="3"/>
  <c r="Y6" i="10"/>
  <c r="Y7" i="10"/>
  <c r="Y4" i="10"/>
  <c r="Y5" i="10"/>
  <c r="K10" i="3"/>
  <c r="N4" i="10"/>
  <c r="O4" i="10"/>
  <c r="P4" i="10"/>
  <c r="Q4" i="10"/>
  <c r="W14" i="10"/>
  <c r="X14" i="10"/>
  <c r="V14" i="10"/>
  <c r="V12" i="10"/>
  <c r="W12" i="10"/>
  <c r="X12" i="10"/>
  <c r="V10" i="10"/>
  <c r="W10" i="10"/>
  <c r="X10" i="10"/>
  <c r="W8" i="10"/>
  <c r="X8" i="10"/>
  <c r="V8" i="10"/>
  <c r="W6" i="10"/>
  <c r="X6" i="10"/>
  <c r="V6" i="10"/>
  <c r="W4" i="10"/>
  <c r="X4" i="10"/>
  <c r="V4" i="10"/>
  <c r="V5" i="10"/>
  <c r="H10" i="3"/>
  <c r="O14" i="10"/>
  <c r="P14" i="10"/>
  <c r="Q14" i="10"/>
  <c r="N14" i="10"/>
  <c r="N10" i="10"/>
  <c r="O10" i="10"/>
  <c r="P10" i="10"/>
  <c r="Q10" i="10"/>
  <c r="O8" i="10"/>
  <c r="P8" i="10"/>
  <c r="Q8" i="10"/>
  <c r="N8" i="10"/>
  <c r="X11" i="10"/>
  <c r="J11" i="3"/>
  <c r="W7" i="10"/>
  <c r="I9" i="3"/>
  <c r="W11" i="10"/>
  <c r="I11" i="3"/>
  <c r="V13" i="10"/>
  <c r="H13" i="3"/>
  <c r="X13" i="10"/>
  <c r="J13" i="3"/>
  <c r="V11" i="10"/>
  <c r="H11" i="3"/>
  <c r="W13" i="10"/>
  <c r="I13" i="3"/>
  <c r="X7" i="10"/>
  <c r="J9" i="3"/>
  <c r="V9" i="10"/>
  <c r="H12" i="3"/>
  <c r="X15" i="10"/>
  <c r="J8" i="3"/>
  <c r="V7" i="10"/>
  <c r="H9" i="3"/>
  <c r="X9" i="10"/>
  <c r="J12" i="3"/>
  <c r="W9" i="10"/>
  <c r="I12" i="3"/>
  <c r="W15" i="10"/>
  <c r="I8" i="3"/>
  <c r="V15" i="10"/>
  <c r="H8" i="3"/>
  <c r="W5" i="10"/>
  <c r="I10" i="3"/>
  <c r="X5" i="10"/>
  <c r="J10" i="3"/>
  <c r="O9" i="10"/>
  <c r="S12" i="3"/>
  <c r="U12" i="3" s="1"/>
  <c r="P9" i="10"/>
  <c r="V12" i="3"/>
  <c r="X12" i="3" s="1"/>
  <c r="N11" i="10"/>
  <c r="N15" i="10"/>
  <c r="P11" i="10"/>
  <c r="V11" i="3"/>
  <c r="Q11" i="10"/>
  <c r="Y11" i="3"/>
  <c r="AA11" i="3" s="1"/>
  <c r="N9" i="10"/>
  <c r="O15" i="10"/>
  <c r="S8" i="3"/>
  <c r="O11" i="10"/>
  <c r="S11" i="3"/>
  <c r="U11" i="3" s="1"/>
  <c r="P15" i="10"/>
  <c r="V8" i="3"/>
  <c r="X8" i="3" s="1"/>
  <c r="Q9" i="10"/>
  <c r="Y12" i="3"/>
  <c r="AA12" i="3" s="1"/>
  <c r="Q15" i="10"/>
  <c r="Y8" i="3"/>
  <c r="AA8" i="3" s="1"/>
  <c r="X11" i="3"/>
  <c r="P11" i="3"/>
  <c r="R11" i="3" s="1"/>
  <c r="N12" i="10"/>
  <c r="O12" i="10"/>
  <c r="P12" i="10"/>
  <c r="Q12" i="10"/>
  <c r="O6" i="10"/>
  <c r="P6" i="10"/>
  <c r="Q6" i="10"/>
  <c r="N6" i="10"/>
  <c r="M15" i="10"/>
  <c r="M13" i="10"/>
  <c r="M11" i="10"/>
  <c r="M9" i="10"/>
  <c r="M7" i="10"/>
  <c r="M5" i="10"/>
  <c r="AC39" i="9"/>
  <c r="AC36" i="9"/>
  <c r="AB22" i="9"/>
  <c r="AA22" i="9"/>
  <c r="AB21" i="9"/>
  <c r="AA21" i="9"/>
  <c r="AB20" i="9"/>
  <c r="AA20" i="9"/>
  <c r="AB19" i="9"/>
  <c r="AA19" i="9"/>
  <c r="AB15" i="9"/>
  <c r="AA15" i="9"/>
  <c r="AB14" i="9"/>
  <c r="AA14" i="9"/>
  <c r="AB9" i="9"/>
  <c r="AA9" i="9"/>
  <c r="AB8" i="9"/>
  <c r="AB7" i="9"/>
  <c r="AB6" i="9"/>
  <c r="AB5" i="9"/>
  <c r="P13" i="10"/>
  <c r="V13" i="3"/>
  <c r="X13" i="3" s="1"/>
  <c r="O13" i="10"/>
  <c r="S13" i="3"/>
  <c r="U13" i="3" s="1"/>
  <c r="N7" i="10"/>
  <c r="P9" i="3"/>
  <c r="R9" i="3" s="1"/>
  <c r="O7" i="10"/>
  <c r="S9" i="3"/>
  <c r="N13" i="10"/>
  <c r="N5" i="10"/>
  <c r="P5" i="10"/>
  <c r="V10" i="3"/>
  <c r="X10" i="3" s="1"/>
  <c r="Q7" i="10"/>
  <c r="Y9" i="3"/>
  <c r="O5" i="10"/>
  <c r="S10" i="3"/>
  <c r="U10" i="3" s="1"/>
  <c r="Q5" i="10"/>
  <c r="Y10" i="3"/>
  <c r="AA10" i="3" s="1"/>
  <c r="P7" i="10"/>
  <c r="V9" i="3"/>
  <c r="X9" i="3" s="1"/>
  <c r="Q13" i="10"/>
  <c r="Y13" i="3"/>
  <c r="P10" i="3"/>
  <c r="R10" i="3" s="1"/>
  <c r="P13" i="3"/>
  <c r="R13" i="3" s="1"/>
  <c r="U8" i="3" l="1"/>
  <c r="U9" i="3"/>
  <c r="AA9" i="3"/>
  <c r="AA13" i="3"/>
  <c r="P8" i="3"/>
  <c r="K9" i="3"/>
  <c r="K11" i="3"/>
  <c r="R12" i="3"/>
  <c r="AC19" i="9"/>
  <c r="AC9" i="9"/>
  <c r="AC22" i="9"/>
  <c r="AC21" i="9"/>
  <c r="AC20" i="9"/>
  <c r="AC14" i="9"/>
  <c r="AC1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tc={46CCD8F5-2C4F-48B4-8707-7E9DB072B319}</author>
  </authors>
  <commentList>
    <comment ref="R7" authorId="0" shapeId="0" xr:uid="{46CCD8F5-2C4F-48B4-8707-7E9DB072B319}">
      <text>
        <t>[Comentario encadenado]
Su versión de Excel le permite leer este comentario encadenado; sin embargo, las ediciones que se apliquen se quitarán si el archivo se abre en una versión más reciente de Excel. Más información: https://go.microsoft.com/fwlink/?linkid=870924
Comentario:
    el semaforo deberia ir aqui dado que estos valores representan el porcentaje del cumplimiento real por areas  y por trimestre</t>
      </text>
    </comment>
  </commentList>
</comments>
</file>

<file path=xl/sharedStrings.xml><?xml version="1.0" encoding="utf-8"?>
<sst xmlns="http://schemas.openxmlformats.org/spreadsheetml/2006/main" count="1807" uniqueCount="846">
  <si>
    <t>CCE-DES-FM-15</t>
  </si>
  <si>
    <t>OBJETIVO:</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</si>
  <si>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</si>
  <si>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</si>
  <si>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</si>
  <si>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</si>
  <si>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</si>
  <si>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ÁREA</t>
  </si>
  <si>
    <t>NUMERO DE ACCIONES ESTRATEGICAS POR ÁREA</t>
  </si>
  <si>
    <t>PONDERACIÓN DE IMPACTO EN EL CUMPLIMIENTO DEL PAI</t>
  </si>
  <si>
    <t>AVANCE PROGRAMADO ACUMULADO Q2</t>
  </si>
  <si>
    <t>AVANCE PROGRAMADO ACUMULADO Q3</t>
  </si>
  <si>
    <t>AVANCE PROGRAMADO ACUMULADOQ4</t>
  </si>
  <si>
    <t>ESCALA DE ACEPTACIÓN DE AREA</t>
  </si>
  <si>
    <t>DIRECCIÓN GENERAL</t>
  </si>
  <si>
    <t>EN PROCESO DE GESTIÓN EN LA VIGENCIA</t>
  </si>
  <si>
    <t>SUB DIRECCIÓN GESTION CONTRACTUAL</t>
  </si>
  <si>
    <t>SUB DIRECCIÓN NEGOCIOS</t>
  </si>
  <si>
    <t>SUB DIRECCIÓN EMAE</t>
  </si>
  <si>
    <t>SUB DIRECCIÓN IDT</t>
  </si>
  <si>
    <t>SECRETARÍA GENERAL</t>
  </si>
  <si>
    <t>TOTAL</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</si>
  <si>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</si>
  <si>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</si>
  <si>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</si>
  <si>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</si>
  <si>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t>INDICADOR DE COLOR</t>
  </si>
  <si>
    <t>PARAMETRO</t>
  </si>
  <si>
    <t>90% - 100%</t>
  </si>
  <si>
    <t>80% - 89%</t>
  </si>
  <si>
    <t>70% - 79%</t>
  </si>
  <si>
    <t>50% - 69%</t>
  </si>
  <si>
    <t>0 - 49%</t>
  </si>
  <si>
    <t>ACTIVIDAD / INICIATIVA</t>
  </si>
  <si>
    <t>No. ITEM</t>
  </si>
  <si>
    <t>PRODUCTOS</t>
  </si>
  <si>
    <t>FECHAS</t>
  </si>
  <si>
    <t>MÉTRICA</t>
  </si>
  <si>
    <t>PRESUPUESTO</t>
  </si>
  <si>
    <t>ID</t>
  </si>
  <si>
    <t xml:space="preserve">Actividad </t>
  </si>
  <si>
    <t>Entregable</t>
  </si>
  <si>
    <t>INICIO</t>
  </si>
  <si>
    <t>FIN</t>
  </si>
  <si>
    <t>Meta / Indicador</t>
  </si>
  <si>
    <t>Formula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</si>
  <si>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</si>
  <si>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</si>
  <si>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</si>
  <si>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</si>
  <si>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</si>
  <si>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</si>
  <si>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</si>
  <si>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</si>
  <si>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</si>
  <si>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</si>
  <si>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</si>
  <si>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</si>
  <si>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</si>
  <si>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</si>
  <si>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</si>
  <si>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</si>
  <si>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</si>
  <si>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</si>
  <si>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</si>
  <si>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</si>
  <si>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 uso</t>
  </si>
  <si>
    <t>SN1</t>
  </si>
  <si>
    <t>Poner a disposición de los participes del sistema de compra pública documentos de buenas prácticas de contratación.</t>
  </si>
  <si>
    <t xml:space="preserve">Servicios Profesionales </t>
  </si>
  <si>
    <t>80101601
80101604
80121601</t>
  </si>
  <si>
    <t>En ejecución</t>
  </si>
  <si>
    <t>Inversión</t>
  </si>
  <si>
    <t>Instrumentos de Agregación de Demanda</t>
  </si>
  <si>
    <t>C-0304-1000-2-0-0304001-02</t>
  </si>
  <si>
    <t>Nación</t>
  </si>
  <si>
    <t>Reglamentar el uso obligatorio de los AMP vigentes y la generación de nuevos para territorios</t>
  </si>
  <si>
    <t>Desarrollar un modelo de medición de la eficiencia operacional</t>
  </si>
  <si>
    <t xml:space="preserve">80101601
</t>
  </si>
  <si>
    <t>Promover las capacidades de la compra pública</t>
  </si>
  <si>
    <t>Fortalecer el MIPG para incrementar en 10 puntos la calificación del FURAG</t>
  </si>
  <si>
    <t>GC1</t>
  </si>
  <si>
    <t>Disponer documentos tipo a los sectores priorizados por el gobierno nacional</t>
  </si>
  <si>
    <t>Documentos Normativos</t>
  </si>
  <si>
    <t>C-0304-1000-2-0-0304005-02</t>
  </si>
  <si>
    <t>Promover la simplificación / racionalización normativa en referencia a la compra y la contratación pública</t>
  </si>
  <si>
    <t>IDT 1</t>
  </si>
  <si>
    <t>Fortalecer la disponibilidad del Sistema Electrónico de Compra Pública</t>
  </si>
  <si>
    <t>Servicio técnico</t>
  </si>
  <si>
    <t>Mantenimiento
81112200
Licencia 
81112500</t>
  </si>
  <si>
    <t>Incremento del valor por dinero que obtiene el Estado en la compra pública. Nacional</t>
  </si>
  <si>
    <t>C-0304-1000-2-0-0304009-02-0</t>
  </si>
  <si>
    <t>Implementar un modelo de Arquitectura Empresarial como habilitador de la política de gobierno digital</t>
  </si>
  <si>
    <t xml:space="preserve">81111801
80121601
</t>
  </si>
  <si>
    <t xml:space="preserve">	
86101808</t>
  </si>
  <si>
    <t>Promover iniciativas para optimizar los recursos públicos en términos de tiempo, dinero y capacidad del talento humano y de la eficiencia en los procesos para satisfacer las necesidades de las Entidades Estatales y cumplir su misión.</t>
  </si>
  <si>
    <t>Diseñar e implementar programas de I+D+I en pro del desarrollo institucional y/o la contratación y compra pública</t>
  </si>
  <si>
    <t>Proponer el rediseño de la estructura organizacional</t>
  </si>
  <si>
    <t>DG01</t>
  </si>
  <si>
    <t>Proponer iniciativas y/o estrategias que promuevan la sostenibilidad de la ANCPCCE</t>
  </si>
  <si>
    <t>Karina Blanco</t>
  </si>
  <si>
    <t>CUMPLIMIENTO Q1</t>
  </si>
  <si>
    <t>CUMPLIMIENTO Q2</t>
  </si>
  <si>
    <t>CUMPLIMIENTO Q3</t>
  </si>
  <si>
    <t>CUMPLIMIENTO Q4</t>
  </si>
  <si>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</si>
  <si>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</si>
  <si>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</si>
  <si>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</si>
  <si>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</si>
  <si>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</si>
  <si>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</si>
  <si>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</si>
  <si>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</si>
  <si>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</si>
  <si>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</si>
  <si>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</si>
  <si>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</si>
  <si>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Arial Nova"/>
        <family val="2"/>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</si>
  <si>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</si>
  <si>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</si>
  <si>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</si>
  <si>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Arial Nova"/>
        <family val="2"/>
      </rPr>
      <t>Relatoría</t>
    </r>
    <r>
      <rPr>
        <sz val="11"/>
        <rFont val="Arial Nova"/>
        <family val="2"/>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</si>
  <si>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</si>
  <si>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</si>
  <si>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</si>
  <si>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</si>
  <si>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</si>
  <si>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</si>
  <si>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</si>
  <si>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</si>
  <si>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</si>
  <si>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</si>
  <si>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</si>
  <si>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</si>
  <si>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</si>
  <si>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</si>
  <si>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</si>
  <si>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</si>
  <si>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</si>
  <si>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</si>
  <si>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</si>
  <si>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</si>
  <si>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</si>
  <si>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</si>
  <si>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</si>
  <si>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</si>
  <si>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</si>
  <si>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</si>
  <si>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</si>
  <si>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</si>
  <si>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</si>
  <si>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</si>
  <si>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</si>
  <si>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</si>
  <si>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</si>
  <si>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</si>
  <si>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</si>
  <si>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</si>
  <si>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</si>
  <si>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</si>
  <si>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</si>
  <si>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</si>
  <si>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</si>
  <si>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</si>
  <si>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</si>
  <si>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</si>
  <si>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</si>
  <si>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</si>
  <si>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</si>
  <si>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</si>
  <si>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</si>
  <si>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</si>
  <si>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</si>
  <si>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</si>
  <si>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</si>
  <si>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</si>
  <si>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</si>
  <si>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</si>
  <si>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</si>
  <si>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Arial Nova"/>
        <family val="2"/>
      </rPr>
      <t>MDE</t>
    </r>
    <r>
      <rPr>
        <sz val="10"/>
        <rFont val="Arial Nova"/>
        <family val="2"/>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</si>
  <si>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</si>
  <si>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</si>
  <si>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</si>
  <si>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</si>
  <si>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</si>
  <si>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</si>
  <si>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</si>
  <si>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</si>
  <si>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</si>
  <si>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Arial Nova"/>
        <family val="2"/>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</si>
  <si>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</si>
  <si>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</si>
  <si>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</si>
  <si>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</si>
  <si>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</si>
  <si>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</si>
  <si>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</si>
  <si>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</si>
  <si>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</si>
  <si>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</si>
  <si>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</si>
  <si>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</si>
  <si>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</si>
  <si>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</si>
  <si>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</si>
  <si>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</si>
  <si>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</si>
  <si>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</si>
  <si>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</si>
  <si>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</si>
  <si>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</si>
  <si>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</si>
  <si>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</si>
  <si>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</si>
  <si>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</si>
  <si>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</si>
  <si>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</si>
  <si>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</si>
  <si>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</si>
  <si>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</si>
  <si>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</si>
  <si>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</si>
  <si>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</si>
  <si>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</si>
  <si>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</si>
  <si>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</si>
  <si>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</si>
  <si>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</si>
  <si>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</si>
  <si>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</si>
  <si>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Arial Nova"/>
        <family val="2"/>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</si>
  <si>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</si>
  <si>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</si>
  <si>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</si>
  <si>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</si>
  <si>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</si>
  <si>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</si>
  <si>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</si>
  <si>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</si>
  <si>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</si>
  <si>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</si>
  <si>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t>TIPO DE SOLICITUD</t>
  </si>
  <si>
    <t>ÁREA RESPONSABLE</t>
  </si>
  <si>
    <r>
      <t xml:space="preserve">FECHA DE SOLICITUD
</t>
    </r>
    <r>
      <rPr>
        <b/>
        <sz val="8"/>
        <color theme="0"/>
        <rFont val="Arial Nova"/>
        <family val="2"/>
      </rPr>
      <t>DD/MM/AAAA</t>
    </r>
  </si>
  <si>
    <t>ID DE ACCIÓN PARA AJUSTAR</t>
  </si>
  <si>
    <t>Q PROGRAMADO DE LA ACCIÓN</t>
  </si>
  <si>
    <t>FECHA DE INICIO</t>
  </si>
  <si>
    <t xml:space="preserve">FECHA DE FIN </t>
  </si>
  <si>
    <t xml:space="preserve">DESCRIPCIÓN DEL AJUSTE </t>
  </si>
  <si>
    <t>CARTA DE JUSTIFICACIÓN</t>
  </si>
  <si>
    <t>VERSIÓN VIGENTE PAI</t>
  </si>
  <si>
    <t>CÓD</t>
  </si>
  <si>
    <t>CONSEC</t>
  </si>
  <si>
    <t>MES/AÑO</t>
  </si>
  <si>
    <t>Dirección General</t>
  </si>
  <si>
    <t>Modificación</t>
  </si>
  <si>
    <t>Subdirección Gestión Contractual</t>
  </si>
  <si>
    <t>GC</t>
  </si>
  <si>
    <t>Q1</t>
  </si>
  <si>
    <t>Subdirección de IDT</t>
  </si>
  <si>
    <t>IDT</t>
  </si>
  <si>
    <t>Subdirección de EMAE</t>
  </si>
  <si>
    <t>EMAE</t>
  </si>
  <si>
    <t>Q2</t>
  </si>
  <si>
    <t>Secretaría General</t>
  </si>
  <si>
    <t>SG</t>
  </si>
  <si>
    <t>PAA 2021 V.1.</t>
  </si>
  <si>
    <t>Q3</t>
  </si>
  <si>
    <t>Comunicaciones Dirección General</t>
  </si>
  <si>
    <t>DG - COM</t>
  </si>
  <si>
    <t>Q4</t>
  </si>
  <si>
    <t>DG</t>
  </si>
  <si>
    <t>Subdirección Negocios</t>
  </si>
  <si>
    <t>NG</t>
  </si>
  <si>
    <t>CÓDIGO</t>
  </si>
  <si>
    <t>VERSIÓN</t>
  </si>
  <si>
    <t>FECHA</t>
  </si>
  <si>
    <t>ELABORÓ</t>
  </si>
  <si>
    <t>REVISÓ</t>
  </si>
  <si>
    <t>AJUSTES</t>
  </si>
  <si>
    <t>01</t>
  </si>
  <si>
    <t>Carolina Olivera</t>
  </si>
  <si>
    <t>02</t>
  </si>
  <si>
    <t>Ajuste de uso al formato</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</si>
  <si>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</si>
  <si>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</si>
  <si>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</si>
  <si>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</si>
  <si>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</si>
  <si>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</si>
  <si>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</si>
  <si>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</si>
  <si>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</si>
  <si>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</si>
  <si>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</si>
  <si>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</si>
  <si>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</si>
  <si>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SEGUIMIENTO TRIMESTRAL  PLAN DE ACCIÓN</t>
  </si>
  <si>
    <t>Avance programado acumulado Q1</t>
  </si>
  <si>
    <t>Avance programado acumulado Q2</t>
  </si>
  <si>
    <t>Avance programado acumulado Q3</t>
  </si>
  <si>
    <t>Avance programado acumulado Q4</t>
  </si>
  <si>
    <t>CUANTIFICACIÓN Q1</t>
  </si>
  <si>
    <t>CUANTIFICACIÓN Q2</t>
  </si>
  <si>
    <t>CUANTIFICACIÓN Q3</t>
  </si>
  <si>
    <t>CUANTIFICACIÓN Q4</t>
  </si>
  <si>
    <t>AVANCE CUMPLIMIENTO ACUMULADO Q4</t>
  </si>
  <si>
    <t>AVANCE  CUMPLIMIENTO ACUMULADO Q2</t>
  </si>
  <si>
    <t>AVANCE CUMPLIMIENTO ACUMULADO Q3</t>
  </si>
  <si>
    <t>PORCENTAJE DE CUMPLIMIENTO Q1</t>
  </si>
  <si>
    <t>PORCENTAJE DE CUMPLIMIENTO Q2</t>
  </si>
  <si>
    <t>PORCENTAJE DE CUMPLIMIENTO Q3</t>
  </si>
  <si>
    <t xml:space="preserve">AVANCE PROGRAMADO ACUMULADO Q1 </t>
  </si>
  <si>
    <t xml:space="preserve">AVANCE PROGRAMADO ACUMULADO Q2 </t>
  </si>
  <si>
    <t xml:space="preserve">AVANCE PROGRAMADO ACUMULADO Q4 </t>
  </si>
  <si>
    <t>MEDICIÓN DE IMPACTO  EN EL PAI Q1</t>
  </si>
  <si>
    <t>MEDICIÓN DE IMPACTO  EN EL PAI Q2</t>
  </si>
  <si>
    <t>MEDICIÓN DE IMPACTO  EN EL PAI Q3</t>
  </si>
  <si>
    <t>MEDICIÓN DE IMPACTO  EN EL PAI Q 4</t>
  </si>
  <si>
    <t>PORCENTAJE DE CUMPLIMIENTO Q4</t>
  </si>
  <si>
    <t>1 Accion</t>
  </si>
  <si>
    <t>OBSERVACIONES LINK EVIDENCIAS</t>
  </si>
  <si>
    <t xml:space="preserve">AVANCE PROGRAMADO ACUMULADO Q3 </t>
  </si>
  <si>
    <t>03</t>
  </si>
  <si>
    <t>REGISTRO DE AVANCE AL CUMPLIMIENTO POR ÁREA / TRIMESTRE</t>
  </si>
  <si>
    <r>
      <rPr>
        <sz val="16"/>
        <color rgb="FF002060"/>
        <rFont val="Geomanist Bold"/>
        <family val="3"/>
      </rPr>
      <t>OBJETIVOS DEL PLAN ESTRATÉGICO INSTITUCIONAL 
DE LA AGENCIA NACIONAL DE CONTRATACIÓN PÚBLICA - COLOMBIA COMPRA EFICIENTE</t>
    </r>
    <r>
      <rPr>
        <sz val="16"/>
        <color theme="1"/>
        <rFont val="Geomanist Bold"/>
        <family val="3"/>
      </rPr>
      <t xml:space="preserve">
</t>
    </r>
    <r>
      <rPr>
        <sz val="14"/>
        <color theme="1"/>
        <rFont val="Geomanist Light"/>
        <family val="3"/>
      </rPr>
      <t>Código: CCE-DES-FM-15
Versión 03 del 15 de dicimebre de 2021</t>
    </r>
  </si>
  <si>
    <r>
      <rPr>
        <b/>
        <sz val="12"/>
        <color rgb="FF002060"/>
        <rFont val="Geomanist Bold"/>
        <family val="3"/>
      </rPr>
      <t>CONTROL DE SOLICITUD DE MODIFICACIONES - AJUSTES Y CAMBIO DE PLAN DE ACCIÓN 2022</t>
    </r>
    <r>
      <rPr>
        <b/>
        <sz val="11"/>
        <color theme="1"/>
        <rFont val="Arial Nova"/>
        <family val="2"/>
      </rPr>
      <t xml:space="preserve">
</t>
    </r>
    <r>
      <rPr>
        <sz val="11"/>
        <color theme="1"/>
        <rFont val="Geomanist"/>
        <family val="3"/>
      </rPr>
      <t>Código: CCE-DES-FM-15
Versión 03 del 15 de dicimebre de 2021</t>
    </r>
    <r>
      <rPr>
        <b/>
        <sz val="11"/>
        <color theme="1"/>
        <rFont val="Arial Nova"/>
        <family val="2"/>
      </rPr>
      <t xml:space="preserve">
</t>
    </r>
  </si>
  <si>
    <t>Liz Vásquez</t>
  </si>
  <si>
    <t>Creacion de formato</t>
  </si>
  <si>
    <t>Ajuste a fórmulas de seguimiento</t>
  </si>
  <si>
    <r>
      <rPr>
        <sz val="18"/>
        <color rgb="FF002060"/>
        <rFont val="Geomanist Bold"/>
        <family val="3"/>
      </rPr>
      <t>SEGUIMIENTO PLAN DE ACCIÓN INSTITUCIONAL - PAI 2022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dicimebre de 2021</t>
    </r>
  </si>
  <si>
    <t>EMAE 1</t>
  </si>
  <si>
    <t>SG1</t>
  </si>
  <si>
    <r>
      <t xml:space="preserve">AVANCE   </t>
    </r>
    <r>
      <rPr>
        <b/>
        <sz val="9"/>
        <color rgb="FF002060"/>
        <rFont val="Geomanist Light"/>
        <family val="3"/>
      </rPr>
      <t>PROGRAMADO</t>
    </r>
    <r>
      <rPr>
        <sz val="9"/>
        <color rgb="FF002060"/>
        <rFont val="Geomanist Light"/>
        <family val="3"/>
      </rPr>
      <t xml:space="preserve"> ACUMULADO Q1</t>
    </r>
  </si>
  <si>
    <r>
      <t xml:space="preserve">AVANCE  </t>
    </r>
    <r>
      <rPr>
        <b/>
        <sz val="9"/>
        <color rgb="FF002060"/>
        <rFont val="Geomanist Light"/>
        <family val="3"/>
      </rPr>
      <t>CUMPLIMIENTO</t>
    </r>
    <r>
      <rPr>
        <sz val="9"/>
        <color rgb="FF002060"/>
        <rFont val="Geomanist Light"/>
        <family val="3"/>
      </rPr>
      <t xml:space="preserve"> ACUMULADO Q1</t>
    </r>
  </si>
  <si>
    <r>
      <rPr>
        <sz val="22"/>
        <color theme="2"/>
        <rFont val="Geomanist Bold"/>
        <family val="3"/>
      </rPr>
      <t>HOJA</t>
    </r>
    <r>
      <rPr>
        <sz val="18"/>
        <color theme="2"/>
        <rFont val="Geomanist Bold"/>
        <family val="3"/>
      </rPr>
      <t xml:space="preserve">
</t>
    </r>
    <r>
      <rPr>
        <sz val="72"/>
        <color theme="2"/>
        <rFont val="Geomanist Bold"/>
        <family val="3"/>
      </rPr>
      <t>1</t>
    </r>
  </si>
  <si>
    <r>
      <rPr>
        <sz val="22"/>
        <color theme="2"/>
        <rFont val="Geomanist Bold"/>
        <family val="3"/>
      </rPr>
      <t>HOJA</t>
    </r>
    <r>
      <rPr>
        <sz val="12"/>
        <color theme="2"/>
        <rFont val="Geomanist Bold"/>
        <family val="3"/>
      </rPr>
      <t xml:space="preserve">
</t>
    </r>
    <r>
      <rPr>
        <sz val="72"/>
        <color theme="2"/>
        <rFont val="Geomanist Bold"/>
        <family val="3"/>
      </rPr>
      <t>3</t>
    </r>
  </si>
  <si>
    <t>Presentar el plan de acción 2023 de la entidad como un instrumento mediante el cual las dependencias programan y realizan seguimiento a las estrategias, actividades e indicadores asociados a los objetivos estratégicos institucionales para el cumplimiento de los resultados definidos para la vigencia.</t>
  </si>
  <si>
    <t>DISTRIBUCIÓN DE ACCIONES ESTRATEGICAS 2023</t>
  </si>
  <si>
    <r>
      <rPr>
        <b/>
        <sz val="10"/>
        <color theme="1"/>
        <rFont val="Geomanist Light"/>
        <family val="3"/>
      </rPr>
      <t>HOJA 1. PAI.</t>
    </r>
    <r>
      <rPr>
        <sz val="10"/>
        <color theme="1"/>
        <rFont val="Geomanist Light"/>
        <family val="3"/>
      </rPr>
      <t xml:space="preserve"> Presentación - introducción Plan de Acción Institucional 2023.
</t>
    </r>
    <r>
      <rPr>
        <b/>
        <sz val="10"/>
        <color theme="1"/>
        <rFont val="Geomanist Light"/>
        <family val="3"/>
      </rPr>
      <t>HOJA 2. PAI 2023.</t>
    </r>
    <r>
      <rPr>
        <sz val="10"/>
        <color theme="1"/>
        <rFont val="Geomanist Light"/>
        <family val="3"/>
      </rPr>
      <t xml:space="preserve"> Acciones programadas para la ejecución del plan de acción institucional de la vigencia 2023.
</t>
    </r>
    <r>
      <rPr>
        <b/>
        <sz val="10"/>
        <color theme="1"/>
        <rFont val="Geomanist Light"/>
        <family val="3"/>
      </rPr>
      <t xml:space="preserve">HOJA 3.Seguimiento PAI. </t>
    </r>
    <r>
      <rPr>
        <sz val="10"/>
        <color theme="1"/>
        <rFont val="Geomanist Light"/>
        <family val="3"/>
      </rPr>
      <t xml:space="preserve">Configura el formato para el registro de avance al PAI
</t>
    </r>
    <r>
      <rPr>
        <b/>
        <sz val="10"/>
        <color theme="1"/>
        <rFont val="Geomanist Light"/>
        <family val="3"/>
      </rPr>
      <t>HOJA 4. Objetivos Estratégicos.</t>
    </r>
    <r>
      <rPr>
        <sz val="10"/>
        <color theme="1"/>
        <rFont val="Geomanist Light"/>
        <family val="3"/>
      </rPr>
      <t xml:space="preserve"> Consolida los objetivos planteados en Plan Estratégico Institucional 2019 - 2022.
</t>
    </r>
    <r>
      <rPr>
        <b/>
        <sz val="10"/>
        <color theme="1"/>
        <rFont val="Geomanist Light"/>
        <family val="3"/>
      </rPr>
      <t xml:space="preserve">HOJA 5. DOFA. </t>
    </r>
    <r>
      <rPr>
        <sz val="10"/>
        <color theme="1"/>
        <rFont val="Geomanist Light"/>
        <family val="3"/>
      </rPr>
      <t xml:space="preserve">Consolida las debilidades, oportunidades, fortalezas y amenazas identificados para la vigencia.
</t>
    </r>
    <r>
      <rPr>
        <b/>
        <sz val="10"/>
        <color theme="1"/>
        <rFont val="Geomanist Light"/>
        <family val="3"/>
      </rPr>
      <t>HOJA 6. Control de Ajustes PAI.</t>
    </r>
    <r>
      <rPr>
        <sz val="10"/>
        <color theme="1"/>
        <rFont val="Geomanist Light"/>
        <family val="3"/>
      </rPr>
      <t xml:space="preserve"> Configura el formato para el registro y trazabilidad de la solicitud de ajustes al contenido de este documento.
</t>
    </r>
    <r>
      <rPr>
        <b/>
        <sz val="10"/>
        <color theme="1"/>
        <rFont val="Geomanist Light"/>
        <family val="3"/>
      </rPr>
      <t>HOJA 7. Control de Formato.</t>
    </r>
    <r>
      <rPr>
        <sz val="10"/>
        <color theme="1"/>
        <rFont val="Geomanist Light"/>
        <family val="3"/>
      </rPr>
      <t xml:space="preserve"> Configura la trazabilidad de ajustes del formato PAI CCE-DES-FM-15
</t>
    </r>
  </si>
  <si>
    <t>FECHA DE VERSIÓN PAI 2023</t>
  </si>
  <si>
    <r>
      <rPr>
        <sz val="14"/>
        <color rgb="FF002060"/>
        <rFont val="Geomanist Bold"/>
        <family val="3"/>
      </rPr>
      <t>DEBILIDADES  - OPORTUNIDADES - FORTALEZAS Y AMENAZAS 2023</t>
    </r>
    <r>
      <rPr>
        <sz val="10"/>
        <color theme="1"/>
        <rFont val="Arial Nova"/>
        <family val="2"/>
      </rPr>
      <t xml:space="preserve">
</t>
    </r>
    <r>
      <rPr>
        <sz val="12"/>
        <color theme="1"/>
        <rFont val="Geomanist Light"/>
        <family val="3"/>
      </rPr>
      <t xml:space="preserve">Código: CCE-DES-FM-15
Versión 03 del 15 de dicimebre de 2021
</t>
    </r>
  </si>
  <si>
    <t>Resolución de adjudicación</t>
  </si>
  <si>
    <t>Mayerly López Molinello</t>
  </si>
  <si>
    <t>Subdirectora de Negocios</t>
  </si>
  <si>
    <t>SN2</t>
  </si>
  <si>
    <t>Estudios y Documentos Previos</t>
  </si>
  <si>
    <t>SN3</t>
  </si>
  <si>
    <t>SN4</t>
  </si>
  <si>
    <t>SN6</t>
  </si>
  <si>
    <t>SN5</t>
  </si>
  <si>
    <t>Sumatoria de Informes publicados en la página web</t>
  </si>
  <si>
    <t>Sumatoria  de  Informes de ahorros y ventas</t>
  </si>
  <si>
    <t>Gestionar con oportunidad las PQRSD de la dependencia, tomando acciones de alertas tempranas para su gestión</t>
  </si>
  <si>
    <t>Implementación y difusión de información transversal de la subdirección.</t>
  </si>
  <si>
    <t>Sumatoria de capacitaciones dictadas.</t>
  </si>
  <si>
    <t>No. ÍTEM</t>
  </si>
  <si>
    <t>Incorporar al menos un criterio de sostenibilidad en los APM / IAD´s para 2023 (nuevos y renovaciones)</t>
  </si>
  <si>
    <t>Realizar seguimiento a la estructuración de los AMP / IAD para mejorar la difusión de los mismos.</t>
  </si>
  <si>
    <t>Informes del estado y evolución de los AMP / IAD's en estructuración  publicados en la página web semestralmente</t>
  </si>
  <si>
    <t>Diseñar y adjudicar Acuerdos Marco de Precios e Instrumentos de Agregación de Demanda (nuevos y renovaciones)</t>
  </si>
  <si>
    <t>Realizar seguimiento a las ventas y ahorros generados a través de los Acuerdos Marco de Precios e Instrumentos de Agregación de Demanda en operación en la TVEC</t>
  </si>
  <si>
    <t>Informes semestrales de ahorros y ventas generadas a través de los AMP / IAD´S.</t>
  </si>
  <si>
    <t xml:space="preserve">Adoptar los documentos tipo de mantenimientos rutinarios, mediante el cual se establezcan ventajas competitivas a organizaciones de economía solidaria. Esta sería una herramienta para incentivar en las compras públicas del Estado la economía popular. </t>
  </si>
  <si>
    <t>Nohelia Del Carmen Zawady Palacio</t>
  </si>
  <si>
    <t>Subdirectora de Gestión Contractual</t>
  </si>
  <si>
    <t>GC2</t>
  </si>
  <si>
    <t xml:space="preserve">Estructurar los documento tipo de convenios solidarios mediante el cual se estandaricen las buenas prácticas contractuales para contratar proyectos de obra pública con los organismos de acción comunal. </t>
  </si>
  <si>
    <t>GC3</t>
  </si>
  <si>
    <t>Resolver las consultas recibidas por la Subdirección de Gestión Contractual</t>
  </si>
  <si>
    <t xml:space="preserve">Sumatoria de informes entregados de consultas recibidas y resueltas por la Subdirección de Gestión Contractual. </t>
  </si>
  <si>
    <t>GC4</t>
  </si>
  <si>
    <t>Indizar sentencias del Consejo de Estado del último trimestre del año 2022 que contengan temas relacionados con el Sistema de Compra Pública</t>
  </si>
  <si>
    <t>• (1) una matriz con las sentencias indizadas del ultimo trimestre del año 2022.
• (1) un informe de gestión de sentencias indizadas del año del ultimo trimestre de 2022.</t>
  </si>
  <si>
    <t xml:space="preserve">100% de las sentencias indizadas de la vigencia </t>
  </si>
  <si>
    <t>(Número de sentencias indizadas del año  / Número de sentencias contractuales clasificadas del año ) x 100</t>
  </si>
  <si>
    <t>GC5</t>
  </si>
  <si>
    <t>Indizar sentencias del Consejo de Estado del primer trimestre del año 2023 que contengan temas relacionados con el Sistema de Compra Pública</t>
  </si>
  <si>
    <t>• (1) una matriz con las sentencias indizadas primer trimestre del año 2023.
• (1) un informe de gestión de sentencias indizadas del año primer trimestre del año 2023.</t>
  </si>
  <si>
    <t>GC6</t>
  </si>
  <si>
    <t xml:space="preserve">Indizar laudos arbitrales relevantes a las compras públicas del estado </t>
  </si>
  <si>
    <t xml:space="preserve"> Laudos arbitrales indizados.</t>
  </si>
  <si>
    <t xml:space="preserve">Doce (12) laudos arbitrales indizados </t>
  </si>
  <si>
    <t>(Número de laudos indizados/ número de laudos clasificados) x 100</t>
  </si>
  <si>
    <t>GC7</t>
  </si>
  <si>
    <t>Indizar sentencias del Consejo de Estado del segundo trimestre del año 2023 que contengan temas relacionados con el Sistema de Compra Pública.</t>
  </si>
  <si>
    <t xml:space="preserve">• (1) una matriz con las sentencias indizadas del segundo trimestre del año 2023. 
• (1) un informe de gestión de sentencias indizadas del año del segundo trimestre del año 2023.  </t>
  </si>
  <si>
    <t>GC8</t>
  </si>
  <si>
    <t>Indizar sentencias del Consejo de Estado del tercer trimestre del año 2023 que contengan temas relacionados con el Sistema de Compra Pública.</t>
  </si>
  <si>
    <t>• (1) una matriz con las sentencias indizadas del tercer trimestre del año 2023.
• (1) un informe de gestión de sentencias indizadas del tercer trimestre del año 2023.</t>
  </si>
  <si>
    <t>GC9</t>
  </si>
  <si>
    <t>Indizar y concordar los conceptos jurídicos de ANCP-CCE de la Subdirección de Gestión Contractual del año 2023.</t>
  </si>
  <si>
    <t>(Número de conceptos indizados y concordados en cada trimestre de 2023 sin incluir los rezagados / Número de conceptos enviados en el trimestre sin incluir los rezagados)x100</t>
  </si>
  <si>
    <t>GC10</t>
  </si>
  <si>
    <t>Elaboración de cursos de capacitación en contratación estatal para los actores de la economía popular.</t>
  </si>
  <si>
    <t>Listas de asistencia (cuando se realicen de manera presencial) y grabaciones de las sesiones virtuales que evidencien el desarrollo de 3 capacitaciones en contratación estatal para los actores de la economía popular.</t>
  </si>
  <si>
    <t>Tres (3) cursos de capacitación en contratación estatal.</t>
  </si>
  <si>
    <t>Sumatoria de cursos realizados en contratación estatal.</t>
  </si>
  <si>
    <t>GC11</t>
  </si>
  <si>
    <t>Elaboración de un boletín mensual de los conceptos más relevantes en contratación.</t>
  </si>
  <si>
    <t>Doce (12) boletines publicados.</t>
  </si>
  <si>
    <t>GC12</t>
  </si>
  <si>
    <t xml:space="preserve">Elaboración de ABC con enfoque diferencial. </t>
  </si>
  <si>
    <t>Tres (3) ABC con enfoque diferencial.</t>
  </si>
  <si>
    <t>Sumatoria de ABC realizados con enfoque diferencial.</t>
  </si>
  <si>
    <t>GC13</t>
  </si>
  <si>
    <t xml:space="preserve">Actualizar los manuales y guías adoptados por la Agencia Nacional de Contratación Pública  de acuerdo con la normativa y la doctrina vigente </t>
  </si>
  <si>
    <t xml:space="preserve">Manuales y guías actualizados </t>
  </si>
  <si>
    <t>Número de guías y manuales actualizados y publicados en la página web.</t>
  </si>
  <si>
    <t>GC14</t>
  </si>
  <si>
    <t>Participar en la elaboración de normas y reglamentación en compras y contratación pública en conjunto con otros ministerios y departamentos administrativos sujetos a la solicitud del Gobierno Nacional</t>
  </si>
  <si>
    <t>Participaciones en la elaboración de dos decretos en conjunto con ministerios y departamentos administrativos.</t>
  </si>
  <si>
    <t>Sumatoria de la participación en elaboración de decretos en conjunto con ministerios y departamentos administrativos</t>
  </si>
  <si>
    <t>GC15</t>
  </si>
  <si>
    <t>Organizar y clasificar la información de 2022 conforme a las series documentales aprobadas en la Tabla de Retención Documental  a fin de preservar la información generada de acuerdo a las competencias de la subdirección</t>
  </si>
  <si>
    <t>1 Acta de transferencia 
1 Formato único de inventario documental</t>
  </si>
  <si>
    <t xml:space="preserve">Transferencia documental de la vigencia 2022
</t>
  </si>
  <si>
    <t>Número de Transferencia primaria documental 2022</t>
  </si>
  <si>
    <t>IDT1</t>
  </si>
  <si>
    <t xml:space="preserve">Elaborar el plan de actualización de la plataforma SECOP II, incluyendo actualizaciones naturales de la licencia y mantenimiento correctivo. </t>
  </si>
  <si>
    <t>100% de los release programados en SECOP II implementados</t>
  </si>
  <si>
    <t>(Releases  implementados/ Release  Programados) x 100</t>
  </si>
  <si>
    <t>Fortalecer la disponibilidad del Sistema de Compra Pública</t>
  </si>
  <si>
    <t xml:space="preserve">Rigoberto Rodríguez Peralta </t>
  </si>
  <si>
    <t xml:space="preserve">Subdirector IDT </t>
  </si>
  <si>
    <t>IDT2</t>
  </si>
  <si>
    <t>Actualizar la plataforma TVEC a la última versión para incluir mejoras a la aplicación (roadmap funcional y/o técnico).</t>
  </si>
  <si>
    <t>(Releases implementados/ Release Programados) x 100</t>
  </si>
  <si>
    <t>IDT3</t>
  </si>
  <si>
    <t xml:space="preserve">Implementación del modelo de seguridad y privacidad de la información –MSPI. </t>
  </si>
  <si>
    <t>Documento Excel denominado como Plan de Trabajo para Implementar el modelo de seguridad y privacidad de la información -MSPI-, el cual contiene las actividades a desarrollar durante la ejecución del proyecto.</t>
  </si>
  <si>
    <t>100% actividades del plan de trabajo ejecutadas</t>
  </si>
  <si>
    <t>(Número de actividades ejecutadas/Número de actividades programadas) x100</t>
  </si>
  <si>
    <t>IDT4</t>
  </si>
  <si>
    <t xml:space="preserve">Implementación de la política de Gobierno Digital en la ANCP-CCE. </t>
  </si>
  <si>
    <t>IDT5</t>
  </si>
  <si>
    <t>Acta de transferencia 
1 Formato único de inventario documental.</t>
  </si>
  <si>
    <t>IDT7</t>
  </si>
  <si>
    <t>Listas de asistencia (cuando se realicen de manera presencial) y grabaciones de las sesiones virtuales que evidencien el desarrollo de formaciones.</t>
  </si>
  <si>
    <t>Promover las capacidades del sistema de compra pública</t>
  </si>
  <si>
    <t>IDT8</t>
  </si>
  <si>
    <t>Capacitar a entidades, proveedores, entes de control y ciudadanía en general, en el uso del SECOP II.</t>
  </si>
  <si>
    <t>Sumatoria de las entidades capacitadas</t>
  </si>
  <si>
    <t>IDT9</t>
  </si>
  <si>
    <t xml:space="preserve">Capacitar a entidades de régimen especial en el uso del SECOP II </t>
  </si>
  <si>
    <t>Número de capacitaciones dictadas</t>
  </si>
  <si>
    <t>EMAE01</t>
  </si>
  <si>
    <t>Desarrollar insumos o documentos estratégicos a partir del estudio y análisis del sistema de compra pública con el fin de mejorar la comprensión y difusión de información de interés para los grupos de valor de la Agencia Nacional de Contratación Pública -Colombia Compra Eficiente-</t>
  </si>
  <si>
    <t>Sumatoria de los informes, insumos o documentos estratégicos</t>
  </si>
  <si>
    <t>EMAE02</t>
  </si>
  <si>
    <t>Realizar ciclos de formación  sincrónicos (virtual o presencial) o asincrónica (E-learning) del MAE a los grupos de valor de la Entidad, con el fin de socializar las buenas prácticas de Abastecimiento Estratégico para servidores públicos a nivel nacional</t>
  </si>
  <si>
    <t>Acta de Apertura del Ciclo de Formación</t>
  </si>
  <si>
    <t>EMAE03</t>
  </si>
  <si>
    <t>Adelantar análisis y estudios de la planeación de obras, bienes y servicios reportados por las entidades a través del Plan Anual de Adquisiciones (PAA) para identificar su comportamiento por anualidad</t>
  </si>
  <si>
    <t>EMAE04</t>
  </si>
  <si>
    <t>EMAE05</t>
  </si>
  <si>
    <t>Dar cumplimiento a lo establecido en el Decreto 1279 de 2021 (Ley del Vigilante) en relación con el mecanismo de seguimiento al porcentaje de puntaje adicional en los procesos licitación pública de vigilancia y seguridad privada</t>
  </si>
  <si>
    <t>Documento que contiene un reporte Estadístico de la muestra de procesos estudiada</t>
  </si>
  <si>
    <t>Número de reportes estadísticos generados</t>
  </si>
  <si>
    <t>EMAE06</t>
  </si>
  <si>
    <t xml:space="preserve">Desarrollar o actualizar herramientas de visualización con la información del sistema de compra pública para que los ciudadanos y los demás participes del sistema, tengan insumos que les facilite acceder a información relevante del comportamiento, características, productos o servicios, ubicaciones geográficas, entidades y proveedores que intervienen en la celebración de contratos estatales. </t>
  </si>
  <si>
    <t>Ficha técnica y enlace de la visualización</t>
  </si>
  <si>
    <t>Sumatoria de las visualizaciones</t>
  </si>
  <si>
    <t>EMAE07</t>
  </si>
  <si>
    <t xml:space="preserve">Realizar o implementar desarrollos orientados a la analítica de datos como instrumentos de ayuda que faciliten el acceso y análisis de la información del sistema de compra pública colombiano a todos los interesados </t>
  </si>
  <si>
    <t>Informe de resultados o ficha técnica de los desarrollos</t>
  </si>
  <si>
    <t>Sumatoria de informes de resultados o fichas técnicas</t>
  </si>
  <si>
    <t>EMAE08</t>
  </si>
  <si>
    <t>Un informe o documento de resultado de las sinergias.</t>
  </si>
  <si>
    <t>Número de documentos o acuerdos suscritos</t>
  </si>
  <si>
    <t>EMAE09</t>
  </si>
  <si>
    <t>EMAE10</t>
  </si>
  <si>
    <t>Organizar y clasificar la información de 2022 conforme a las series documentales estructuradas sin aprobación con el grupo de gestión documental a fin de preservar la información generada de acuerdo a las competencias de la subdirección</t>
  </si>
  <si>
    <t>Transferencia documental de la vigencia 2022</t>
  </si>
  <si>
    <t>EMAE11</t>
  </si>
  <si>
    <t>Ricardo Adolfo Suárez</t>
  </si>
  <si>
    <t xml:space="preserve">Subdirector de Estudios de Mercado y Abastecimiento Estratégico </t>
  </si>
  <si>
    <t>SG01</t>
  </si>
  <si>
    <t>Implementar una estrategia  a nivel externo con enfoque diferencial  
con el fin de mejorar la participación y relación de la entidad con la ciudadanía para el fortalecimiento de la compra pública del país.​
​</t>
  </si>
  <si>
    <t>Secretario General</t>
  </si>
  <si>
    <t>SG02</t>
  </si>
  <si>
    <t>SG03</t>
  </si>
  <si>
    <t>Organizar y clasificar la información de 2022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</si>
  <si>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</si>
  <si>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SG04</t>
  </si>
  <si>
    <t>SG05</t>
  </si>
  <si>
    <t>Definir el plan de manejo ambiental de la ANCP-CCE.</t>
  </si>
  <si>
    <t>Documento Plan de Manejo Ambiental aprobado por el CIGD (I semestre)</t>
  </si>
  <si>
    <t>SG06</t>
  </si>
  <si>
    <t xml:space="preserve">Documento plan de austeridad aprobado </t>
  </si>
  <si>
    <t>SG07</t>
  </si>
  <si>
    <t>Medición del riesgo psicosocial en la agencia (I semestre)
Acciones de intervención acorde a los resultados (II semestre)</t>
  </si>
  <si>
    <t>SG08</t>
  </si>
  <si>
    <t>SG09</t>
  </si>
  <si>
    <t>SG10</t>
  </si>
  <si>
    <t>Fortalecer la política de gestión del conocimiento en la ANCPCCE</t>
  </si>
  <si>
    <t>SG11</t>
  </si>
  <si>
    <t>SG12</t>
  </si>
  <si>
    <t>Manual actualizado, aprobado y publicado.</t>
  </si>
  <si>
    <t>SG13</t>
  </si>
  <si>
    <t>Coordinar la defensa o representar judicial, extrajudicial y administrativamente a la Agencia en los diferentes procesos que se adelanten, mediante poder o delegación y supervisar el trámite de los mismos.</t>
  </si>
  <si>
    <t>DEC612-01</t>
  </si>
  <si>
    <t>Reporte de estado de cumplimiento del Plan Institucional de Archivos de la Entidad - ­PINAR</t>
  </si>
  <si>
    <t>Sumatoria de los informes semestrales realizados</t>
  </si>
  <si>
    <t>DEC612-02</t>
  </si>
  <si>
    <t>Reporte de estado de cumplimiento del Plan Anual de Adquisiciones</t>
  </si>
  <si>
    <t>DEC612-03</t>
  </si>
  <si>
    <t>Reporte de estado de cumplimiento del Plan Anual de Vacantes</t>
  </si>
  <si>
    <t>DEC612-04</t>
  </si>
  <si>
    <t>Reporte de estado de cumplimiento del Plan de Previsión de Recursos Humanos</t>
  </si>
  <si>
    <t>DEC612-05</t>
  </si>
  <si>
    <t>Reporte de estado de cumplimiento del Plan Estratégico de Talento Humano</t>
  </si>
  <si>
    <t>DEC612-06</t>
  </si>
  <si>
    <t>Reporte de estado de cumplimiento del Plan Institucional de Capacitación</t>
  </si>
  <si>
    <t>DEC612-07</t>
  </si>
  <si>
    <t>Reporte de estado de cumplimiento del Plan de Incentivos Institucionales</t>
  </si>
  <si>
    <t>DEC612-08</t>
  </si>
  <si>
    <t>Reporte de estado de cumplimiento del Plan de Trabajo Anual en Seguridad y Salud en el Trabajo</t>
  </si>
  <si>
    <t xml:space="preserve">Formular, ejecutar y evaluar el Plan Anual de Auditoría 2023 aprobado por el Comité Institucional de Coordinación de Control Interno CICCI. </t>
  </si>
  <si>
    <t>Número de entregables programados / Sobre número de entregables ejecutados * 100</t>
  </si>
  <si>
    <t>Fortalecer el MIPG para incrementar en 10 puntos la calificación el FURAG</t>
  </si>
  <si>
    <t>Judith Esperanza Gómez Zambrano</t>
  </si>
  <si>
    <t>Asesor Experto con Funciones de Control Interno</t>
  </si>
  <si>
    <t>(número de actividades cumplidas/número de actividades programadas)x100</t>
  </si>
  <si>
    <t>Ricardo Pajarito</t>
  </si>
  <si>
    <t>Dirección General
Asesor Comunicaciones</t>
  </si>
  <si>
    <t>Matriz de autodiagnóstico de la Dimensión 5 de MIPG, con soportes de cumplimiento.</t>
  </si>
  <si>
    <t>DG03</t>
  </si>
  <si>
    <t>DG04</t>
  </si>
  <si>
    <t>Asesor 5 Experto     Dirección General</t>
  </si>
  <si>
    <t>Proponer el diseño de la estructura organizacional</t>
  </si>
  <si>
    <t>Juvenal Barbosa</t>
  </si>
  <si>
    <t>Gestor 15     Dirección General</t>
  </si>
  <si>
    <t>Diseñar e implementar programas de I+D+I en pro del desarrollo organizacional y/o la Contratación Pública</t>
  </si>
  <si>
    <t>Luis Enrique Perea</t>
  </si>
  <si>
    <t>DG05</t>
  </si>
  <si>
    <t>Asesor 9 Experto     Dirección General</t>
  </si>
  <si>
    <t>DG06</t>
  </si>
  <si>
    <t>DG07</t>
  </si>
  <si>
    <t>DG08</t>
  </si>
  <si>
    <t>DG09</t>
  </si>
  <si>
    <t>DEC612-09</t>
  </si>
  <si>
    <t>Sumatoria de los informes cuatrimestrales realizados</t>
  </si>
  <si>
    <t>DEC612-10</t>
  </si>
  <si>
    <t>DEC612-11</t>
  </si>
  <si>
    <t>DEC612-12</t>
  </si>
  <si>
    <t>Reporte de estado de cumplimiento del Plan de Seguridad y Privacidad de la Información</t>
  </si>
  <si>
    <t>12 Planes DEC612-2018</t>
  </si>
  <si>
    <t>Claudia Taboada</t>
  </si>
  <si>
    <t>Dirección General
Asesora Planeación</t>
  </si>
  <si>
    <t>Reporte de estado de cumplimiento del Plan Estratégico de Tecnologías de la Información y las Comunicaciones­ PETI.</t>
  </si>
  <si>
    <t xml:space="preserve">Informe semestral que consolide la descripción del estado de avance del plan correspondiente a la vigencia 2023. </t>
  </si>
  <si>
    <t>Subdirector IDT</t>
  </si>
  <si>
    <t>Reporte de estado de cumplimiento del Plan de Tratamiento de Riesgos de Seguridad y Privacidad de la Información.</t>
  </si>
  <si>
    <t>Informe semestral que consolide la descripción del estado de avance del plan correspondiente a la vigencia 2023.</t>
  </si>
  <si>
    <t xml:space="preserve">Transferencia documental de la vigencia 2021
</t>
  </si>
  <si>
    <t>Número de Transferencia primaria documental 2021</t>
  </si>
  <si>
    <t xml:space="preserve">Sonia Rodríguez </t>
  </si>
  <si>
    <t>Dirección General
Analista</t>
  </si>
  <si>
    <t>DG11</t>
  </si>
  <si>
    <t>9 acciones</t>
  </si>
  <si>
    <t>11 acciones</t>
  </si>
  <si>
    <t>SG14</t>
  </si>
  <si>
    <t>SN7</t>
  </si>
  <si>
    <t>GC16</t>
  </si>
  <si>
    <t>16 acciones</t>
  </si>
  <si>
    <t>Organizar y clasificar la información de 2022 conforme a las series documentales estructuradas sin aprobación con el grupo de gestión documental a fin de preservar la información generada de acuerdo a las competencias de la dirección general</t>
  </si>
  <si>
    <t>Organizar y clasificar la información de 2022 conforme a las series documentales aprobadas en la Tabla de Retención Documental  a fin de preservar la información generada de acuerdo a las competencias de la subdirección.</t>
  </si>
  <si>
    <t xml:space="preserve">14 acciones </t>
  </si>
  <si>
    <t>Reporte de estado de cumplimiento del Programa de transparencia y ética en el sector público</t>
  </si>
  <si>
    <t>Ocho (08) AMP / IAD's adjudicados 
Meta anual de ocho (8)</t>
  </si>
  <si>
    <t xml:space="preserve">Un (01) Documento Tipo </t>
  </si>
  <si>
    <t>Informe trimestral con el seguimiento de las consultas formuladas por los actores del Sistema de Compra Pública sobre la aplicación de normas de carácter general recibidas por la Subdirección de Gestión Contractual.</t>
  </si>
  <si>
    <t>HOJA
2</t>
  </si>
  <si>
    <t xml:space="preserve">Tres (3) AMP / IAD´s estructurados y adjudicados en 2023 con al menos un criterio de sostenibilidad. </t>
  </si>
  <si>
    <t>Dos (2) informes anuales de la estructuración y evolución de los AMP / IAD's.</t>
  </si>
  <si>
    <t>Dos (2) informes semestrales de ahorros y ventas generadas a través de los AMP/ IAD´S.</t>
  </si>
  <si>
    <t>Veinte (20) Capacitaciones dictadas a entidades estatales en el uso de los IAD / AMP, decreto 310 y simuladores.</t>
  </si>
  <si>
    <t xml:space="preserve">Una (01) Transferencia documental de la vigencia 2022
</t>
  </si>
  <si>
    <t xml:space="preserve">Lista de asistencia y evidencia de las formaciones para entidades estatales en el uso de los IAD / AMP en la TVEC, Simuladores. - Decreto 310 de 2021 - </t>
  </si>
  <si>
    <t xml:space="preserve">Cuatro (04) Informes de consultas recibidas y resueltas por la Subdirección de Gestión Contractual. </t>
  </si>
  <si>
    <t>Sumatoria del número de documento tipo publicado en la página web</t>
  </si>
  <si>
    <t xml:space="preserve">Sumatoria de Instrumento de Agregación de Demanda  nuevos estructurados con criterios de sostenibilidad </t>
  </si>
  <si>
    <t>Sumatoria  de Instrumentos de Agregación de Demanda  del periodo a evaluar</t>
  </si>
  <si>
    <t>(Número de FUID actualizados / Numero de FUID por actualizar)*100</t>
  </si>
  <si>
    <t>100% de los release programados en TVEC implementados</t>
  </si>
  <si>
    <t>Sumatoria de boletines realizados con los conceptos más relevantes en contratación estatal.</t>
  </si>
  <si>
    <t>Trescientas (300) Entidades capacitadas</t>
  </si>
  <si>
    <t>Sumatoria de los informes realizados</t>
  </si>
  <si>
    <t>Fórmula</t>
  </si>
  <si>
    <t>Veinte (20) insumos estratégicos</t>
  </si>
  <si>
    <t xml:space="preserve">William Renan Rodríguez </t>
  </si>
  <si>
    <t>Realizar una estrategia  a nivel  interno y externo  en cuanto a  sensibilización y percepción de los canales de atención de la ANCP-CCE a los grupos de interés</t>
  </si>
  <si>
    <t>William Renan Rodríguez</t>
  </si>
  <si>
    <t xml:space="preserve">Actualización del Formato Único de Inventario Documental - FUID del archivo central de la entidad vigencia 2012-2021 </t>
  </si>
  <si>
    <t>1 Formato Único de Inventario Documental - FUID consolidado</t>
  </si>
  <si>
    <t>Número de actividades ejecutadas en el periodo / número de actividades programadas en el periodo</t>
  </si>
  <si>
    <t>Definir el plan de austeridad de la ANCP-CCE para el año 2023, de conformidad con la normatividad aplicable para esa vigencia.</t>
  </si>
  <si>
    <t>Medición del riesgo psicosocial e intervención</t>
  </si>
  <si>
    <t>Desarrollo e Implementación diversificación de modalidades de trabajo diferentes a la presencialidad acordes con la normatividad vigente</t>
  </si>
  <si>
    <t xml:space="preserve">Actualización y apropiación de guía para la prevención de conflictos de interés y disciplinarios </t>
  </si>
  <si>
    <t>1.Elaboración de la guía (Semestre)
2. Informe de desarrollo estrategia (II semestre)</t>
  </si>
  <si>
    <t xml:space="preserve">Implementación del plan de acción la política de gestión del conocimiento de la ANCP-CCE.
Informes de reportes semestrales </t>
  </si>
  <si>
    <t>Informes de gestión del observatorio</t>
  </si>
  <si>
    <t>Tres (03) informes de los insumos y/o documentos estratégicos</t>
  </si>
  <si>
    <t>Siete (07) actas de los ciclos de formación sincrónicos o asincrónicos</t>
  </si>
  <si>
    <t>Dos (02) informes de gestión del observatorio</t>
  </si>
  <si>
    <t>Sumatoria de actas de los ciclos realizados</t>
  </si>
  <si>
    <t xml:space="preserve">Sumatoria de los informes de gestión del observatorio </t>
  </si>
  <si>
    <t>Un (01) Reporte estadístico de revisión de procesos</t>
  </si>
  <si>
    <t>Tres (03)  informes de resultados o ficha técnica</t>
  </si>
  <si>
    <t>Número de Transferencia documental 2022</t>
  </si>
  <si>
    <t xml:space="preserve">Sumatoria  de las actas de las sesiones realizadas a los participes del sistema de compra pública </t>
  </si>
  <si>
    <t xml:space="preserve">Sumatoria de los informes realizados de PQRSD </t>
  </si>
  <si>
    <t xml:space="preserve">Una (01) estrategia aprobada e implementada </t>
  </si>
  <si>
    <t>Tres (3) informes de percepción publicados en la página web de la entidad</t>
  </si>
  <si>
    <t xml:space="preserve">Una (01) transferencia documental de la vigencia 2022 de los 6 procesos de Secretaria General
</t>
  </si>
  <si>
    <t>Inventarios del archivo central actualizado</t>
  </si>
  <si>
    <t>Un (01) plan de austeridad aprobado y divulgado</t>
  </si>
  <si>
    <t>Un (01) plan aprobado por el Comité institucional de Gestión y Desempeño CIGD</t>
  </si>
  <si>
    <t>Un (01) informe resultados de la medición y plan de acción de intervención</t>
  </si>
  <si>
    <t xml:space="preserve">Un (01) manual de contratación aprobado </t>
  </si>
  <si>
    <t xml:space="preserve">Acto administrativo  de implementación  diversificación de modalidades de trabajo diferentes a la presencialidad </t>
  </si>
  <si>
    <t xml:space="preserve">Una (01) guía aprobado y divulgado
Un (01) informe del desarrollo de la  estrategia </t>
  </si>
  <si>
    <t xml:space="preserve">Meta/indicador </t>
  </si>
  <si>
    <t>Dos (02) informes de seguimiento</t>
  </si>
  <si>
    <t>Sumatoria del número de los  documentos generados</t>
  </si>
  <si>
    <t>Sumatoria del número de los  informes generados</t>
  </si>
  <si>
    <t xml:space="preserve">Sumatoria de la transferencia ejecutada </t>
  </si>
  <si>
    <t>Sumatoria del número de los informes generados</t>
  </si>
  <si>
    <t>Numero de Transferencia primaria documental 2022</t>
  </si>
  <si>
    <t>95 % Actividades programadas con sus respectivos soportes</t>
  </si>
  <si>
    <t>(Número de actividades cumplidas/número de actividades programadas)x100</t>
  </si>
  <si>
    <t>Un (01) documento Interno dirigido al director General con la propuesta de reforma del Estatuto de Contratación.</t>
  </si>
  <si>
    <t xml:space="preserve">Número de documento generado </t>
  </si>
  <si>
    <t>Un (01) documento para restructuración del área jurídica de la entidad</t>
  </si>
  <si>
    <t xml:space="preserve">Cumplimiento de Plan de acción de Agencia Nacional Jurídica del Estado (ANJDE) </t>
  </si>
  <si>
    <t xml:space="preserve">Sumatoria de documentos generados </t>
  </si>
  <si>
    <t>Dos (2) Convocatorias de participación en la construcción de normativa</t>
  </si>
  <si>
    <t>Dos (02)  Informes semestrales del Plan Anual de Adquisiciones</t>
  </si>
  <si>
    <t>Dos (02) Informes semestrales del Plan Anual de Vacantes</t>
  </si>
  <si>
    <t>Dos (02) Informes semestrales del Plan de Previsión de Recursos Humanos</t>
  </si>
  <si>
    <t>Dos (02) Informes semestrales del Plan Estratégico de Talento Humano</t>
  </si>
  <si>
    <t>Dos (02)  Informes semestrales del Plan Institucional de Capacitación</t>
  </si>
  <si>
    <t>Dos (02)  Informes semestrales del Plan de Incentivos Institucionales</t>
  </si>
  <si>
    <t>Dos (02)  Informes semestrales del Plan de Trabajo Anual en Seguridad y Salud en el Trabajo</t>
  </si>
  <si>
    <t>Dos (02) Informes semestrales del Plan Estratégico de Tecnologías de la Información y las Comunicaciones -­ PETI</t>
  </si>
  <si>
    <t>Dos (02) Informes semestrales del Plan de Tratamiento de Riesgos de Seguridad y Privacidad de la Información</t>
  </si>
  <si>
    <t>Dos (02) Informes semestrales del Plan de Seguridad y Privacidad de la Información</t>
  </si>
  <si>
    <t>Informes semestrales de seguimiento de defensa y representación judicial, extrajudicial y administrativamente a la agencia en los diferentes procesos que se adelanten, mediante poder o delegación.</t>
  </si>
  <si>
    <t>Un (02) informes de seguimiento</t>
  </si>
  <si>
    <t>Promover iniciativas para optimizar los recursos públicos en términos de tiempo, dinero y capacidad del talento humano y de la eficiencia en los procesos para satisfacer las necesidades de las Entidades Estatales y cumplir su misión</t>
  </si>
  <si>
    <t>Publicar en la página web los informes trimestrales de la percepción de los usuarios frentes a los canales de atención y la participación ciudadana de la entidad. Con corte de marzo, junio y Septiembre</t>
  </si>
  <si>
    <t>Un (01)  Informe o documento de resultado de las sinergias.</t>
  </si>
  <si>
    <t>Dos (02)  Informes semestrales del Plan Institucional de Archivos - PINAR</t>
  </si>
  <si>
    <t>7 acciones</t>
  </si>
  <si>
    <t>IDT6</t>
  </si>
  <si>
    <t>Cinco  (5) manuales y guías actualizados</t>
  </si>
  <si>
    <t>Analista T2-02     Dirección General</t>
  </si>
  <si>
    <t xml:space="preserve">Documento con el boletín de los conceptos más relevantes en contratación. </t>
  </si>
  <si>
    <t>Matriz con la elaboración ABC con enfoque diferencial.</t>
  </si>
  <si>
    <t>Documento Excel denominado como Plan de Trabajo Despliegue de Releases, el cual contiene el plan de implementación y ejecución de las mejoras funcionales y/o técnicas por cada uno de los mantenimientos correctivos</t>
  </si>
  <si>
    <t xml:space="preserve">Informe al primer semestre del autodiagnóstico de la Política de Gobierno Digital . 
Informes trimestrales de avance de la implementación de la política de Gobierno Digital. </t>
  </si>
  <si>
    <t>Informes de los insumos y/o documentos estratégicos de la planeación de obras, bienes y servicios reportados por las entidades a través del Plan Anual de Adquisiciones</t>
  </si>
  <si>
    <t xml:space="preserve">Insumos y/o documentos estratégicos del sistema de compra pública </t>
  </si>
  <si>
    <t>Realizar sinergias con los diferentes grupos de valor de la Agencia con el  propósito de mejorar, la calidad, acceso y uso de los datos del sistema de compras públicas</t>
  </si>
  <si>
    <t>• (1) una matriz con los conceptos jurídicos de la ANCP-CCE de la Subdirección de Gestión Contractual indizados .
Normativa contractual con los conceptos expedidos por la ANCP-CCE</t>
  </si>
  <si>
    <t>Elaborar y dar cumplimiento del Plan Estratégico de Comunicaciones (PEC) 2023</t>
  </si>
  <si>
    <t>DG02</t>
  </si>
  <si>
    <t>DG10</t>
  </si>
  <si>
    <t>Desarrollar un modelo de operación de la eficiencia operacional</t>
  </si>
  <si>
    <t>Carlos Francisco Toledo Flórez</t>
  </si>
  <si>
    <t>Desarrollar acciones de mejora de acuerdo a los resultados del índice de desempeño institucional en la medición del formulario único de registro y avance (FURAG), los autodiagnósticos y recomendaciones del Departamento de la Función Pública y Control Interno en el marco de MIPG</t>
  </si>
  <si>
    <t>Documento Interno dirigido al Director General con la propuesta de reforma del Estatuto de Contratación.</t>
  </si>
  <si>
    <t>Documento con el material base jurídico (despliegue normativo y diferencial)  para el curso de e-learning de compras públicas de economía popular.</t>
  </si>
  <si>
    <t>Desarrollar un documento con la propuesta de la reforma del estatuto  de contratación</t>
  </si>
  <si>
    <t xml:space="preserve">Estrategia de enfoque diferencial aprobada e implementada </t>
  </si>
  <si>
    <t xml:space="preserve">Revisar y Actualizar la implementación de la política de compras y contratación pública en la agencia. </t>
  </si>
  <si>
    <t xml:space="preserve">Actualización de la guía interna de Política de Compras y Contratación Pública 
Informes semestrales de seguimiento a la implementación de la política de compras y contratación pública en la ANCP-CCE. </t>
  </si>
  <si>
    <t xml:space="preserve">Elaborar un documento base jurídico para el curso de e-learning de compras públicas de economía  popular </t>
  </si>
  <si>
    <t>Informe con estado de avance del programa de transparencia y ética en el sector público, con corte abril, agosto y diciembre.</t>
  </si>
  <si>
    <t>Listas de asistencia (cuando se realicen de manera presencial) y grabaciones de las sesiones virtuales que evidencien el desarrollo para 80 capacitaciones en las diferentes modalidades que ofrece la entidad</t>
  </si>
  <si>
    <t>Un (01) documento resolución de adopción de la diferentes modalidades de trabajo</t>
  </si>
  <si>
    <t xml:space="preserve"> Un (01) plan de acción implementado de la política de Gestión de Conocimiento.
Dos (02) reportes semestrales del avance de implementación de la política GESCO</t>
  </si>
  <si>
    <t>Actualización del Manual de contratación y documentos internos  de la ANCP-CCE.</t>
  </si>
  <si>
    <t>Juan David Marín</t>
  </si>
  <si>
    <t xml:space="preserve"> Diseñar un documento técnico de la reorganización jurídica de la entidad a partir de un análisis de la estructura interna del área jurídica de la entidad </t>
  </si>
  <si>
    <t>Desarrollar el Plan de acción de la Agencia Nacional Jurídica del Estado (ANJDE) para implementar el Modelo óptimo de Gestión.</t>
  </si>
  <si>
    <t>Certificación de  la oficina jurídica en el Modelo óptimo de gestión</t>
  </si>
  <si>
    <t xml:space="preserve">Un (01) Plan de mejoramiento a partir de los resultados obtenidos del IDI medido a través del FURAG
Un (01) Plan de mantenimiento de MIPG
Un (01) formato de verificación del SCI 2da Línea diligenciado </t>
  </si>
  <si>
    <t xml:space="preserve">Un (01) plan estratégico institucional </t>
  </si>
  <si>
    <t>Tres (03) informes cuatrimestrales con estado de avance de transparencia y ética en el sector público 2023</t>
  </si>
  <si>
    <t xml:space="preserve">Plan Anual Auditoría aprobado por el Comité Institucional de Coordinación de Control Interno (CICCI). 
Once (11) monitoreos mensuales al avance de ejecución del Plan Anual de Auditoría 2023. 
Un informe general de la ejecución del Plan Anual de Auditoría 2023 dirigido al Comité Institucional de Coordinación de Control Interno (CICCI), en donde se detallen las actividades ejecutadas por el equipo de Control Interno en cumplimiento de los roles designados en el Decreto 648 de 2017. </t>
  </si>
  <si>
    <t>Plan Estratégico de Comunicaciones
Matriz de cumplimiento Plan Estratégico de Comunicaciones 2023 con soportes de evidencia de cumplimiento.</t>
  </si>
  <si>
    <t>Seguimiento y control del cumplimiento de la matriz de autodiagnóstico de la Dimensión 5 de MIPG Información y Comunicación.</t>
  </si>
  <si>
    <t>90 % Actividades programadas con sus respectivos soportes</t>
  </si>
  <si>
    <t>Promover la simplificación y racionalización en referencia  a la compra y contratación pública</t>
  </si>
  <si>
    <t xml:space="preserve">Avanzar en la elaboración el Plan Estratégico Institucional (PEI)  2023-2027 de la Agencia Nacional de Contratación Pública de acuerdo a los lineamiento del Plan Nacional de Desarrollo (PND)  vigente </t>
  </si>
  <si>
    <t xml:space="preserve">Plan Estratégico Institucional  elaborado </t>
  </si>
  <si>
    <t xml:space="preserve">Un (01) documento con el material del curso entregado a e Lear Ning </t>
  </si>
  <si>
    <t>Documento Excel denominado como Plan de Trabajo Release Mayores TVEC el cual contiene la implementación y ejecución de las mejoras funcionales y/o técnicas por cada uno de los raleases programados</t>
  </si>
  <si>
    <t>Documento para reestructuración del área jurídica de la entidad</t>
  </si>
  <si>
    <t xml:space="preserve">Gestionar cuatro acuerdos de cooperación internacional (Técnica/económica) entre la ANCP-CCE y organismos multilaterales en temas específicos de apoyo a la gestión institucional. </t>
  </si>
  <si>
    <t>Acuerdos de cooperación internacional</t>
  </si>
  <si>
    <t>Cuatro (4) acuerdos de cooperación internacional</t>
  </si>
  <si>
    <t xml:space="preserve">Sumatoria de acuerdos de cooperación 
</t>
  </si>
  <si>
    <t xml:space="preserve">Promover estrategias de cooperación con los entes de control y organismos internacionales. </t>
  </si>
  <si>
    <t xml:space="preserve">Juan Pablo Anaya </t>
  </si>
  <si>
    <t xml:space="preserve">Contratista Planeación - Dirección General </t>
  </si>
  <si>
    <t>Hacer revisión y proyección de un (1) capítulo de compras públicas para dos acuerdos comerciales respectivamente que se encuentren vigentes en el país en etapa de renegociación.  </t>
  </si>
  <si>
    <t>Informe de revisión de capítulos de compras públicas</t>
  </si>
  <si>
    <t xml:space="preserve">Dos (2) revisiones a dos acuerdos comerciales vigentes
</t>
  </si>
  <si>
    <t>Sumatoria de revisiones a acuerdos</t>
  </si>
  <si>
    <t xml:space="preserve">Dictar lineamientos en materia de transparencia para la contratación pública con recursos provenientes de otros estados, organismos gubernamentales y no gubernamentales y agencias de cooperación internacional. </t>
  </si>
  <si>
    <t xml:space="preserve">Circular de recomendaciones sobre lineamientos estratégicos en materia de transparencia para modalidad de contratación con recursos internacionales. 
</t>
  </si>
  <si>
    <t>Una (1) circular publicada</t>
  </si>
  <si>
    <t>Número de circular publicada</t>
  </si>
  <si>
    <t>Poner a disposición de los partícipes del sistema de compra pública documentos de buenas prácticas de contratación.</t>
  </si>
  <si>
    <t xml:space="preserve">14 Acciones </t>
  </si>
  <si>
    <t>DG12</t>
  </si>
  <si>
    <t>DG13</t>
  </si>
  <si>
    <t>DG14</t>
  </si>
  <si>
    <t xml:space="preserve">Christian Javier Zárate </t>
  </si>
  <si>
    <t>Dirección General
Planeación
Técnico 01-12</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</si>
  <si>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</si>
  <si>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 xml:space="preserve">Informe que consolide la descripción del estado de ejecución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                                                                                                        </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</si>
  <si>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</si>
  <si>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</si>
  <si>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Informe que consolide la descripción del estado de avance del plan correspondiente a la vigencia 2023.                                                                
  Nota: Se entiende por informe un documento que consolide el análisis estratégico de la situación y estado de cumplimiento de dicho plan. Este documento debe estar firmado por el responsable / coordinador del plan y el líder del proceso correspondiente .                                                                                            Informe 1: fecha de corte 30 de Junio, Informe 2: fecha de corte 15 de diciembre.</t>
  </si>
  <si>
    <t xml:space="preserve">Plan de mejoramiento a partir de los resultados obtenidos del IDI medido a través del FURAG
</t>
  </si>
  <si>
    <t xml:space="preserve">DEC612 de 2018 </t>
  </si>
  <si>
    <t xml:space="preserve">TOTAL </t>
  </si>
  <si>
    <t xml:space="preserve">Informes trimestrales en matriz del seguimiento y cumplimiento en el trámite de las PQRSD.
</t>
  </si>
  <si>
    <t>Cuatro (4) informes trimestrales de la gestión de PQRSD en la dependencia</t>
  </si>
  <si>
    <t>Documento  tipo de mantenimientos rutinarios</t>
  </si>
  <si>
    <t>Documento tipo  de convenios solidarios</t>
  </si>
  <si>
    <t xml:space="preserve">Dirección General </t>
  </si>
  <si>
    <t>N.A.</t>
  </si>
  <si>
    <t>PAI 2023 V.1</t>
  </si>
  <si>
    <t>Primera versión del Plan de Acción Institucional aprobado en comité directivo del 31/01/2023</t>
  </si>
  <si>
    <t>31/012023</t>
  </si>
  <si>
    <t xml:space="preserve">Dar a conocer la gestión del Observatorio Oficial de Contratación Estatal en  relación a estudios y documentos del sistema de compra pública. </t>
  </si>
  <si>
    <t xml:space="preserve">Diez (10) visualizaciones con información del sistema de compra pública </t>
  </si>
  <si>
    <t>Adelantar capacitaciones o formaciones orientadas a brindar insumos a los participes del sistema de compra pública relacionados con análisis de datos, seguimiento a instrumentos contractuales e implementación del Modelo de Abastecimiento Estratégico  y demás instrumentos desarrollados por la subdirección con el fin de promover la eficiencia y transparencia en la compra pública.</t>
  </si>
  <si>
    <t>EMAE1</t>
  </si>
  <si>
    <t>Aumenta la meta de 1 a 4 Herramientas de visualización en el Q1.</t>
  </si>
  <si>
    <t>EMAE Solicitud 1</t>
  </si>
  <si>
    <t>Se modifica la redacción de la actividad, no cambia los entregables, ni las metas.</t>
  </si>
  <si>
    <t>OBSERVACIONES SEGUNDA LINEA DE DEFENSA / LINK SOPORTES</t>
  </si>
  <si>
    <t>31Ene2023 Solicitud de Publicación.pdf</t>
  </si>
  <si>
    <r>
      <rPr>
        <sz val="18"/>
        <color rgb="FF002060"/>
        <rFont val="Geomanist Bold"/>
        <family val="3"/>
      </rPr>
      <t>PLAN DE ACCIÓN INSTITUCIONAL - PAI 2023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dicimebre de 2021</t>
    </r>
  </si>
  <si>
    <t>16 Acciones</t>
  </si>
  <si>
    <t>EMAE 01</t>
  </si>
  <si>
    <t>EMAE 02</t>
  </si>
  <si>
    <t>EMAE 03</t>
  </si>
  <si>
    <t>EMAE 04</t>
  </si>
  <si>
    <t>EMAE 05</t>
  </si>
  <si>
    <t>EMAE 06</t>
  </si>
  <si>
    <t>EMAE 07</t>
  </si>
  <si>
    <t>EMAE 08</t>
  </si>
  <si>
    <t>EMAE 09</t>
  </si>
  <si>
    <t>EMAE 10</t>
  </si>
  <si>
    <t>EMAE 11</t>
  </si>
  <si>
    <t>14 Acciones</t>
  </si>
  <si>
    <t xml:space="preserve">Actividad / Planes Institucionales estratégicos - Decreto 612 de 2018 </t>
  </si>
  <si>
    <r>
      <rPr>
        <sz val="18"/>
        <color rgb="FF002060"/>
        <rFont val="Geomanist Bold"/>
        <family val="3"/>
      </rPr>
      <t>SEGUIMIENTO PLAN DE ACCIÓN INSTITUCIONAL - PAI 2023 DE LA AGENCIA NACIONAL DE CONTRATACIÓN PÚBLICA - COLOMBIA COMPRA EFICIENTE</t>
    </r>
    <r>
      <rPr>
        <sz val="18"/>
        <color theme="1"/>
        <rFont val="Geomanist Bold"/>
        <family val="3"/>
      </rPr>
      <t xml:space="preserve">
</t>
    </r>
    <r>
      <rPr>
        <sz val="18"/>
        <color theme="1"/>
        <rFont val="Geomanist Light"/>
        <family val="3"/>
      </rPr>
      <t>Código: CCE-DES-FM-15
Versión 03 del 15 de diciembre de 2021</t>
    </r>
  </si>
  <si>
    <t>9 Acciones</t>
  </si>
  <si>
    <t>11 Acciones</t>
  </si>
  <si>
    <r>
      <rPr>
        <b/>
        <sz val="22"/>
        <color rgb="FF002060"/>
        <rFont val="Geomanist Bold"/>
        <family val="3"/>
      </rPr>
      <t>PLAN DE ACCIÓN INSTITUCIONAL - PAI 2022 DE LA AGENCIA NACIONAL DE CONTRATACIÓN PÚBLICA - COLOMBIA COMPRA EFICIENTE</t>
    </r>
    <r>
      <rPr>
        <sz val="22"/>
        <color theme="1"/>
        <rFont val="Geomanist Light"/>
        <family val="3"/>
      </rPr>
      <t xml:space="preserve">
</t>
    </r>
    <r>
      <rPr>
        <b/>
        <sz val="22"/>
        <color theme="1"/>
        <rFont val="Geomanist Bold"/>
        <family val="3"/>
      </rPr>
      <t xml:space="preserve">Código: </t>
    </r>
    <r>
      <rPr>
        <sz val="22"/>
        <color theme="1"/>
        <rFont val="Geomanist Light"/>
        <family val="3"/>
      </rPr>
      <t xml:space="preserve">CCE-DES-FM-15
</t>
    </r>
    <r>
      <rPr>
        <sz val="22"/>
        <color theme="1"/>
        <rFont val="Geomanist Bold"/>
        <family val="3"/>
      </rPr>
      <t xml:space="preserve">Versión 03 </t>
    </r>
    <r>
      <rPr>
        <sz val="22"/>
        <color theme="1"/>
        <rFont val="Geomanist Light"/>
        <family val="3"/>
      </rPr>
      <t>del 15 de diciembre de 2021</t>
    </r>
  </si>
  <si>
    <t>7 Acciones</t>
  </si>
  <si>
    <t>SUBDIRECCIÓN GESTION CONTRACTUAL</t>
  </si>
  <si>
    <t>SUBDIRECCIÓN NEGOCIOS</t>
  </si>
  <si>
    <t>SUBDIRECCIÓN EMAE</t>
  </si>
  <si>
    <t>SUBDIRECCIÓN IDT</t>
  </si>
  <si>
    <t>COM1</t>
  </si>
  <si>
    <t>Comunicaciones - Solicitud 1</t>
  </si>
  <si>
    <t>Se modifica la fecha del primer entregable para el 2Q: 30 de junio de 2023.</t>
  </si>
  <si>
    <t>Sumatoria de las entidades estatales capacitadas</t>
  </si>
  <si>
    <t>IDT Solicitud 1</t>
  </si>
  <si>
    <t>Se modifica la meta anual de 700 a 550 Entidades capacitadas.</t>
  </si>
  <si>
    <t xml:space="preserve">Cincuenta (50) capacitaciones para entidades de régimen especial en el uso del SECOP II  </t>
  </si>
  <si>
    <t>Desarrollar el programa de despliegue territorial mediante la capacitación de Entidades Estatales en el uso del SECOP II</t>
  </si>
  <si>
    <t xml:space="preserve">Se modifica la redacción de la actividad (Capacitaciones a entidaes estatales) </t>
  </si>
  <si>
    <t>Se modifica la meta anual de 80 a 50 capacitaciones dictadas. Se ajusta la distribución de las metas de los 4 Qs.</t>
  </si>
  <si>
    <t>100% de los conceptos jurídicos indizados cada trimestre de la vigencia 2023</t>
  </si>
  <si>
    <t>OBSERVACIONES / LINK EVIDENCIAS</t>
  </si>
  <si>
    <t>Capacitaciones dictatas</t>
  </si>
  <si>
    <t>Se ajusta error de forma identificado: En la actividad y fórmula había quedado 2023, se corrige la meta/Indicador.</t>
  </si>
  <si>
    <t>Correo Aclaración - GC9</t>
  </si>
  <si>
    <t>Aclaración</t>
  </si>
  <si>
    <t xml:space="preserve"> Tres (3) Insumos Estratégicos </t>
  </si>
  <si>
    <t xml:space="preserve">Acta de Apertura del Ciclo de Formación </t>
  </si>
  <si>
    <t>Evidencia DG12</t>
  </si>
  <si>
    <r>
      <t xml:space="preserve">Se relizaron los tres (3) insumos que corresponden al compromiso del Q1 y que dan cumplimieno efectivo a la actividad </t>
    </r>
    <r>
      <rPr>
        <sz val="10"/>
        <color rgb="FF0070C0"/>
        <rFont val="Geomanist Light"/>
        <family val="3"/>
      </rPr>
      <t>EMAE 1</t>
    </r>
    <r>
      <rPr>
        <sz val="10"/>
        <color rgb="FF000000"/>
        <rFont val="Geomanist Light"/>
        <family val="3"/>
      </rPr>
      <t xml:space="preserve">
01. Comportamiento histórico ICBF
02. Elementos de discusión para el desarrollo de nuevos documentos tipo
03. Análisis descriptivo de contratos relacionados con compra Cafe</t>
    </r>
  </si>
  <si>
    <t>Reporte estadístico de revisión de procesos</t>
  </si>
  <si>
    <t>PlanDespliegues_SECOPII - PrimerSemestre-1,</t>
  </si>
  <si>
    <r>
      <t xml:space="preserve">Se entrega reporte estadístico de seguimiento al incentivo de porcentaje de puntaje adicional, dando cumplimiento a lo dictado por el artículo segundo del decreto 1279 de 2021. 
por lo anterior se dapor cumplida cerrada la actividad </t>
    </r>
    <r>
      <rPr>
        <sz val="10"/>
        <color rgb="FF0070C0"/>
        <rFont val="Geomanist Light"/>
        <family val="3"/>
      </rPr>
      <t xml:space="preserve">EMAE 5 </t>
    </r>
    <r>
      <rPr>
        <sz val="10"/>
        <color rgb="FF000000"/>
        <rFont val="Geomanist Light"/>
        <family val="3"/>
      </rPr>
      <t>en su totalid teniendo en cuenta que la cantidad de en tregables para los 4Q es 1. 
Reporte Estadistico (Decreto 1279 de 2021) - Vigencia 2022</t>
    </r>
  </si>
  <si>
    <t>Cuadro Monitoreo C.I. marzo 2023</t>
  </si>
  <si>
    <t>Se realizó monitoreo al avance de ejecución del Plan Anual de Auditoría con corte a marzo, por parte del equipo de Control Interno.   ​​
Por lo anterior, con corte a marzo se ejecutó el 30% de lo programado por el equipo de Control Interno en el Plan de Acción 2023 de la Entidad. ​​</t>
  </si>
  <si>
    <t xml:space="preserve"> PlanDesplieguesTVECPlanAccion_2023</t>
  </si>
  <si>
    <t xml:space="preserve">Se adjunta formato de evidencias para mesas de trabajo y capacitaciones - 2023 de la ANCPCCE, en el cual se observa que se dictaron ocho (8) capacitaciones en el primer timestre: 1. Como participar en los Acuerdos Marco, 2. Capacitación a Entidades Compradoras, 3. Capacitación a Proveedores, 4. Uso de la Tienda Virtual del estado Colombiano, 5. Manejo de los códigos UNSPSC, 6. Uso de la Tienda Virtual del estado Colombiano, 7. Capacitación Consumibles de impresión ll, 8. Acuerdo Marco Conectividad lll.
Dando cumplimiento a lo programado en esta actividad. 
</t>
  </si>
  <si>
    <t>Visualizaciones con información del sistema de compra pública</t>
  </si>
  <si>
    <t>Enlace Evidencia GC4</t>
  </si>
  <si>
    <t>Para esta actividad la subdirección de G.C.  presenta un informe de consultas recibidas y resueltas del primer trimestre de 2023 en el cual se concluye que a esta dependencia ingresaron ochocientas veinte (820) peticiones en el primer trimestre del año 2023 y se enviaron setecientos noventa y cinco (795) respuestas a los peticionarios.
Dando cumplimiento a esta actividad para el Q1</t>
  </si>
  <si>
    <t>Informe trimestral de consultas recibidas y resueltas por la Subdirección de Gestión Contractual.</t>
  </si>
  <si>
    <t>Actividad Cumplida: Se adjunta Informe de sentencias último trimestre de 2022 y la matriz de sentencias indizadas del último trimestre de 2022, en esta evidencia se puede concluir que de los diez mil setecientos dos (10.702) archivos se realizó depuración de las sentencias de 
naturaleza contractual que debían ser clasificadas para indizar, obteniendo un total de 
quinientos setenta y cinco (575) sentencias.</t>
  </si>
  <si>
    <t>Enlace Evidencia GC9</t>
  </si>
  <si>
    <t xml:space="preserve">Se adjunta (1) una matriz con los conceptos jurídicos de la ANCP-CCE de la Subdirección de Gestión Contractual indizados y la Normativa contractual con los conceptos expedidos por la ANCP-CCE, asimismo el repositorio de los conceptos jurídicos indizados. Dando cumplimiento a esta actividad para el Q1. </t>
  </si>
  <si>
    <t>Seguimiento a la ejecución del Plan Anual de Auditoría 2023</t>
  </si>
  <si>
    <t>Quinientas cincuenta (550) Capacitaciones de diferentes temáticas en el uso del SECOP I</t>
  </si>
  <si>
    <t xml:space="preserve">Actas de las sesiones realizadas a los partícipes del sistema de compra pública </t>
  </si>
  <si>
    <t xml:space="preserve">Cuarenta (40) Actas de las sesiones realizadas a los participes del sistema de compra pública </t>
  </si>
  <si>
    <t xml:space="preserve">Cuarenta (40) Actas de las sesiones realizadas a los partícipes del sistema de compra pública </t>
  </si>
  <si>
    <t xml:space="preserve">Sumatoria  de las actas de las sesiones realizadas a los partícipes del sistema de compra pública </t>
  </si>
  <si>
    <r>
      <t xml:space="preserve">Se relacionan 4 entregables que dan muestra del cumplimiento del compromiso adquirido para el Q1 relacionado con la acividad </t>
    </r>
    <r>
      <rPr>
        <sz val="12"/>
        <color rgb="FF0070C0"/>
        <rFont val="Geomanist Light"/>
        <family val="3"/>
      </rPr>
      <t>EMAE 06</t>
    </r>
    <r>
      <rPr>
        <sz val="12"/>
        <color rgb="FF000000"/>
        <rFont val="Geomanist Light"/>
        <family val="3"/>
      </rPr>
      <t xml:space="preserve">
01. Ficha Visualización Informe de competencia en compras publicas
02. Ficha Visualización Informe de herramienta cubo de gasto
03. Ficha Visualización Informe del histórico de contratos ICBF
04. FIcha visualización Informe Herramienta Ley de emprendimiento (1)</t>
    </r>
  </si>
  <si>
    <r>
      <t>Pa la  presente actividad</t>
    </r>
    <r>
      <rPr>
        <sz val="12"/>
        <color rgb="FF0070C0"/>
        <rFont val="Geomanist Light"/>
        <family val="3"/>
      </rPr>
      <t xml:space="preserve"> EMAE 9</t>
    </r>
    <r>
      <rPr>
        <sz val="12"/>
        <color rgb="FF000000"/>
        <rFont val="Geomanist Light"/>
        <family val="3"/>
      </rPr>
      <t xml:space="preserve"> se relacionan 10 entregable como cumplimiento para el Q1, sin embargo se soicita mejorar el contenido de las actas , ya que en ellas no se observa el número de personas inscritas, la verificación de la lista de asistencia entre otros, que si bien estan como anexos del acta es importante plasmarlo en la misma.
001. Sesión de cualificación OOCE y MAE 23-02-2023
002. Nociones Básicas del Modelo de Abastecimiento Estratégico Alcaldía Bucaramanga 24-02-2023
003. Sesión de cualificación Herramientas 28-02-2023
004. Sesión de cualificación Herramientas 14-03-2023
005. Nociones Básicas del Modelo de Abastecimiento Estratégico Secretaría de Gobierno Distrital 16-03-2023
006. Observatorio Oficial de la Contratación Estatal y Nociones Básicas del Modelo de Abastecimient
007. Sesión de cualificación Herramientas 21-03-2023
008. Sesión de cualificación Nociones del MAE para proveedores 23-03-2023
009. Sesión Asesoría Técnica a DAPRE 23-03-2023
010. Taller de herramientas de visualización para el Análisis de la Demanda y la Oferta  30-03-2023</t>
    </r>
  </si>
  <si>
    <t>Informe trimestrale en matriz del seguimiento y cumplimiento en el trámite de las PQRSD.</t>
  </si>
  <si>
    <r>
      <t>Se relaciona un (1) informe de de PQRSD correspondiente al compromiso dela actividad</t>
    </r>
    <r>
      <rPr>
        <sz val="12"/>
        <color rgb="FF0070C0"/>
        <rFont val="Geomanist Light"/>
        <family val="3"/>
      </rPr>
      <t xml:space="preserve"> EMAE 11</t>
    </r>
    <r>
      <rPr>
        <sz val="12"/>
        <color rgb="FF000000"/>
        <rFont val="Geomanist Light"/>
        <family val="3"/>
      </rPr>
      <t>, dando cumplimiento al entregable del Q1
- INFORME TRIMESTRAL PQRSD EMAE 1Q</t>
    </r>
  </si>
  <si>
    <t>Informes de percepción publicados en la página web de la entidad</t>
  </si>
  <si>
    <r>
      <t xml:space="preserve">Se relaciona 1 Informe de percepción publicados en la página web de la entidad como compromiso para el cumplimiento efectivo del Q1 de la actividad </t>
    </r>
    <r>
      <rPr>
        <sz val="12"/>
        <color rgb="FF0070C0"/>
        <rFont val="Geomanist Light"/>
        <family val="3"/>
      </rPr>
      <t>SG 2</t>
    </r>
    <r>
      <rPr>
        <sz val="12"/>
        <color rgb="FF000000"/>
        <rFont val="Geomanist Light"/>
        <family val="3"/>
      </rPr>
      <t xml:space="preserve">
Informe_satisfaccion_1Q_2023</t>
    </r>
  </si>
  <si>
    <t>Informes Trimestrales de la Gestión de PQRSD</t>
  </si>
  <si>
    <r>
      <t xml:space="preserve">Se anexa 1  Informe trimestral de la Gestión de PQRSD que da cumplimiento al compromiso del Q1 correspondiente a la actividad </t>
    </r>
    <r>
      <rPr>
        <sz val="12"/>
        <color rgb="FF0070C0"/>
        <rFont val="Geomanist Light"/>
        <family val="3"/>
      </rPr>
      <t>SG 14</t>
    </r>
    <r>
      <rPr>
        <sz val="12"/>
        <color rgb="FF000000"/>
        <rFont val="Geomanist Light"/>
        <family val="3"/>
      </rPr>
      <t xml:space="preserve">
SG14-INFORME TRIMESTRAL PQRSD ENE-FEB-MARZO 2023 </t>
    </r>
  </si>
  <si>
    <r>
      <t xml:space="preserve">Se relaciona acta de apertura del primer ciclo de formación del Modelo de abastecimiento estrategico realizado el 27 de marzo de 2023, con la cual se da cumplimiento al compromiso del 1 Q de la actividad </t>
    </r>
    <r>
      <rPr>
        <sz val="10"/>
        <color rgb="FF0070C0"/>
        <rFont val="Arial Nova"/>
        <family val="2"/>
      </rPr>
      <t xml:space="preserve">EMAE 2 
</t>
    </r>
    <r>
      <rPr>
        <sz val="10"/>
        <color theme="1"/>
        <rFont val="Geomanist Light"/>
        <family val="3"/>
      </rPr>
      <t>001. Sesión de apertura E-learning MAE 27-03-2023</t>
    </r>
    <r>
      <rPr>
        <sz val="10"/>
        <color rgb="FF000000"/>
        <rFont val="Geomanist Light"/>
        <family val="3"/>
      </rPr>
      <t xml:space="preserve">
</t>
    </r>
  </si>
  <si>
    <t>Enlace Evidencias DG05</t>
  </si>
  <si>
    <t xml:space="preserve">Actividad finalizada: Se adjunta el borrador del documento que se encuentra en elaboración (PAI área jurídica CCE), la expedición de resolución por medio de la cual se sustituye y deroga la Resolución 397 de 2022 (creación y determinación de funciones de los grupos internos de trabajo de la entidad).
Adicionalmente se relaciona una presentación de power point con la Propuesta grupos internos y el correo dirigido al Director General de la Agencia con la Remisión de propuesta para su aprobación y firma. </t>
  </si>
  <si>
    <t>120423 CCE-DES-FM-16 Avance implementación política de GD 2023 VF Firmado JCAM.pdf</t>
  </si>
  <si>
    <t>Plan de Trabajo MSPI_2023 v2.xlsx</t>
  </si>
  <si>
    <t>20230404InformeTrimestralIndicadoresGestionGUyA_CorteQ1.pdf</t>
  </si>
  <si>
    <t>INFORME PRIMER TRIMESTRE 2023 PQRSD Firmado (002) y actualizado.pdf</t>
  </si>
  <si>
    <t xml:space="preserve">Se adjunta  un convenio entre la ANCPCCE y la OCDE, así mismo la agenda de la Misión de la OCDE para la preparación del Estudio sobre prácticas de contratación pública de TIC para promover la neutralidad y el involucramiento con los mercados en América Latina 23-24 de marzo de 2023 y fotos de las reuniones, dando cumplimeinto a esta actividad. </t>
  </si>
  <si>
    <t xml:space="preserve">Informe PQRSD trimestral - SN </t>
  </si>
  <si>
    <r>
      <t xml:space="preserve">Se adjunta el </t>
    </r>
    <r>
      <rPr>
        <b/>
        <sz val="12"/>
        <color rgb="FF000000"/>
        <rFont val="Geomanist Light"/>
        <family val="3"/>
      </rPr>
      <t>PlanDespliegues_SECOPII - PrimerSemestre-1</t>
    </r>
    <r>
      <rPr>
        <sz val="12"/>
        <color rgb="FF000000"/>
        <rFont val="Geomanist Light"/>
        <family val="3"/>
      </rPr>
      <t>, en el cual se relaciona los avances del plan  con un 53% en el primer Q. (se proyectó  en el plan para los 4 Q y en el primer Q  ya hay un avance de mas de la mitad se sugiere modificar las metas proyectadas en los planes).
Adicional se presenta un</t>
    </r>
    <r>
      <rPr>
        <b/>
        <sz val="12"/>
        <color rgb="FF000000"/>
        <rFont val="Geomanist Light"/>
        <family val="3"/>
      </rPr>
      <t xml:space="preserve"> Informe Trimestral </t>
    </r>
    <r>
      <rPr>
        <sz val="12"/>
        <color rgb="FF000000"/>
        <rFont val="Geomanist Light"/>
        <family val="3"/>
      </rPr>
      <t>(no obligatorio)</t>
    </r>
    <r>
      <rPr>
        <b/>
        <sz val="12"/>
        <color rgb="FF000000"/>
        <rFont val="Geomanist Light"/>
        <family val="3"/>
      </rPr>
      <t xml:space="preserve"> </t>
    </r>
    <r>
      <rPr>
        <sz val="12"/>
        <color rgb="FF000000"/>
        <rFont val="Geomanist Light"/>
        <family val="3"/>
      </rPr>
      <t xml:space="preserve">aclarando informacion del plan. ( el link de los anexos lleva a un error). 
Dando cumplimiento a esta actividad para el Q1. </t>
    </r>
  </si>
  <si>
    <r>
      <t xml:space="preserve">Se adjunta el </t>
    </r>
    <r>
      <rPr>
        <b/>
        <sz val="12"/>
        <color rgb="FF000000"/>
        <rFont val="Geomanist Light"/>
        <family val="3"/>
      </rPr>
      <t>PlanDesplieguesTVECPlanAccion_2023</t>
    </r>
    <r>
      <rPr>
        <sz val="12"/>
        <color rgb="FF000000"/>
        <rFont val="Geomanist Light"/>
        <family val="3"/>
      </rPr>
      <t xml:space="preserve">, en el cual se relaciona los avances del plan  con un 33% en el primer Q. (se encuentra avance en solo un Release (35) y los otros empiezan ejecucuion en el Q2 y Q3
Adicional se presenta un </t>
    </r>
    <r>
      <rPr>
        <b/>
        <sz val="12"/>
        <color rgb="FF000000"/>
        <rFont val="Geomanist Light"/>
        <family val="3"/>
      </rPr>
      <t xml:space="preserve">Informe Trimestral </t>
    </r>
    <r>
      <rPr>
        <sz val="12"/>
        <color rgb="FF000000"/>
        <rFont val="Geomanist Light"/>
        <family val="3"/>
      </rPr>
      <t xml:space="preserve">(no obligatorio) aclarando informacion del plan.  (el link de los anexos lleva a un error)
Dando cumplimiento a esta actividad para el Q1. </t>
    </r>
  </si>
  <si>
    <t xml:space="preserve">Se relaciona un (1) informe de de PQRSD correspondiente al compromiso dela actividad GC16, dando cumplimiento al entregable del Q1
- INFORME TRIMESTRAL PQRSD </t>
  </si>
  <si>
    <r>
      <t xml:space="preserve">Se adjunta el </t>
    </r>
    <r>
      <rPr>
        <b/>
        <sz val="12"/>
        <color rgb="FF000000"/>
        <rFont val="Geomanist Light"/>
        <family val="3"/>
      </rPr>
      <t>Plan de Trabajo MSPI_2023 v2</t>
    </r>
    <r>
      <rPr>
        <sz val="12"/>
        <color rgb="FF000000"/>
        <rFont val="Geomanist Light"/>
        <family val="3"/>
      </rPr>
      <t xml:space="preserve">, en el cual se relaciona los avances del plan  con un 17,7% en el primer Q. En el cual no es claro si el porcentaje total del avance en la casilla  que indica el avance total de la actividad. 
Dando cumplimiento a esta actividad para el Q1. </t>
    </r>
  </si>
  <si>
    <r>
      <t xml:space="preserve">Se adjunta el </t>
    </r>
    <r>
      <rPr>
        <b/>
        <sz val="12"/>
        <color rgb="FF000000"/>
        <rFont val="Geomanist Light"/>
        <family val="3"/>
      </rPr>
      <t>Avance Implementación política de Gobierno Digital a 31 de marzo de 2023,</t>
    </r>
    <r>
      <rPr>
        <sz val="12"/>
        <color rgb="FF000000"/>
        <rFont val="Geomanist Light"/>
        <family val="3"/>
      </rPr>
      <t xml:space="preserve"> en el cual se relaciona los avances de la implementación de la política de gobieno digital en 8 aspectos relevantes.
Dando cumplimiento a esta actividad para el Q1. </t>
    </r>
  </si>
  <si>
    <t xml:space="preserve">Se relaciona un (1) informe de  PQRSD correspondiente al compromiso dela actividad SN6, dando cumplimiento al entregable del Q1
- INFORME TRIMESTRAL PQRSD </t>
  </si>
  <si>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11 entidades capacitadas, las evidencias estan en el RAE de marzo
Dando cumplimiento a esta actividad para el Q1. </t>
    </r>
  </si>
  <si>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64 seciones de capacitaciones,  las evidencias estan en el RAE de marzo.
Dando cumplimiento a esta actividad para el Q1. </t>
    </r>
  </si>
  <si>
    <r>
      <t xml:space="preserve">Se adjunta el </t>
    </r>
    <r>
      <rPr>
        <b/>
        <sz val="12"/>
        <color rgb="FF000000"/>
        <rFont val="Geomanist Light"/>
        <family val="3"/>
      </rPr>
      <t xml:space="preserve">Reporte trimestral de indicadores de gestión del Grupo de Uso y Apropiación, </t>
    </r>
    <r>
      <rPr>
        <sz val="12"/>
        <color rgb="FF000000"/>
        <rFont val="Geomanist Light"/>
        <family val="3"/>
      </rPr>
      <t xml:space="preserve">con 9 Sesiones de capacitación impartidas a Entidades de régimen especial, las evidencias estan en el RAE de marzo.
Dando cumplimiento a esta actividad para el Q1. </t>
    </r>
  </si>
  <si>
    <t xml:space="preserve">Informe trimestral PQRSD - D.G </t>
  </si>
  <si>
    <t xml:space="preserve">Se anexa 1  Informe trimestral de la Gestión de PQRSD que da cumplimiento al compromiso del Q1 correspondiente a la actividad DG09
</t>
  </si>
  <si>
    <r>
      <t xml:space="preserve">Se adjunta el </t>
    </r>
    <r>
      <rPr>
        <b/>
        <sz val="12"/>
        <color rgb="FF000000"/>
        <rFont val="Geomanist Light"/>
        <family val="3"/>
      </rPr>
      <t>Informe Trimestral de Seguimiento Y Cumplimiento en el trámite de las PQRSD –Vigencia 2023,</t>
    </r>
    <r>
      <rPr>
        <sz val="12"/>
        <color rgb="FF000000"/>
        <rFont val="Geomanist Light"/>
        <family val="3"/>
      </rPr>
      <t xml:space="preserve"> en el cual se relacionala atención de la PQRSD prestada por la subdirección </t>
    </r>
  </si>
  <si>
    <t>Listas de asistencia (cuando se realicen de manera presencial) y grabaciones de las sesiones virtuales que evidencien el desarrollo para 550 capacitaciones en las diferentes modalidades que ofrece la entidad.</t>
  </si>
  <si>
    <t xml:space="preserve">Informe Trimestral PQRSD - G.C.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</si>
</sst>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164" formatCode="_-* #,##0.00\ _€_-;\-* #,##0.00\ _€_-;_-* &quot;-&quot;??\ _€_-;_-@_-"/>
    <numFmt numFmtId="165" formatCode="_(&quot;$&quot;* #,##0.00_);_(&quot;$&quot;* \(#,##0.00\);_(&quot;$&quot;* &quot;-&quot;??_);_(@_)"/>
    <numFmt numFmtId="166" formatCode="_(&quot;$&quot;* #,##0_);_(&quot;$&quot;* \(#,##0\);_(&quot;$&quot;* &quot;-&quot;??_);_(@_)"/>
    <numFmt numFmtId="167" formatCode="0.0%"/>
  </numFmts>
  <fonts count="9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b/>
      <sz val="10"/>
      <color theme="1"/>
      <name val="Arial Nova"/>
      <family val="2"/>
    </font>
    <font>
      <sz val="11"/>
      <color theme="1"/>
      <name val="Arial Nova"/>
      <family val="2"/>
    </font>
    <font>
      <b/>
      <sz val="11"/>
      <color theme="1"/>
      <name val="Arial Nova"/>
      <family val="2"/>
    </font>
    <font>
      <sz val="10"/>
      <color theme="1"/>
      <name val="Arial Nova"/>
      <family val="2"/>
    </font>
    <font>
      <sz val="10"/>
      <name val="Arial Nova"/>
      <family val="2"/>
    </font>
    <font>
      <sz val="10"/>
      <color rgb="FFFF0000"/>
      <name val="Arial Nova"/>
      <family val="2"/>
    </font>
    <font>
      <sz val="10"/>
      <color rgb="FFC00000"/>
      <name val="Arial Nova"/>
      <family val="2"/>
    </font>
    <font>
      <b/>
      <sz val="11"/>
      <color theme="0"/>
      <name val="Arial Nova"/>
      <family val="2"/>
    </font>
    <font>
      <sz val="9"/>
      <color theme="0" tint="-0.34998626667073579"/>
      <name val="Arial Nova"/>
      <family val="2"/>
    </font>
    <font>
      <b/>
      <sz val="10"/>
      <color rgb="FF002060"/>
      <name val="Arial Nova"/>
      <family val="2"/>
    </font>
    <font>
      <sz val="11"/>
      <name val="Arial Nova"/>
      <family val="2"/>
    </font>
    <font>
      <sz val="11"/>
      <color theme="2" tint="-0.89999084444715716"/>
      <name val="Arial Nova"/>
      <family val="2"/>
    </font>
    <font>
      <b/>
      <sz val="14"/>
      <color theme="1"/>
      <name val="Arial Nova"/>
      <family val="2"/>
    </font>
    <font>
      <b/>
      <sz val="12"/>
      <color theme="0"/>
      <name val="Arial Nova"/>
      <family val="2"/>
    </font>
    <font>
      <b/>
      <sz val="11"/>
      <color rgb="FF33CC33"/>
      <name val="Arial Nova"/>
      <family val="2"/>
    </font>
    <font>
      <b/>
      <sz val="8"/>
      <color theme="0"/>
      <name val="Arial Nova"/>
      <family val="2"/>
    </font>
    <font>
      <i/>
      <sz val="11"/>
      <name val="Arial Nova"/>
      <family val="2"/>
    </font>
    <font>
      <sz val="8"/>
      <name val="Calibri"/>
      <family val="2"/>
      <scheme val="minor"/>
    </font>
    <font>
      <u/>
      <sz val="11"/>
      <color theme="10"/>
      <name val="Calibri"/>
      <family val="2"/>
      <scheme val="minor"/>
    </font>
    <font>
      <u/>
      <sz val="14"/>
      <color theme="10"/>
      <name val="Arial Nova"/>
      <family val="2"/>
    </font>
    <font>
      <sz val="12"/>
      <color theme="1"/>
      <name val="Arial Nova"/>
      <family val="2"/>
    </font>
    <font>
      <b/>
      <sz val="11"/>
      <color theme="4" tint="-0.499984740745262"/>
      <name val="Arial Nova"/>
      <family val="2"/>
    </font>
    <font>
      <b/>
      <sz val="12"/>
      <color theme="4" tint="-0.499984740745262"/>
      <name val="Arial Nova"/>
      <family val="2"/>
    </font>
    <font>
      <sz val="11"/>
      <color rgb="FF33CC33"/>
      <name val="Arial Nova"/>
      <family val="2"/>
    </font>
    <font>
      <sz val="18"/>
      <color theme="1"/>
      <name val="Geomanist Bold"/>
      <family val="3"/>
    </font>
    <font>
      <sz val="18"/>
      <color rgb="FF002060"/>
      <name val="Geomanist Bold"/>
      <family val="3"/>
    </font>
    <font>
      <sz val="18"/>
      <color theme="1"/>
      <name val="Geomanist Light"/>
      <family val="3"/>
    </font>
    <font>
      <sz val="16"/>
      <color rgb="FF002060"/>
      <name val="Geomanist Bold"/>
      <family val="3"/>
    </font>
    <font>
      <sz val="16"/>
      <color theme="1"/>
      <name val="Geomanist Bold"/>
      <family val="3"/>
    </font>
    <font>
      <sz val="14"/>
      <color theme="1"/>
      <name val="Geomanist Light"/>
      <family val="3"/>
    </font>
    <font>
      <sz val="14"/>
      <color rgb="FF002060"/>
      <name val="Geomanist Bold"/>
      <family val="3"/>
    </font>
    <font>
      <sz val="12"/>
      <color theme="1"/>
      <name val="Geomanist Light"/>
      <family val="3"/>
    </font>
    <font>
      <b/>
      <sz val="12"/>
      <color rgb="FF002060"/>
      <name val="Geomanist Bold"/>
      <family val="3"/>
    </font>
    <font>
      <sz val="11"/>
      <color theme="1"/>
      <name val="Geomanist"/>
      <family val="3"/>
    </font>
    <font>
      <sz val="11"/>
      <color theme="1"/>
      <name val="Geomanist Light"/>
      <family val="3"/>
    </font>
    <font>
      <sz val="10"/>
      <color rgb="FF202124"/>
      <name val="Arial Nova"/>
      <family val="2"/>
    </font>
    <font>
      <b/>
      <sz val="12"/>
      <color rgb="FF002060"/>
      <name val="Arial Nova"/>
      <family val="2"/>
    </font>
    <font>
      <b/>
      <sz val="14"/>
      <color rgb="FF002060"/>
      <name val="Arial Nova"/>
      <family val="2"/>
    </font>
    <font>
      <b/>
      <sz val="11"/>
      <color theme="1"/>
      <name val="Geomanist Light"/>
      <family val="3"/>
    </font>
    <font>
      <sz val="10"/>
      <color theme="1"/>
      <name val="Geomanist Light"/>
      <family val="3"/>
    </font>
    <font>
      <b/>
      <sz val="11"/>
      <color theme="0"/>
      <name val="Geomanist Light"/>
      <family val="3"/>
    </font>
    <font>
      <sz val="10"/>
      <color rgb="FF002060"/>
      <name val="Geomanist Light"/>
      <family val="3"/>
    </font>
    <font>
      <sz val="9"/>
      <color rgb="FF002060"/>
      <name val="Geomanist Light"/>
      <family val="3"/>
    </font>
    <font>
      <b/>
      <sz val="9"/>
      <color rgb="FF002060"/>
      <name val="Geomanist Light"/>
      <family val="3"/>
    </font>
    <font>
      <b/>
      <sz val="10"/>
      <color theme="1"/>
      <name val="Geomanist Light"/>
      <family val="3"/>
    </font>
    <font>
      <b/>
      <sz val="9"/>
      <color theme="4" tint="-0.499984740745262"/>
      <name val="Geomanist Light"/>
      <family val="3"/>
    </font>
    <font>
      <sz val="8"/>
      <color theme="1"/>
      <name val="Geomanist Light"/>
      <family val="3"/>
    </font>
    <font>
      <b/>
      <sz val="9"/>
      <color theme="1"/>
      <name val="Geomanist Light"/>
      <family val="3"/>
    </font>
    <font>
      <sz val="10"/>
      <color theme="2" tint="-0.249977111117893"/>
      <name val="Geomanist Light"/>
      <family val="3"/>
    </font>
    <font>
      <sz val="9"/>
      <color theme="0" tint="-0.499984740745262"/>
      <name val="Geomanist Light"/>
      <family val="3"/>
    </font>
    <font>
      <b/>
      <sz val="11"/>
      <color theme="1"/>
      <name val="Geomanist Bold"/>
      <family val="3"/>
    </font>
    <font>
      <sz val="72"/>
      <color theme="2"/>
      <name val="Geomanist Bold"/>
      <family val="3"/>
    </font>
    <font>
      <sz val="18"/>
      <color theme="2"/>
      <name val="Geomanist Bold"/>
      <family val="3"/>
    </font>
    <font>
      <sz val="22"/>
      <color theme="2"/>
      <name val="Geomanist Bold"/>
      <family val="3"/>
    </font>
    <font>
      <sz val="12"/>
      <color theme="2"/>
      <name val="Geomanist Bold"/>
      <family val="3"/>
    </font>
    <font>
      <sz val="10"/>
      <color theme="1"/>
      <name val="Arial Nova"/>
      <family val="3"/>
    </font>
    <font>
      <sz val="10"/>
      <color theme="0"/>
      <name val="Geomanist"/>
      <family val="3"/>
    </font>
    <font>
      <b/>
      <sz val="12"/>
      <color theme="1"/>
      <name val="Geomanist Light"/>
      <family val="3"/>
    </font>
    <font>
      <b/>
      <sz val="12"/>
      <color theme="0"/>
      <name val="Geomanist Light"/>
      <family val="3"/>
    </font>
    <font>
      <sz val="12"/>
      <color rgb="FFC00000"/>
      <name val="Geomanist Light"/>
      <family val="3"/>
    </font>
    <font>
      <sz val="12"/>
      <color rgb="FF000000"/>
      <name val="Geomanist Light"/>
      <family val="3"/>
    </font>
    <font>
      <sz val="12"/>
      <name val="Geomanist Light"/>
      <family val="3"/>
    </font>
    <font>
      <sz val="12"/>
      <color theme="0"/>
      <name val="Geomanist Light"/>
      <family val="3"/>
    </font>
    <font>
      <sz val="12"/>
      <color rgb="FF333333"/>
      <name val="Geomanist Light"/>
      <family val="3"/>
    </font>
    <font>
      <b/>
      <sz val="12"/>
      <color rgb="FF1F4E78"/>
      <name val="Geomanist Light"/>
      <family val="3"/>
    </font>
    <font>
      <b/>
      <sz val="12"/>
      <color theme="8" tint="-0.499984740745262"/>
      <name val="Geomanist Light"/>
      <family val="3"/>
    </font>
    <font>
      <b/>
      <sz val="12"/>
      <color rgb="FF002060"/>
      <name val="Geomanist Light"/>
      <family val="3"/>
    </font>
    <font>
      <sz val="12"/>
      <color rgb="FFFF0000"/>
      <name val="Geomanist Light"/>
      <family val="3"/>
    </font>
    <font>
      <b/>
      <sz val="12"/>
      <color theme="0"/>
      <name val="Geomanist Bold"/>
      <family val="3"/>
    </font>
    <font>
      <b/>
      <sz val="10"/>
      <color theme="0"/>
      <name val="Geomanist Book"/>
      <family val="3"/>
    </font>
    <font>
      <b/>
      <sz val="10"/>
      <color theme="0"/>
      <name val="Geomanist Bold"/>
      <family val="3"/>
    </font>
    <font>
      <sz val="12"/>
      <color theme="0"/>
      <name val="Geomanist Book"/>
      <family val="3"/>
    </font>
    <font>
      <sz val="14"/>
      <color theme="0"/>
      <name val="Geomanist Book"/>
      <family val="3"/>
    </font>
    <font>
      <sz val="22"/>
      <color theme="1"/>
      <name val="Geomanist Light"/>
      <family val="3"/>
    </font>
    <font>
      <b/>
      <sz val="22"/>
      <color rgb="FF002060"/>
      <name val="Geomanist Bold"/>
      <family val="3"/>
    </font>
    <font>
      <b/>
      <sz val="22"/>
      <color theme="1"/>
      <name val="Geomanist Bold"/>
      <family val="3"/>
    </font>
    <font>
      <sz val="22"/>
      <color theme="1"/>
      <name val="Geomanist Bold"/>
      <family val="3"/>
    </font>
    <font>
      <b/>
      <sz val="48"/>
      <color theme="2"/>
      <name val="Geomanist Light"/>
      <family val="3"/>
    </font>
    <font>
      <b/>
      <sz val="14"/>
      <color theme="8" tint="-0.499984740745262"/>
      <name val="Geomanist Light"/>
      <family val="3"/>
    </font>
    <font>
      <sz val="10"/>
      <color rgb="FF0070C0"/>
      <name val="Arial Nova"/>
      <family val="2"/>
    </font>
    <font>
      <sz val="10"/>
      <color rgb="FF0070C0"/>
      <name val="Geomanist Light"/>
      <family val="3"/>
    </font>
    <font>
      <sz val="10"/>
      <color rgb="FF000000"/>
      <name val="Geomanist Light"/>
      <family val="3"/>
    </font>
    <font>
      <b/>
      <sz val="12"/>
      <color rgb="FF000000"/>
      <name val="Geomanist Light"/>
      <family val="3"/>
    </font>
    <font>
      <sz val="10"/>
      <color theme="0"/>
      <name val="Arial Nova"/>
      <family val="2"/>
    </font>
    <font>
      <sz val="12"/>
      <color rgb="FF0070C0"/>
      <name val="Geomanist Light"/>
      <family val="3"/>
    </font>
    <font>
      <u/>
      <sz val="11"/>
      <name val="Calibri"/>
      <family val="2"/>
      <scheme val="minor"/>
    </font>
  </fonts>
  <fills count="23">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00"/>
        <bgColor rgb="FF000000"/>
      </patternFill>
    </fill>
    <fill>
      <patternFill patternType="solid">
        <fgColor theme="1" tint="0.499984740745262"/>
        <bgColor indexed="64"/>
      </patternFill>
    </fill>
  </fills>
  <borders count="6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top style="medium">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medium">
        <color indexed="64"/>
      </top>
      <bottom/>
      <diagonal/>
    </border>
    <border>
      <left style="hair">
        <color indexed="64"/>
      </left>
      <right/>
      <top/>
      <bottom style="medium">
        <color indexed="64"/>
      </bottom>
      <diagonal/>
    </border>
    <border>
      <left/>
      <right style="medium">
        <color indexed="64"/>
      </right>
      <top style="hair">
        <color indexed="64"/>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s>
  <cellStyleXfs count="13">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0" fontId="1" fillId="0" borderId="0"/>
    <xf numFmtId="0" fontId="23" fillId="0" borderId="0" applyNumberFormat="0" applyFill="0" applyBorder="0" applyAlignment="0" applyProtection="0"/>
  </cellStyleXfs>
  <cellXfs count="488">
    <xf numFmtId="0" fontId="0" fillId="0" borderId="0" xfId="0"/>
    <xf numFmtId="0" fontId="2" fillId="0" borderId="0" xfId="0" applyFont="1"/>
    <xf numFmtId="0" fontId="6" fillId="0" borderId="0" xfId="0" applyFont="1"/>
    <xf numFmtId="0" fontId="8" fillId="0" borderId="0" xfId="0" applyFont="1" applyAlignment="1">
      <alignment wrapText="1"/>
    </xf>
    <xf numFmtId="0" fontId="4" fillId="3" borderId="3" xfId="0" applyFont="1" applyFill="1" applyBorder="1" applyAlignment="1">
      <alignment horizontal="center" vertical="center" wrapText="1"/>
    </xf>
    <xf numFmtId="0" fontId="0" fillId="0" borderId="0" xfId="0" applyAlignment="1">
      <alignment wrapText="1"/>
    </xf>
    <xf numFmtId="0" fontId="8" fillId="0" borderId="1" xfId="0" applyFont="1" applyBorder="1" applyAlignment="1">
      <alignment horizontal="center" vertical="center" wrapText="1"/>
    </xf>
    <xf numFmtId="0" fontId="8" fillId="0" borderId="1" xfId="0" applyFont="1" applyBorder="1"/>
    <xf numFmtId="0" fontId="8" fillId="0" borderId="0" xfId="0" applyFont="1" applyAlignment="1">
      <alignment horizontal="center" wrapText="1"/>
    </xf>
    <xf numFmtId="0" fontId="6" fillId="0" borderId="1" xfId="0" applyFont="1" applyBorder="1" applyAlignment="1">
      <alignment horizontal="center" vertical="center" wrapText="1"/>
    </xf>
    <xf numFmtId="0" fontId="8" fillId="9" borderId="1" xfId="0" applyFont="1" applyFill="1" applyBorder="1" applyAlignment="1">
      <alignment vertical="center" wrapText="1"/>
    </xf>
    <xf numFmtId="0" fontId="8" fillId="9" borderId="1" xfId="0" applyFont="1" applyFill="1" applyBorder="1" applyAlignment="1">
      <alignment horizontal="center" vertical="center" wrapText="1"/>
    </xf>
    <xf numFmtId="9" fontId="4" fillId="9" borderId="1" xfId="2" applyFont="1" applyFill="1" applyBorder="1" applyAlignment="1">
      <alignment horizontal="center" vertical="center" wrapText="1"/>
    </xf>
    <xf numFmtId="0" fontId="8" fillId="9" borderId="3" xfId="0" applyFont="1" applyFill="1" applyBorder="1" applyAlignment="1">
      <alignment vertical="center" wrapText="1"/>
    </xf>
    <xf numFmtId="0" fontId="8" fillId="9" borderId="3" xfId="0" applyFont="1" applyFill="1" applyBorder="1" applyAlignment="1">
      <alignment horizontal="center" vertical="center" wrapText="1"/>
    </xf>
    <xf numFmtId="9" fontId="4" fillId="9" borderId="3" xfId="2" applyFont="1" applyFill="1" applyBorder="1" applyAlignment="1">
      <alignment horizontal="center" vertical="center" wrapText="1"/>
    </xf>
    <xf numFmtId="9" fontId="8" fillId="0" borderId="1" xfId="2" applyFont="1" applyBorder="1" applyAlignment="1">
      <alignment horizontal="center" vertical="center"/>
    </xf>
    <xf numFmtId="14" fontId="8" fillId="9" borderId="3" xfId="0" applyNumberFormat="1"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0" fontId="13" fillId="0" borderId="8" xfId="0" applyFont="1" applyBorder="1" applyAlignment="1">
      <alignment horizontal="center" vertical="center"/>
    </xf>
    <xf numFmtId="0" fontId="8" fillId="0" borderId="12" xfId="0" applyFont="1" applyBorder="1" applyAlignment="1">
      <alignment horizontal="left" vertical="center" wrapText="1"/>
    </xf>
    <xf numFmtId="0" fontId="8" fillId="0" borderId="12" xfId="0" applyFont="1" applyBorder="1" applyAlignment="1">
      <alignment horizontal="left" vertical="center"/>
    </xf>
    <xf numFmtId="0" fontId="8" fillId="0" borderId="12" xfId="0" applyFont="1" applyBorder="1" applyAlignment="1">
      <alignment horizontal="left"/>
    </xf>
    <xf numFmtId="0" fontId="8" fillId="0" borderId="12" xfId="0" applyFont="1" applyBorder="1" applyAlignment="1">
      <alignment horizontal="left" wrapText="1"/>
    </xf>
    <xf numFmtId="0" fontId="9" fillId="0" borderId="12" xfId="0" applyFont="1" applyBorder="1" applyAlignment="1">
      <alignment horizontal="left" vertical="center" wrapText="1"/>
    </xf>
    <xf numFmtId="0" fontId="8" fillId="0" borderId="12" xfId="0" applyFont="1" applyBorder="1" applyAlignment="1">
      <alignment vertical="center" wrapText="1"/>
    </xf>
    <xf numFmtId="0" fontId="8" fillId="10" borderId="12" xfId="0" applyFont="1" applyFill="1" applyBorder="1" applyAlignment="1">
      <alignment horizontal="left" wrapText="1"/>
    </xf>
    <xf numFmtId="0" fontId="9" fillId="0" borderId="12" xfId="0" applyFont="1" applyBorder="1" applyAlignment="1">
      <alignment horizontal="left" wrapText="1"/>
    </xf>
    <xf numFmtId="0" fontId="13" fillId="0" borderId="9" xfId="0" applyFont="1" applyBorder="1" applyAlignment="1">
      <alignment horizontal="center" vertical="center"/>
    </xf>
    <xf numFmtId="0" fontId="8" fillId="0" borderId="13" xfId="0" applyFont="1" applyBorder="1" applyAlignment="1">
      <alignment horizontal="left" wrapText="1"/>
    </xf>
    <xf numFmtId="0" fontId="8" fillId="0" borderId="14" xfId="0" applyFont="1" applyBorder="1" applyAlignment="1">
      <alignment horizontal="left" vertical="center" wrapText="1"/>
    </xf>
    <xf numFmtId="0" fontId="6" fillId="0" borderId="12" xfId="0" applyFont="1" applyBorder="1" applyAlignment="1">
      <alignment horizontal="left" vertical="center" wrapText="1" indent="1"/>
    </xf>
    <xf numFmtId="0" fontId="13" fillId="0" borderId="14" xfId="0" applyFont="1" applyBorder="1" applyAlignment="1">
      <alignment horizontal="center" vertical="center" wrapText="1"/>
    </xf>
    <xf numFmtId="0" fontId="8" fillId="0" borderId="12" xfId="0" applyFont="1" applyBorder="1" applyAlignment="1">
      <alignment wrapText="1"/>
    </xf>
    <xf numFmtId="0" fontId="8" fillId="0" borderId="14" xfId="0" applyFont="1" applyBorder="1" applyAlignment="1">
      <alignment horizontal="left" wrapText="1"/>
    </xf>
    <xf numFmtId="0" fontId="8" fillId="0" borderId="14" xfId="0" applyFont="1" applyBorder="1" applyAlignment="1">
      <alignment vertical="center" wrapText="1"/>
    </xf>
    <xf numFmtId="0" fontId="8" fillId="10" borderId="14" xfId="0" applyFont="1" applyFill="1" applyBorder="1" applyAlignment="1">
      <alignment horizontal="left" wrapText="1"/>
    </xf>
    <xf numFmtId="0" fontId="9" fillId="0" borderId="14" xfId="0" applyFont="1" applyBorder="1" applyAlignment="1">
      <alignment horizontal="left" wrapText="1"/>
    </xf>
    <xf numFmtId="0" fontId="8" fillId="0" borderId="15" xfId="0" applyFont="1" applyBorder="1" applyAlignment="1">
      <alignment horizontal="left" wrapText="1"/>
    </xf>
    <xf numFmtId="0" fontId="6" fillId="0" borderId="13" xfId="0" applyFont="1" applyBorder="1" applyAlignment="1">
      <alignment horizontal="left" vertical="center" wrapText="1" indent="1"/>
    </xf>
    <xf numFmtId="0" fontId="13" fillId="0" borderId="8" xfId="0" applyFont="1" applyBorder="1" applyAlignment="1">
      <alignment horizontal="center"/>
    </xf>
    <xf numFmtId="0" fontId="8" fillId="0" borderId="16" xfId="0" applyFont="1" applyBorder="1" applyAlignment="1">
      <alignment horizontal="left" vertical="center" wrapText="1"/>
    </xf>
    <xf numFmtId="0" fontId="8" fillId="0" borderId="16" xfId="0" applyFont="1" applyBorder="1" applyAlignment="1">
      <alignment vertical="center" wrapText="1"/>
    </xf>
    <xf numFmtId="0" fontId="8" fillId="0" borderId="16" xfId="0" applyFont="1" applyBorder="1" applyAlignment="1">
      <alignment horizontal="left" vertical="center"/>
    </xf>
    <xf numFmtId="0" fontId="9" fillId="0" borderId="16" xfId="0" applyFont="1" applyBorder="1" applyAlignment="1">
      <alignment horizontal="left" vertical="center" wrapText="1"/>
    </xf>
    <xf numFmtId="0" fontId="8" fillId="0" borderId="16" xfId="0" applyFont="1" applyBorder="1" applyAlignment="1">
      <alignment horizontal="left" wrapText="1"/>
    </xf>
    <xf numFmtId="0" fontId="9" fillId="0" borderId="16" xfId="0" applyFont="1" applyBorder="1" applyAlignment="1">
      <alignment horizontal="left" wrapText="1"/>
    </xf>
    <xf numFmtId="0" fontId="6" fillId="0" borderId="8" xfId="0" applyFont="1" applyBorder="1"/>
    <xf numFmtId="0" fontId="6" fillId="0" borderId="16" xfId="0" applyFont="1" applyBorder="1"/>
    <xf numFmtId="0" fontId="6" fillId="0" borderId="9" xfId="0" applyFont="1" applyBorder="1"/>
    <xf numFmtId="0" fontId="6" fillId="0" borderId="17" xfId="0" applyFont="1" applyBorder="1"/>
    <xf numFmtId="0" fontId="13" fillId="0" borderId="8" xfId="0" applyFont="1" applyBorder="1" applyAlignment="1">
      <alignment horizontal="center" vertical="center" wrapText="1"/>
    </xf>
    <xf numFmtId="0" fontId="8" fillId="0" borderId="16" xfId="0" applyFont="1" applyBorder="1" applyAlignment="1">
      <alignment horizontal="left"/>
    </xf>
    <xf numFmtId="0" fontId="9" fillId="0" borderId="8" xfId="0" applyFont="1" applyBorder="1" applyAlignment="1">
      <alignment horizontal="left" vertical="center" wrapText="1"/>
    </xf>
    <xf numFmtId="0" fontId="8" fillId="0" borderId="8" xfId="0" applyFont="1" applyBorder="1" applyAlignment="1">
      <alignment horizontal="left" wrapText="1"/>
    </xf>
    <xf numFmtId="0" fontId="9" fillId="0" borderId="8" xfId="0" applyFont="1" applyBorder="1" applyAlignment="1">
      <alignment horizontal="left" wrapText="1"/>
    </xf>
    <xf numFmtId="0" fontId="8" fillId="0" borderId="16" xfId="0" applyFont="1" applyBorder="1"/>
    <xf numFmtId="0" fontId="6" fillId="0" borderId="0" xfId="0" applyFont="1" applyAlignment="1">
      <alignment horizontal="left" vertical="center"/>
    </xf>
    <xf numFmtId="0" fontId="8" fillId="0" borderId="0" xfId="0" applyFont="1"/>
    <xf numFmtId="0" fontId="4" fillId="9" borderId="1" xfId="0" applyFont="1" applyFill="1" applyBorder="1" applyAlignment="1">
      <alignment horizontal="center" vertical="center" wrapText="1"/>
    </xf>
    <xf numFmtId="0" fontId="6" fillId="14" borderId="14" xfId="0" applyFont="1" applyFill="1" applyBorder="1" applyAlignment="1">
      <alignment horizontal="center" vertical="center"/>
    </xf>
    <xf numFmtId="0" fontId="6" fillId="11" borderId="14" xfId="0" applyFont="1" applyFill="1" applyBorder="1" applyAlignment="1">
      <alignment horizontal="center" vertical="center"/>
    </xf>
    <xf numFmtId="0" fontId="6" fillId="12" borderId="14" xfId="0" applyFont="1" applyFill="1" applyBorder="1" applyAlignment="1">
      <alignment horizontal="center" vertical="center"/>
    </xf>
    <xf numFmtId="0" fontId="6" fillId="13" borderId="15" xfId="0" applyFont="1" applyFill="1" applyBorder="1" applyAlignment="1">
      <alignment horizontal="center" vertical="center"/>
    </xf>
    <xf numFmtId="0" fontId="6" fillId="15" borderId="20" xfId="0" applyFont="1" applyFill="1" applyBorder="1" applyAlignment="1">
      <alignment horizontal="center" vertical="center"/>
    </xf>
    <xf numFmtId="0" fontId="7" fillId="10" borderId="22" xfId="0" applyFont="1" applyFill="1" applyBorder="1" applyAlignment="1">
      <alignment horizontal="center" vertical="center" textRotation="90" wrapText="1"/>
    </xf>
    <xf numFmtId="0" fontId="7" fillId="10" borderId="23" xfId="0" applyFont="1" applyFill="1" applyBorder="1" applyAlignment="1">
      <alignment horizontal="center" vertical="center" textRotation="90"/>
    </xf>
    <xf numFmtId="0" fontId="6" fillId="10" borderId="18"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9" xfId="0" applyFont="1" applyFill="1" applyBorder="1" applyAlignment="1">
      <alignment horizontal="center" vertical="center"/>
    </xf>
    <xf numFmtId="0" fontId="15" fillId="7"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4" fillId="9" borderId="6" xfId="0" applyFont="1" applyFill="1" applyBorder="1" applyAlignment="1">
      <alignment vertical="center" wrapText="1"/>
    </xf>
    <xf numFmtId="0" fontId="4" fillId="9" borderId="4" xfId="0" applyFont="1" applyFill="1" applyBorder="1" applyAlignment="1">
      <alignment vertical="center" wrapText="1"/>
    </xf>
    <xf numFmtId="0" fontId="8" fillId="9" borderId="5" xfId="0" applyFont="1" applyFill="1" applyBorder="1" applyAlignment="1">
      <alignment horizontal="center" vertical="center" wrapText="1"/>
    </xf>
    <xf numFmtId="9" fontId="4" fillId="9" borderId="5" xfId="2" applyFont="1" applyFill="1" applyBorder="1" applyAlignment="1">
      <alignment horizontal="center" vertical="center" wrapText="1"/>
    </xf>
    <xf numFmtId="0" fontId="8" fillId="0" borderId="1" xfId="0" applyFont="1" applyBorder="1" applyAlignment="1">
      <alignment horizontal="center" vertical="center"/>
    </xf>
    <xf numFmtId="9" fontId="19" fillId="0" borderId="1" xfId="0" applyNumberFormat="1" applyFont="1" applyBorder="1" applyAlignment="1">
      <alignment horizontal="center" vertical="center"/>
    </xf>
    <xf numFmtId="0" fontId="6" fillId="0" borderId="1" xfId="0" applyFont="1" applyBorder="1"/>
    <xf numFmtId="0" fontId="6" fillId="0" borderId="1" xfId="0" applyFont="1" applyBorder="1" applyAlignment="1">
      <alignment horizontal="center"/>
    </xf>
    <xf numFmtId="0" fontId="4" fillId="3" borderId="35" xfId="0" applyFont="1" applyFill="1" applyBorder="1" applyAlignment="1">
      <alignment horizontal="center" vertical="center" wrapText="1"/>
    </xf>
    <xf numFmtId="0" fontId="11" fillId="0" borderId="14" xfId="0" applyFont="1" applyBorder="1" applyAlignment="1">
      <alignment horizontal="center" vertical="center" wrapText="1"/>
    </xf>
    <xf numFmtId="0" fontId="4" fillId="9" borderId="36" xfId="0" applyFont="1" applyFill="1" applyBorder="1" applyAlignment="1">
      <alignment vertical="center" wrapText="1"/>
    </xf>
    <xf numFmtId="0" fontId="8" fillId="9" borderId="37" xfId="0" applyFont="1" applyFill="1" applyBorder="1" applyAlignment="1">
      <alignment horizontal="center" vertical="center" wrapText="1"/>
    </xf>
    <xf numFmtId="0" fontId="8" fillId="9" borderId="38" xfId="0" applyFont="1" applyFill="1" applyBorder="1" applyAlignment="1">
      <alignment vertical="center" wrapText="1"/>
    </xf>
    <xf numFmtId="0" fontId="4" fillId="9" borderId="14"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8" fillId="9" borderId="19" xfId="0" applyFont="1" applyFill="1" applyBorder="1" applyAlignment="1">
      <alignment vertical="center" wrapText="1"/>
    </xf>
    <xf numFmtId="14" fontId="8" fillId="9" borderId="19" xfId="0" applyNumberFormat="1" applyFont="1" applyFill="1" applyBorder="1" applyAlignment="1">
      <alignment horizontal="center" vertical="center" wrapText="1"/>
    </xf>
    <xf numFmtId="0" fontId="8" fillId="9" borderId="19" xfId="0" applyFont="1" applyFill="1" applyBorder="1" applyAlignment="1">
      <alignment horizontal="center" vertical="center" wrapText="1"/>
    </xf>
    <xf numFmtId="9" fontId="4" fillId="9" borderId="19" xfId="2" applyFont="1" applyFill="1" applyBorder="1" applyAlignment="1">
      <alignment horizontal="center" vertical="center" wrapText="1"/>
    </xf>
    <xf numFmtId="0" fontId="8" fillId="9" borderId="39" xfId="0" applyFont="1" applyFill="1" applyBorder="1" applyAlignment="1">
      <alignment horizontal="center" vertical="center" wrapText="1"/>
    </xf>
    <xf numFmtId="0" fontId="8" fillId="9" borderId="40" xfId="0" applyFont="1" applyFill="1" applyBorder="1" applyAlignment="1">
      <alignment horizontal="center" vertical="center" wrapText="1"/>
    </xf>
    <xf numFmtId="0" fontId="12" fillId="8" borderId="30" xfId="0" applyFont="1" applyFill="1" applyBorder="1" applyAlignment="1">
      <alignment horizontal="center" vertical="center" wrapText="1"/>
    </xf>
    <xf numFmtId="0" fontId="12" fillId="8" borderId="31" xfId="0" applyFont="1" applyFill="1" applyBorder="1" applyAlignment="1">
      <alignment horizontal="center" vertical="center" wrapText="1"/>
    </xf>
    <xf numFmtId="0" fontId="12" fillId="8" borderId="32"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15"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6" fillId="6" borderId="15" xfId="0" applyFont="1" applyFill="1" applyBorder="1" applyAlignment="1">
      <alignment horizontal="center" vertical="center" wrapText="1"/>
    </xf>
    <xf numFmtId="0" fontId="15" fillId="0" borderId="19" xfId="0" applyFont="1" applyBorder="1" applyAlignment="1">
      <alignment horizontal="center" vertical="center" wrapText="1"/>
    </xf>
    <xf numFmtId="0" fontId="15" fillId="7" borderId="19"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21" xfId="0" applyFont="1" applyBorder="1" applyAlignment="1">
      <alignment horizontal="left" vertical="center" wrapText="1"/>
    </xf>
    <xf numFmtId="0" fontId="8" fillId="0" borderId="20" xfId="0" applyFont="1" applyBorder="1" applyAlignment="1">
      <alignment horizontal="left" vertical="center" wrapText="1"/>
    </xf>
    <xf numFmtId="0" fontId="6" fillId="0" borderId="21" xfId="0" applyFont="1" applyBorder="1" applyAlignment="1">
      <alignment horizontal="left" vertical="center" wrapText="1" indent="1"/>
    </xf>
    <xf numFmtId="0" fontId="12" fillId="8" borderId="30" xfId="0" applyFont="1" applyFill="1" applyBorder="1" applyAlignment="1">
      <alignment horizontal="center" vertical="center"/>
    </xf>
    <xf numFmtId="0" fontId="12" fillId="8" borderId="31" xfId="0" applyFont="1" applyFill="1" applyBorder="1" applyAlignment="1">
      <alignment horizontal="center" vertical="center"/>
    </xf>
    <xf numFmtId="0" fontId="12" fillId="8" borderId="32" xfId="0" applyFont="1" applyFill="1" applyBorder="1" applyAlignment="1">
      <alignment horizontal="center" vertical="center"/>
    </xf>
    <xf numFmtId="0" fontId="6" fillId="0" borderId="14" xfId="0" applyFont="1" applyBorder="1"/>
    <xf numFmtId="0" fontId="6" fillId="0" borderId="12" xfId="0" applyFont="1" applyBorder="1"/>
    <xf numFmtId="0" fontId="6" fillId="0" borderId="15" xfId="0" applyFont="1" applyBorder="1"/>
    <xf numFmtId="0" fontId="6" fillId="0" borderId="19" xfId="0" applyFont="1" applyBorder="1"/>
    <xf numFmtId="0" fontId="6" fillId="0" borderId="13" xfId="0" applyFont="1" applyBorder="1"/>
    <xf numFmtId="0" fontId="6" fillId="0" borderId="14" xfId="0" applyFont="1" applyBorder="1" applyAlignment="1">
      <alignment horizontal="center"/>
    </xf>
    <xf numFmtId="14" fontId="6" fillId="0" borderId="1" xfId="0" applyNumberFormat="1" applyFont="1" applyBorder="1" applyAlignment="1">
      <alignment horizontal="center"/>
    </xf>
    <xf numFmtId="0" fontId="6" fillId="0" borderId="12" xfId="0" applyFont="1" applyBorder="1" applyAlignment="1">
      <alignment horizontal="center"/>
    </xf>
    <xf numFmtId="49" fontId="6" fillId="0" borderId="1" xfId="0" applyNumberFormat="1" applyFont="1" applyBorder="1" applyAlignment="1">
      <alignment horizontal="center"/>
    </xf>
    <xf numFmtId="49" fontId="6" fillId="0" borderId="1" xfId="0" applyNumberFormat="1" applyFont="1" applyBorder="1"/>
    <xf numFmtId="49" fontId="6" fillId="0" borderId="19" xfId="0" applyNumberFormat="1" applyFont="1" applyBorder="1"/>
    <xf numFmtId="0" fontId="4" fillId="8" borderId="1" xfId="0" applyFont="1" applyFill="1" applyBorder="1" applyAlignment="1">
      <alignment horizontal="center" vertical="center"/>
    </xf>
    <xf numFmtId="0" fontId="8" fillId="0" borderId="14" xfId="0" applyFont="1" applyBorder="1"/>
    <xf numFmtId="0" fontId="8" fillId="0" borderId="20" xfId="0" applyFont="1" applyBorder="1"/>
    <xf numFmtId="0" fontId="8" fillId="0" borderId="18" xfId="0" applyFont="1" applyBorder="1"/>
    <xf numFmtId="14" fontId="8" fillId="16" borderId="19" xfId="0" applyNumberFormat="1" applyFont="1" applyFill="1" applyBorder="1" applyAlignment="1">
      <alignment horizontal="center" vertical="center"/>
    </xf>
    <xf numFmtId="0" fontId="8" fillId="16" borderId="19" xfId="0" applyFont="1" applyFill="1" applyBorder="1" applyAlignment="1">
      <alignment horizontal="center" vertical="center"/>
    </xf>
    <xf numFmtId="14" fontId="4" fillId="8" borderId="13" xfId="0" applyNumberFormat="1" applyFont="1" applyFill="1" applyBorder="1" applyAlignment="1">
      <alignment horizontal="center" vertical="center"/>
    </xf>
    <xf numFmtId="14" fontId="8" fillId="0" borderId="18" xfId="0" applyNumberFormat="1" applyFont="1" applyBorder="1"/>
    <xf numFmtId="14" fontId="8" fillId="0" borderId="1" xfId="0" applyNumberFormat="1" applyFont="1" applyBorder="1"/>
    <xf numFmtId="0" fontId="4" fillId="8" borderId="18" xfId="0" applyFont="1" applyFill="1" applyBorder="1" applyAlignment="1">
      <alignment horizontal="center"/>
    </xf>
    <xf numFmtId="14" fontId="4" fillId="8" borderId="21" xfId="0" applyNumberFormat="1" applyFont="1" applyFill="1" applyBorder="1" applyAlignment="1">
      <alignment horizontal="center"/>
    </xf>
    <xf numFmtId="0" fontId="4" fillId="8" borderId="1" xfId="0" applyFont="1" applyFill="1" applyBorder="1" applyAlignment="1">
      <alignment horizontal="center"/>
    </xf>
    <xf numFmtId="0" fontId="8" fillId="0" borderId="0" xfId="0" applyFont="1" applyAlignment="1">
      <alignment horizontal="center"/>
    </xf>
    <xf numFmtId="14" fontId="8" fillId="10" borderId="1" xfId="0"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0" fontId="5" fillId="10" borderId="1" xfId="0" applyFont="1" applyFill="1" applyBorder="1" applyAlignment="1">
      <alignment horizontal="center" vertical="center"/>
    </xf>
    <xf numFmtId="0" fontId="8" fillId="10" borderId="1" xfId="0" applyFont="1" applyFill="1" applyBorder="1" applyAlignment="1">
      <alignment horizontal="center" vertical="center"/>
    </xf>
    <xf numFmtId="0" fontId="11" fillId="10" borderId="14" xfId="0" applyFont="1" applyFill="1" applyBorder="1" applyAlignment="1">
      <alignment horizontal="center" vertical="center" wrapText="1"/>
    </xf>
    <xf numFmtId="9" fontId="19" fillId="10" borderId="1" xfId="0" applyNumberFormat="1" applyFont="1" applyFill="1" applyBorder="1" applyAlignment="1">
      <alignment horizontal="center" vertical="center"/>
    </xf>
    <xf numFmtId="0" fontId="8" fillId="10" borderId="1" xfId="0" applyFont="1" applyFill="1" applyBorder="1" applyAlignment="1">
      <alignment horizontal="left" vertical="center" wrapText="1"/>
    </xf>
    <xf numFmtId="0" fontId="8" fillId="10" borderId="1" xfId="0" applyFont="1" applyFill="1" applyBorder="1" applyAlignment="1">
      <alignment vertical="center" wrapText="1"/>
    </xf>
    <xf numFmtId="9" fontId="8" fillId="10" borderId="1" xfId="2" applyFont="1" applyFill="1" applyBorder="1" applyAlignment="1">
      <alignment horizontal="center" vertical="center" wrapText="1"/>
    </xf>
    <xf numFmtId="9" fontId="8" fillId="10" borderId="1" xfId="2" applyFont="1" applyFill="1" applyBorder="1" applyAlignment="1">
      <alignment horizontal="center" vertical="center"/>
    </xf>
    <xf numFmtId="0" fontId="5" fillId="10" borderId="1" xfId="0" applyFont="1" applyFill="1" applyBorder="1" applyAlignment="1">
      <alignment horizontal="center" vertical="center" wrapText="1"/>
    </xf>
    <xf numFmtId="10" fontId="17" fillId="0" borderId="1" xfId="2" applyNumberFormat="1" applyFont="1" applyBorder="1" applyAlignment="1">
      <alignment horizontal="center" vertical="center" wrapText="1"/>
    </xf>
    <xf numFmtId="10" fontId="18" fillId="9" borderId="5" xfId="0" applyNumberFormat="1" applyFont="1" applyFill="1" applyBorder="1" applyAlignment="1">
      <alignment horizontal="center" vertical="center" wrapText="1"/>
    </xf>
    <xf numFmtId="10" fontId="18" fillId="9" borderId="39" xfId="0" applyNumberFormat="1" applyFont="1" applyFill="1" applyBorder="1" applyAlignment="1">
      <alignment horizontal="center" vertical="center" wrapText="1"/>
    </xf>
    <xf numFmtId="0" fontId="8" fillId="0" borderId="1" xfId="0" applyFont="1" applyBorder="1" applyAlignment="1">
      <alignment wrapText="1"/>
    </xf>
    <xf numFmtId="14" fontId="4" fillId="8" borderId="12" xfId="0" applyNumberFormat="1" applyFont="1" applyFill="1" applyBorder="1" applyAlignment="1">
      <alignment horizontal="center"/>
    </xf>
    <xf numFmtId="0" fontId="24" fillId="0" borderId="12" xfId="12" applyFont="1" applyBorder="1" applyAlignment="1">
      <alignment vertical="center" wrapText="1"/>
    </xf>
    <xf numFmtId="0" fontId="6" fillId="0" borderId="12" xfId="0" applyFont="1" applyBorder="1" applyAlignment="1">
      <alignment wrapText="1"/>
    </xf>
    <xf numFmtId="0" fontId="24" fillId="0" borderId="16" xfId="12" applyFont="1" applyBorder="1" applyAlignment="1">
      <alignment wrapText="1"/>
    </xf>
    <xf numFmtId="0" fontId="6" fillId="0" borderId="16" xfId="0" applyFont="1" applyBorder="1" applyAlignment="1">
      <alignment wrapText="1"/>
    </xf>
    <xf numFmtId="0" fontId="24" fillId="0" borderId="16" xfId="12" applyFont="1" applyBorder="1" applyAlignment="1">
      <alignment vertical="center"/>
    </xf>
    <xf numFmtId="0" fontId="8" fillId="0" borderId="38" xfId="0" applyFont="1" applyBorder="1"/>
    <xf numFmtId="0" fontId="8" fillId="0" borderId="5" xfId="0" applyFont="1" applyBorder="1"/>
    <xf numFmtId="14" fontId="8" fillId="0" borderId="3" xfId="0" applyNumberFormat="1" applyFont="1" applyBorder="1"/>
    <xf numFmtId="0" fontId="8" fillId="0" borderId="3" xfId="0" applyFont="1" applyBorder="1"/>
    <xf numFmtId="14" fontId="8" fillId="0" borderId="6" xfId="0" applyNumberFormat="1" applyFont="1" applyBorder="1"/>
    <xf numFmtId="0" fontId="8" fillId="0" borderId="4" xfId="0" applyFont="1" applyBorder="1"/>
    <xf numFmtId="14" fontId="8" fillId="0" borderId="4" xfId="0" applyNumberFormat="1" applyFont="1" applyBorder="1"/>
    <xf numFmtId="14" fontId="4" fillId="8" borderId="1" xfId="0" applyNumberFormat="1" applyFont="1" applyFill="1" applyBorder="1" applyAlignment="1">
      <alignment horizontal="center"/>
    </xf>
    <xf numFmtId="0" fontId="8" fillId="0" borderId="42" xfId="0" applyFont="1" applyBorder="1"/>
    <xf numFmtId="0" fontId="4" fillId="8" borderId="4" xfId="0" applyFont="1" applyFill="1" applyBorder="1" applyAlignment="1">
      <alignment horizontal="center"/>
    </xf>
    <xf numFmtId="0" fontId="8" fillId="0" borderId="48" xfId="0" applyFont="1" applyBorder="1"/>
    <xf numFmtId="0" fontId="7" fillId="10" borderId="49" xfId="0" applyFont="1" applyFill="1" applyBorder="1" applyAlignment="1">
      <alignment horizontal="center" vertical="center" textRotation="90"/>
    </xf>
    <xf numFmtId="0" fontId="6" fillId="10" borderId="29" xfId="0" applyFont="1" applyFill="1" applyBorder="1" applyAlignment="1">
      <alignment horizontal="left" vertical="center"/>
    </xf>
    <xf numFmtId="0" fontId="6" fillId="10" borderId="2" xfId="0" applyFont="1" applyFill="1" applyBorder="1" applyAlignment="1">
      <alignment horizontal="left" vertical="center"/>
    </xf>
    <xf numFmtId="0" fontId="6" fillId="10" borderId="45" xfId="0" applyFont="1" applyFill="1" applyBorder="1" applyAlignment="1">
      <alignment horizontal="left" vertical="center"/>
    </xf>
    <xf numFmtId="0" fontId="7" fillId="10" borderId="0" xfId="0" applyFont="1" applyFill="1" applyAlignment="1">
      <alignment horizontal="center" vertical="center" textRotation="90"/>
    </xf>
    <xf numFmtId="0" fontId="6" fillId="10" borderId="0" xfId="0" applyFont="1" applyFill="1" applyAlignment="1">
      <alignment horizontal="center" vertical="center"/>
    </xf>
    <xf numFmtId="0" fontId="18" fillId="9" borderId="38" xfId="0" applyFont="1" applyFill="1" applyBorder="1" applyAlignment="1">
      <alignment horizontal="center" vertical="center" wrapText="1"/>
    </xf>
    <xf numFmtId="0" fontId="18" fillId="9" borderId="3" xfId="0" applyFont="1" applyFill="1" applyBorder="1" applyAlignment="1">
      <alignment horizontal="center" vertical="center" wrapText="1"/>
    </xf>
    <xf numFmtId="0" fontId="25" fillId="9" borderId="3" xfId="0" applyFont="1" applyFill="1" applyBorder="1" applyAlignment="1">
      <alignment vertical="center" wrapText="1"/>
    </xf>
    <xf numFmtId="14" fontId="25" fillId="9" borderId="3" xfId="0" applyNumberFormat="1" applyFont="1" applyFill="1" applyBorder="1" applyAlignment="1">
      <alignment horizontal="center" vertical="center" wrapText="1"/>
    </xf>
    <xf numFmtId="0" fontId="25" fillId="9" borderId="3" xfId="0" applyFont="1" applyFill="1" applyBorder="1" applyAlignment="1">
      <alignment horizontal="center" vertical="center" wrapText="1"/>
    </xf>
    <xf numFmtId="9" fontId="18" fillId="9" borderId="3" xfId="2" applyFont="1" applyFill="1" applyBorder="1" applyAlignment="1">
      <alignment horizontal="center" vertical="center" wrapText="1"/>
    </xf>
    <xf numFmtId="0" fontId="25" fillId="9" borderId="5" xfId="0" applyFont="1" applyFill="1" applyBorder="1" applyAlignment="1">
      <alignment horizontal="center" vertical="center" wrapText="1"/>
    </xf>
    <xf numFmtId="0" fontId="25" fillId="9" borderId="37" xfId="0" applyFont="1" applyFill="1" applyBorder="1" applyAlignment="1">
      <alignment horizontal="center" vertical="center" wrapText="1"/>
    </xf>
    <xf numFmtId="0" fontId="3" fillId="0" borderId="0" xfId="0" applyFont="1"/>
    <xf numFmtId="10" fontId="4" fillId="9" borderId="19" xfId="2" applyNumberFormat="1" applyFont="1" applyFill="1" applyBorder="1" applyAlignment="1">
      <alignment horizontal="center" vertical="center" wrapText="1"/>
    </xf>
    <xf numFmtId="10" fontId="27" fillId="9" borderId="5" xfId="2" applyNumberFormat="1" applyFont="1" applyFill="1" applyBorder="1" applyAlignment="1">
      <alignment horizontal="center" vertical="center" wrapText="1"/>
    </xf>
    <xf numFmtId="10" fontId="26" fillId="9" borderId="3" xfId="2" applyNumberFormat="1" applyFont="1" applyFill="1" applyBorder="1" applyAlignment="1">
      <alignment horizontal="center" vertical="center" wrapText="1"/>
    </xf>
    <xf numFmtId="10" fontId="27" fillId="9" borderId="3" xfId="2" applyNumberFormat="1" applyFont="1" applyFill="1" applyBorder="1" applyAlignment="1">
      <alignment horizontal="center" vertical="center" wrapText="1"/>
    </xf>
    <xf numFmtId="10" fontId="26" fillId="9" borderId="1" xfId="2" applyNumberFormat="1" applyFont="1" applyFill="1" applyBorder="1" applyAlignment="1">
      <alignment horizontal="center" vertical="center" wrapText="1"/>
    </xf>
    <xf numFmtId="10" fontId="27" fillId="9" borderId="1" xfId="2" applyNumberFormat="1" applyFont="1" applyFill="1" applyBorder="1" applyAlignment="1">
      <alignment horizontal="center" vertical="center" wrapText="1"/>
    </xf>
    <xf numFmtId="0" fontId="28" fillId="0" borderId="0" xfId="0" applyFont="1" applyAlignment="1">
      <alignment horizontal="left" vertical="center"/>
    </xf>
    <xf numFmtId="10" fontId="4" fillId="3" borderId="7" xfId="0" applyNumberFormat="1" applyFont="1" applyFill="1" applyBorder="1" applyAlignment="1">
      <alignment horizontal="center" vertical="center" wrapText="1"/>
    </xf>
    <xf numFmtId="10" fontId="4" fillId="3" borderId="3" xfId="0" applyNumberFormat="1" applyFont="1" applyFill="1" applyBorder="1" applyAlignment="1">
      <alignment horizontal="center" vertical="center" wrapText="1"/>
    </xf>
    <xf numFmtId="10" fontId="26" fillId="10" borderId="1" xfId="0" applyNumberFormat="1" applyFont="1" applyFill="1" applyBorder="1" applyAlignment="1">
      <alignment horizontal="center" vertical="center"/>
    </xf>
    <xf numFmtId="10" fontId="0" fillId="0" borderId="0" xfId="0" applyNumberFormat="1"/>
    <xf numFmtId="10" fontId="6" fillId="0" borderId="0" xfId="0" applyNumberFormat="1" applyFont="1" applyAlignment="1">
      <alignment horizontal="left" vertical="center"/>
    </xf>
    <xf numFmtId="0" fontId="8" fillId="0" borderId="8" xfId="0" applyFont="1" applyBorder="1" applyAlignment="1">
      <alignment horizontal="left" vertical="center" wrapText="1"/>
    </xf>
    <xf numFmtId="0" fontId="29" fillId="0" borderId="24" xfId="0" applyFont="1" applyBorder="1" applyAlignment="1">
      <alignment vertical="top" wrapText="1"/>
    </xf>
    <xf numFmtId="0" fontId="40" fillId="0" borderId="0" xfId="0" applyFont="1"/>
    <xf numFmtId="14" fontId="8" fillId="0" borderId="0" xfId="0" applyNumberFormat="1" applyFont="1"/>
    <xf numFmtId="0" fontId="41" fillId="0" borderId="11" xfId="0" applyFont="1" applyBorder="1" applyAlignment="1">
      <alignment vertical="center" wrapText="1"/>
    </xf>
    <xf numFmtId="0" fontId="29" fillId="0" borderId="28" xfId="0" applyFont="1" applyBorder="1" applyAlignment="1">
      <alignment vertical="top" wrapText="1"/>
    </xf>
    <xf numFmtId="0" fontId="42" fillId="0" borderId="0" xfId="0" applyFont="1" applyAlignment="1">
      <alignment vertical="center" wrapText="1"/>
    </xf>
    <xf numFmtId="0" fontId="39" fillId="0" borderId="8" xfId="0" applyFont="1" applyBorder="1" applyAlignment="1">
      <alignment horizontal="left" vertical="center"/>
    </xf>
    <xf numFmtId="0" fontId="39" fillId="0" borderId="0" xfId="0" applyFont="1" applyAlignment="1">
      <alignment horizontal="left" vertical="center"/>
    </xf>
    <xf numFmtId="0" fontId="39" fillId="0" borderId="16" xfId="0" applyFont="1" applyBorder="1" applyAlignment="1">
      <alignment horizontal="left" vertical="center"/>
    </xf>
    <xf numFmtId="0" fontId="47" fillId="0" borderId="5" xfId="0" applyFont="1" applyBorder="1" applyAlignment="1">
      <alignment horizontal="center" vertical="center" textRotation="90" wrapText="1"/>
    </xf>
    <xf numFmtId="0" fontId="39" fillId="0" borderId="1" xfId="0" applyFont="1" applyBorder="1" applyAlignment="1">
      <alignment horizontal="center" vertical="center"/>
    </xf>
    <xf numFmtId="9" fontId="39" fillId="0" borderId="47" xfId="2" applyFont="1" applyBorder="1" applyAlignment="1">
      <alignment horizontal="center" vertical="center"/>
    </xf>
    <xf numFmtId="10" fontId="50" fillId="10" borderId="47" xfId="2" applyNumberFormat="1" applyFont="1" applyFill="1" applyBorder="1" applyAlignment="1">
      <alignment horizontal="center" vertical="center"/>
    </xf>
    <xf numFmtId="0" fontId="49" fillId="0" borderId="46" xfId="0" applyFont="1" applyBorder="1" applyAlignment="1">
      <alignment horizontal="left" vertical="center" wrapText="1"/>
    </xf>
    <xf numFmtId="0" fontId="39" fillId="0" borderId="0" xfId="0" applyFont="1" applyAlignment="1">
      <alignment vertical="center"/>
    </xf>
    <xf numFmtId="0" fontId="55" fillId="0" borderId="55" xfId="0" applyFont="1" applyBorder="1" applyAlignment="1">
      <alignment horizontal="left" vertical="center"/>
    </xf>
    <xf numFmtId="0" fontId="55" fillId="0" borderId="57" xfId="0" applyFont="1" applyBorder="1" applyAlignment="1">
      <alignment horizontal="left" vertical="center"/>
    </xf>
    <xf numFmtId="0" fontId="55" fillId="0" borderId="59" xfId="0" applyFont="1" applyBorder="1" applyAlignment="1">
      <alignment horizontal="left" vertical="center"/>
    </xf>
    <xf numFmtId="0" fontId="56" fillId="0" borderId="0" xfId="0" applyFont="1" applyAlignment="1">
      <alignment horizontal="center" vertical="center" wrapText="1"/>
    </xf>
    <xf numFmtId="0" fontId="56"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36" fillId="0" borderId="0" xfId="0" applyFont="1" applyAlignment="1">
      <alignment horizontal="center" wrapText="1"/>
    </xf>
    <xf numFmtId="0" fontId="8" fillId="0" borderId="0" xfId="0" applyFont="1" applyAlignment="1">
      <alignment horizontal="left" wrapText="1"/>
    </xf>
    <xf numFmtId="0" fontId="63" fillId="3" borderId="47" xfId="0" applyFont="1" applyFill="1" applyBorder="1" applyAlignment="1">
      <alignment horizontal="center" vertical="center" wrapText="1"/>
    </xf>
    <xf numFmtId="0" fontId="63" fillId="5" borderId="47" xfId="0" applyFont="1" applyFill="1" applyBorder="1" applyAlignment="1">
      <alignment horizontal="center" vertical="center" wrapText="1"/>
    </xf>
    <xf numFmtId="0" fontId="63" fillId="4" borderId="47" xfId="0" applyFont="1" applyFill="1" applyBorder="1" applyAlignment="1">
      <alignment horizontal="center" vertical="center" wrapText="1"/>
    </xf>
    <xf numFmtId="0" fontId="64" fillId="0" borderId="47" xfId="0" applyFont="1" applyBorder="1" applyAlignment="1">
      <alignment horizontal="center" vertical="center" wrapText="1"/>
    </xf>
    <xf numFmtId="0" fontId="69" fillId="0" borderId="47" xfId="0" applyFont="1" applyBorder="1" applyAlignment="1">
      <alignment horizontal="center" vertical="center"/>
    </xf>
    <xf numFmtId="14" fontId="65" fillId="0" borderId="47" xfId="0" applyNumberFormat="1" applyFont="1" applyBorder="1" applyAlignment="1">
      <alignment horizontal="center" vertical="center" wrapText="1"/>
    </xf>
    <xf numFmtId="14" fontId="65" fillId="10" borderId="47" xfId="0" applyNumberFormat="1" applyFont="1" applyFill="1" applyBorder="1" applyAlignment="1">
      <alignment horizontal="center" vertical="center" wrapText="1"/>
    </xf>
    <xf numFmtId="0" fontId="65" fillId="0" borderId="47" xfId="0" applyFont="1" applyBorder="1" applyAlignment="1">
      <alignment horizontal="center" vertical="center"/>
    </xf>
    <xf numFmtId="9" fontId="65" fillId="0" borderId="47" xfId="0" applyNumberFormat="1" applyFont="1" applyBorder="1" applyAlignment="1">
      <alignment horizontal="center" vertical="center"/>
    </xf>
    <xf numFmtId="0" fontId="36" fillId="0" borderId="47" xfId="0" applyFont="1" applyBorder="1" applyAlignment="1">
      <alignment horizontal="center" vertical="center" wrapText="1"/>
    </xf>
    <xf numFmtId="0" fontId="36" fillId="0" borderId="47" xfId="0" applyFont="1" applyBorder="1" applyAlignment="1">
      <alignment horizontal="center" vertical="center"/>
    </xf>
    <xf numFmtId="0" fontId="65" fillId="0" borderId="47" xfId="0" applyFont="1" applyBorder="1" applyAlignment="1">
      <alignment horizontal="center" vertical="center" wrapText="1" readingOrder="1"/>
    </xf>
    <xf numFmtId="166" fontId="36" fillId="0" borderId="47" xfId="1" applyNumberFormat="1" applyFont="1" applyFill="1" applyBorder="1" applyAlignment="1">
      <alignment horizontal="center" vertical="center"/>
    </xf>
    <xf numFmtId="9" fontId="36" fillId="0" borderId="47" xfId="2" applyFont="1" applyFill="1" applyBorder="1" applyAlignment="1">
      <alignment horizontal="center" vertical="center"/>
    </xf>
    <xf numFmtId="0" fontId="36" fillId="0" borderId="47" xfId="0" applyFont="1" applyBorder="1" applyAlignment="1">
      <alignment horizontal="center"/>
    </xf>
    <xf numFmtId="0" fontId="66" fillId="0" borderId="47" xfId="0" applyFont="1" applyBorder="1" applyAlignment="1">
      <alignment horizontal="center" vertical="center" wrapText="1"/>
    </xf>
    <xf numFmtId="9" fontId="65" fillId="0" borderId="47" xfId="2" applyFont="1" applyFill="1" applyBorder="1" applyAlignment="1">
      <alignment horizontal="center" vertical="center" wrapText="1"/>
    </xf>
    <xf numFmtId="0" fontId="36" fillId="10" borderId="47" xfId="0" applyFont="1" applyFill="1" applyBorder="1" applyAlignment="1">
      <alignment horizontal="center" vertical="center" wrapText="1"/>
    </xf>
    <xf numFmtId="14" fontId="36" fillId="10" borderId="47" xfId="0" applyNumberFormat="1" applyFont="1" applyFill="1" applyBorder="1" applyAlignment="1">
      <alignment horizontal="center" vertical="center" wrapText="1"/>
    </xf>
    <xf numFmtId="0" fontId="36" fillId="10" borderId="47" xfId="0" applyFont="1" applyFill="1" applyBorder="1" applyAlignment="1">
      <alignment horizontal="center" vertical="center"/>
    </xf>
    <xf numFmtId="9" fontId="36" fillId="10" borderId="47" xfId="0" applyNumberFormat="1" applyFont="1" applyFill="1" applyBorder="1" applyAlignment="1">
      <alignment horizontal="center" vertical="center"/>
    </xf>
    <xf numFmtId="0" fontId="36" fillId="9" borderId="47" xfId="0" applyFont="1" applyFill="1" applyBorder="1" applyAlignment="1">
      <alignment horizontal="center" vertical="center" wrapText="1"/>
    </xf>
    <xf numFmtId="0" fontId="67" fillId="9" borderId="47" xfId="0" applyFont="1" applyFill="1" applyBorder="1" applyAlignment="1">
      <alignment horizontal="center" vertical="center" wrapText="1"/>
    </xf>
    <xf numFmtId="14" fontId="36" fillId="9" borderId="47" xfId="0" applyNumberFormat="1" applyFont="1" applyFill="1" applyBorder="1" applyAlignment="1">
      <alignment horizontal="center" vertical="center" wrapText="1"/>
    </xf>
    <xf numFmtId="9" fontId="63" fillId="9" borderId="47" xfId="2" applyFont="1" applyFill="1" applyBorder="1" applyAlignment="1">
      <alignment horizontal="center" vertical="center" wrapText="1"/>
    </xf>
    <xf numFmtId="9" fontId="36" fillId="9" borderId="47" xfId="2" applyFont="1" applyFill="1" applyBorder="1" applyAlignment="1">
      <alignment horizontal="center" vertical="center" wrapText="1"/>
    </xf>
    <xf numFmtId="0" fontId="70" fillId="10" borderId="47" xfId="0" applyFont="1" applyFill="1" applyBorder="1" applyAlignment="1">
      <alignment horizontal="center" vertical="center"/>
    </xf>
    <xf numFmtId="9" fontId="36" fillId="10" borderId="47" xfId="2" applyFont="1" applyFill="1" applyBorder="1" applyAlignment="1">
      <alignment horizontal="center" vertical="center" wrapText="1"/>
    </xf>
    <xf numFmtId="0" fontId="70" fillId="0" borderId="47" xfId="0" applyFont="1" applyBorder="1" applyAlignment="1">
      <alignment horizontal="center" vertical="center"/>
    </xf>
    <xf numFmtId="0" fontId="63" fillId="0" borderId="47" xfId="0" applyFont="1" applyBorder="1" applyAlignment="1">
      <alignment horizontal="center" vertical="center" wrapText="1"/>
    </xf>
    <xf numFmtId="0" fontId="71" fillId="10" borderId="47" xfId="0" applyFont="1" applyFill="1" applyBorder="1" applyAlignment="1">
      <alignment horizontal="center" vertical="center"/>
    </xf>
    <xf numFmtId="14" fontId="36" fillId="0" borderId="47" xfId="0" applyNumberFormat="1" applyFont="1" applyBorder="1" applyAlignment="1">
      <alignment horizontal="center" vertical="center" wrapText="1"/>
    </xf>
    <xf numFmtId="9" fontId="36" fillId="0" borderId="47" xfId="2" applyFont="1" applyBorder="1" applyAlignment="1">
      <alignment horizontal="center" vertical="center" wrapText="1"/>
    </xf>
    <xf numFmtId="0" fontId="36" fillId="0" borderId="47" xfId="0" applyFont="1" applyBorder="1" applyAlignment="1">
      <alignment horizontal="center" wrapText="1"/>
    </xf>
    <xf numFmtId="9" fontId="36" fillId="0" borderId="47" xfId="0" applyNumberFormat="1" applyFont="1" applyBorder="1" applyAlignment="1">
      <alignment horizontal="center" vertical="center"/>
    </xf>
    <xf numFmtId="166" fontId="36" fillId="0" borderId="47" xfId="1" applyNumberFormat="1" applyFont="1" applyBorder="1" applyAlignment="1">
      <alignment horizontal="center" wrapText="1"/>
    </xf>
    <xf numFmtId="9" fontId="36" fillId="0" borderId="47" xfId="2" applyFont="1" applyBorder="1" applyAlignment="1">
      <alignment horizontal="center" wrapText="1"/>
    </xf>
    <xf numFmtId="0" fontId="66" fillId="10" borderId="47" xfId="0" applyFont="1" applyFill="1" applyBorder="1" applyAlignment="1">
      <alignment horizontal="center" vertical="center" wrapText="1"/>
    </xf>
    <xf numFmtId="0" fontId="36" fillId="10" borderId="47" xfId="0" quotePrefix="1" applyFont="1" applyFill="1" applyBorder="1" applyAlignment="1">
      <alignment horizontal="center" vertical="center" wrapText="1"/>
    </xf>
    <xf numFmtId="0" fontId="71" fillId="0" borderId="47" xfId="0" applyFont="1" applyBorder="1" applyAlignment="1">
      <alignment horizontal="center" vertical="center"/>
    </xf>
    <xf numFmtId="0" fontId="71" fillId="18" borderId="47" xfId="0" applyFont="1" applyFill="1" applyBorder="1" applyAlignment="1">
      <alignment horizontal="center" vertical="center"/>
    </xf>
    <xf numFmtId="0" fontId="65" fillId="18" borderId="47" xfId="0" applyFont="1" applyFill="1" applyBorder="1" applyAlignment="1">
      <alignment horizontal="center" vertical="center" wrapText="1"/>
    </xf>
    <xf numFmtId="14" fontId="65" fillId="18" borderId="47" xfId="0" applyNumberFormat="1" applyFont="1" applyFill="1" applyBorder="1" applyAlignment="1">
      <alignment horizontal="center" vertical="center" wrapText="1"/>
    </xf>
    <xf numFmtId="0" fontId="65" fillId="18" borderId="47" xfId="0" applyFont="1" applyFill="1" applyBorder="1" applyAlignment="1">
      <alignment horizontal="center" vertical="center"/>
    </xf>
    <xf numFmtId="9" fontId="65" fillId="18" borderId="47" xfId="0" applyNumberFormat="1" applyFont="1" applyFill="1" applyBorder="1" applyAlignment="1">
      <alignment horizontal="center" vertical="center"/>
    </xf>
    <xf numFmtId="9" fontId="65" fillId="0" borderId="47" xfId="0" applyNumberFormat="1" applyFont="1" applyBorder="1" applyAlignment="1">
      <alignment horizontal="center" vertical="center" wrapText="1"/>
    </xf>
    <xf numFmtId="0" fontId="68" fillId="19" borderId="47" xfId="0" applyFont="1" applyFill="1" applyBorder="1" applyAlignment="1">
      <alignment horizontal="center" vertical="top" wrapText="1"/>
    </xf>
    <xf numFmtId="14" fontId="36" fillId="0" borderId="47" xfId="0" applyNumberFormat="1" applyFont="1" applyBorder="1" applyAlignment="1">
      <alignment horizontal="center" vertical="center"/>
    </xf>
    <xf numFmtId="0" fontId="68" fillId="19" borderId="47" xfId="0" applyFont="1" applyFill="1" applyBorder="1" applyAlignment="1">
      <alignment horizontal="center" vertical="center" wrapText="1"/>
    </xf>
    <xf numFmtId="0" fontId="66" fillId="19" borderId="47" xfId="0" applyFont="1" applyFill="1" applyBorder="1" applyAlignment="1">
      <alignment horizontal="center" vertical="center" wrapText="1"/>
    </xf>
    <xf numFmtId="14" fontId="36" fillId="19" borderId="47" xfId="0" applyNumberFormat="1" applyFont="1" applyFill="1" applyBorder="1" applyAlignment="1">
      <alignment horizontal="center" vertical="center" wrapText="1"/>
    </xf>
    <xf numFmtId="0" fontId="36" fillId="19" borderId="47" xfId="0" applyFont="1" applyFill="1" applyBorder="1" applyAlignment="1">
      <alignment horizontal="center" vertical="center" wrapText="1"/>
    </xf>
    <xf numFmtId="0" fontId="63" fillId="9" borderId="47" xfId="0" applyFont="1" applyFill="1" applyBorder="1" applyAlignment="1">
      <alignment horizontal="center" vertical="center" wrapText="1"/>
    </xf>
    <xf numFmtId="0" fontId="36" fillId="0" borderId="47" xfId="0" applyFont="1" applyBorder="1" applyAlignment="1">
      <alignment horizontal="center" vertical="top" wrapText="1"/>
    </xf>
    <xf numFmtId="0" fontId="72" fillId="0" borderId="47" xfId="0" applyFont="1" applyBorder="1" applyAlignment="1">
      <alignment horizontal="center" vertical="center" wrapText="1"/>
    </xf>
    <xf numFmtId="0" fontId="8" fillId="0" borderId="47" xfId="0" applyFont="1" applyBorder="1" applyAlignment="1">
      <alignment horizontal="center" wrapText="1"/>
    </xf>
    <xf numFmtId="0" fontId="8" fillId="9" borderId="47" xfId="0" applyFont="1" applyFill="1" applyBorder="1" applyAlignment="1">
      <alignment horizontal="center" vertical="center" wrapText="1"/>
    </xf>
    <xf numFmtId="0" fontId="4" fillId="9" borderId="47" xfId="0" applyFont="1" applyFill="1" applyBorder="1" applyAlignment="1">
      <alignment horizontal="center" vertical="center" wrapText="1"/>
    </xf>
    <xf numFmtId="14" fontId="8" fillId="9" borderId="47" xfId="0" applyNumberFormat="1" applyFont="1" applyFill="1" applyBorder="1" applyAlignment="1">
      <alignment horizontal="center" vertical="center" wrapText="1"/>
    </xf>
    <xf numFmtId="9" fontId="8" fillId="9" borderId="47" xfId="2" applyFont="1" applyFill="1" applyBorder="1" applyAlignment="1">
      <alignment horizontal="center" vertical="center" wrapText="1"/>
    </xf>
    <xf numFmtId="10" fontId="36" fillId="0" borderId="47" xfId="0" applyNumberFormat="1" applyFont="1" applyBorder="1" applyAlignment="1">
      <alignment horizontal="center" vertical="center" wrapText="1"/>
    </xf>
    <xf numFmtId="0" fontId="68" fillId="0" borderId="47" xfId="0" applyFont="1" applyBorder="1" applyAlignment="1">
      <alignment horizontal="center" vertical="center" wrapText="1"/>
    </xf>
    <xf numFmtId="0" fontId="61" fillId="9" borderId="47" xfId="0" applyFont="1" applyFill="1" applyBorder="1" applyAlignment="1">
      <alignment horizontal="center" vertical="center" wrapText="1"/>
    </xf>
    <xf numFmtId="9" fontId="12" fillId="9" borderId="47" xfId="2" applyFont="1" applyFill="1" applyBorder="1" applyAlignment="1">
      <alignment horizontal="center" vertical="center" wrapText="1"/>
    </xf>
    <xf numFmtId="9" fontId="73" fillId="9" borderId="47" xfId="2" applyFont="1" applyFill="1" applyBorder="1" applyAlignment="1">
      <alignment horizontal="center" vertical="center" wrapText="1"/>
    </xf>
    <xf numFmtId="9" fontId="65" fillId="10" borderId="47" xfId="2" applyFont="1" applyFill="1" applyBorder="1" applyAlignment="1">
      <alignment horizontal="center" vertical="center" wrapText="1"/>
    </xf>
    <xf numFmtId="9" fontId="36" fillId="10" borderId="47" xfId="0" applyNumberFormat="1" applyFont="1" applyFill="1" applyBorder="1" applyAlignment="1">
      <alignment horizontal="center" vertical="center" wrapText="1"/>
    </xf>
    <xf numFmtId="0" fontId="43" fillId="0" borderId="33" xfId="0" applyFont="1" applyBorder="1" applyAlignment="1">
      <alignment horizontal="center" vertical="center"/>
    </xf>
    <xf numFmtId="0" fontId="46" fillId="0" borderId="5" xfId="0" applyFont="1" applyBorder="1" applyAlignment="1">
      <alignment horizontal="center" vertical="center" textRotation="90" wrapText="1"/>
    </xf>
    <xf numFmtId="0" fontId="47" fillId="0" borderId="41" xfId="0" applyFont="1" applyBorder="1" applyAlignment="1">
      <alignment horizontal="center" vertical="center" textRotation="90" wrapText="1"/>
    </xf>
    <xf numFmtId="0" fontId="47" fillId="0" borderId="64" xfId="0" applyFont="1" applyBorder="1" applyAlignment="1">
      <alignment horizontal="center" vertical="center" textRotation="90" wrapText="1"/>
    </xf>
    <xf numFmtId="0" fontId="47" fillId="0" borderId="37" xfId="0" applyFont="1" applyBorder="1" applyAlignment="1">
      <alignment horizontal="center" vertical="center" textRotation="90" wrapText="1"/>
    </xf>
    <xf numFmtId="0" fontId="49" fillId="0" borderId="47" xfId="0" applyFont="1" applyBorder="1" applyAlignment="1">
      <alignment horizontal="left" vertical="center" wrapText="1"/>
    </xf>
    <xf numFmtId="0" fontId="39" fillId="0" borderId="47" xfId="0" applyFont="1" applyBorder="1" applyAlignment="1">
      <alignment horizontal="center" vertical="center"/>
    </xf>
    <xf numFmtId="10" fontId="39" fillId="0" borderId="47" xfId="0" applyNumberFormat="1" applyFont="1" applyBorder="1" applyAlignment="1">
      <alignment horizontal="center" vertical="center"/>
    </xf>
    <xf numFmtId="0" fontId="51" fillId="0" borderId="47" xfId="0" applyFont="1" applyBorder="1" applyAlignment="1">
      <alignment horizontal="center" vertical="center" wrapText="1"/>
    </xf>
    <xf numFmtId="0" fontId="53" fillId="0" borderId="47" xfId="0" applyFont="1" applyBorder="1" applyAlignment="1">
      <alignment horizontal="left" vertical="center"/>
    </xf>
    <xf numFmtId="9" fontId="39" fillId="0" borderId="47" xfId="0" applyNumberFormat="1" applyFont="1" applyBorder="1" applyAlignment="1">
      <alignment horizontal="center" vertical="center"/>
    </xf>
    <xf numFmtId="10" fontId="54" fillId="0" borderId="47" xfId="0" applyNumberFormat="1" applyFont="1" applyBorder="1" applyAlignment="1">
      <alignment horizontal="center" vertical="center"/>
    </xf>
    <xf numFmtId="0" fontId="39" fillId="0" borderId="47" xfId="0" applyFont="1" applyBorder="1" applyAlignment="1">
      <alignment horizontal="left" vertical="center"/>
    </xf>
    <xf numFmtId="10" fontId="39" fillId="0" borderId="47" xfId="0" applyNumberFormat="1" applyFont="1" applyBorder="1" applyAlignment="1">
      <alignment horizontal="left" vertical="center"/>
    </xf>
    <xf numFmtId="0" fontId="43" fillId="0" borderId="47" xfId="0" applyFont="1" applyBorder="1" applyAlignment="1">
      <alignment horizontal="center" vertical="center"/>
    </xf>
    <xf numFmtId="0" fontId="46" fillId="0" borderId="47" xfId="0" applyFont="1" applyBorder="1" applyAlignment="1">
      <alignment horizontal="center" vertical="center" textRotation="90" wrapText="1"/>
    </xf>
    <xf numFmtId="0" fontId="47" fillId="0" borderId="47" xfId="0" applyFont="1" applyBorder="1" applyAlignment="1">
      <alignment horizontal="center" vertical="center" textRotation="90" wrapText="1"/>
    </xf>
    <xf numFmtId="10" fontId="43" fillId="0" borderId="47" xfId="0" applyNumberFormat="1" applyFont="1" applyBorder="1" applyAlignment="1">
      <alignment horizontal="center" vertical="center"/>
    </xf>
    <xf numFmtId="9" fontId="43" fillId="17" borderId="47" xfId="0" applyNumberFormat="1" applyFont="1" applyFill="1" applyBorder="1" applyAlignment="1">
      <alignment horizontal="center" vertical="center"/>
    </xf>
    <xf numFmtId="10" fontId="52" fillId="0" borderId="47" xfId="2" applyNumberFormat="1" applyFont="1" applyBorder="1" applyAlignment="1">
      <alignment horizontal="center" vertical="center"/>
    </xf>
    <xf numFmtId="10" fontId="52" fillId="0" borderId="47" xfId="0" applyNumberFormat="1" applyFont="1" applyBorder="1" applyAlignment="1">
      <alignment horizontal="center" vertical="center"/>
    </xf>
    <xf numFmtId="10" fontId="43" fillId="10" borderId="47" xfId="0" applyNumberFormat="1" applyFont="1" applyFill="1" applyBorder="1" applyAlignment="1">
      <alignment horizontal="center" vertical="center"/>
    </xf>
    <xf numFmtId="0" fontId="49" fillId="10" borderId="29" xfId="0" applyFont="1" applyFill="1" applyBorder="1" applyAlignment="1">
      <alignment horizontal="left" vertical="center" wrapText="1"/>
    </xf>
    <xf numFmtId="9" fontId="39" fillId="10" borderId="1" xfId="2" applyFont="1" applyFill="1" applyBorder="1" applyAlignment="1">
      <alignment horizontal="center" vertical="center"/>
    </xf>
    <xf numFmtId="9" fontId="39" fillId="10" borderId="3" xfId="2" applyFont="1" applyFill="1" applyBorder="1" applyAlignment="1">
      <alignment horizontal="center" vertical="center"/>
    </xf>
    <xf numFmtId="9" fontId="39" fillId="10" borderId="29" xfId="2" applyFont="1" applyFill="1" applyBorder="1" applyAlignment="1">
      <alignment horizontal="center" vertical="center"/>
    </xf>
    <xf numFmtId="0" fontId="8" fillId="16" borderId="38" xfId="0" applyFont="1" applyFill="1" applyBorder="1" applyAlignment="1">
      <alignment horizontal="center" vertical="center"/>
    </xf>
    <xf numFmtId="0" fontId="8" fillId="16" borderId="3" xfId="0" applyFont="1" applyFill="1" applyBorder="1" applyAlignment="1">
      <alignment horizontal="center" vertical="center"/>
    </xf>
    <xf numFmtId="14" fontId="8" fillId="16" borderId="3" xfId="0" applyNumberFormat="1" applyFont="1" applyFill="1" applyBorder="1" applyAlignment="1">
      <alignment horizontal="center" vertical="center"/>
    </xf>
    <xf numFmtId="14" fontId="8" fillId="16" borderId="19" xfId="0" applyNumberFormat="1" applyFont="1" applyFill="1" applyBorder="1" applyAlignment="1">
      <alignment vertical="center"/>
    </xf>
    <xf numFmtId="0" fontId="8" fillId="16" borderId="19" xfId="0" applyFont="1" applyFill="1" applyBorder="1" applyAlignment="1">
      <alignment vertical="center" wrapText="1"/>
    </xf>
    <xf numFmtId="0" fontId="4" fillId="8" borderId="19" xfId="0" applyFont="1" applyFill="1" applyBorder="1" applyAlignment="1">
      <alignment horizontal="center" vertical="center"/>
    </xf>
    <xf numFmtId="0" fontId="8" fillId="0" borderId="18" xfId="0" applyFont="1" applyBorder="1" applyAlignment="1">
      <alignment horizontal="center"/>
    </xf>
    <xf numFmtId="0" fontId="23" fillId="0" borderId="0" xfId="12"/>
    <xf numFmtId="0" fontId="65" fillId="10" borderId="47" xfId="0" applyFont="1" applyFill="1" applyBorder="1" applyAlignment="1">
      <alignment horizontal="center" vertical="center" wrapText="1"/>
    </xf>
    <xf numFmtId="0" fontId="65" fillId="20" borderId="47" xfId="0" applyFont="1" applyFill="1" applyBorder="1" applyAlignment="1">
      <alignment horizontal="center" vertical="center" wrapText="1"/>
    </xf>
    <xf numFmtId="14" fontId="65" fillId="20" borderId="47" xfId="0" applyNumberFormat="1" applyFont="1" applyFill="1" applyBorder="1" applyAlignment="1">
      <alignment horizontal="center" vertical="center" wrapText="1"/>
    </xf>
    <xf numFmtId="0" fontId="65" fillId="20" borderId="47" xfId="0" applyFont="1" applyFill="1" applyBorder="1" applyAlignment="1">
      <alignment horizontal="center" vertical="center"/>
    </xf>
    <xf numFmtId="0" fontId="66" fillId="20" borderId="47" xfId="0" applyFont="1" applyFill="1" applyBorder="1" applyAlignment="1">
      <alignment horizontal="center" vertical="center" wrapText="1"/>
    </xf>
    <xf numFmtId="0" fontId="23" fillId="16" borderId="0" xfId="12" applyFill="1" applyAlignment="1">
      <alignment wrapText="1"/>
    </xf>
    <xf numFmtId="10" fontId="74" fillId="3" borderId="7" xfId="0" applyNumberFormat="1" applyFont="1" applyFill="1" applyBorder="1" applyAlignment="1">
      <alignment horizontal="center" vertical="center" wrapText="1"/>
    </xf>
    <xf numFmtId="0" fontId="74" fillId="3" borderId="3" xfId="0" applyFont="1" applyFill="1" applyBorder="1" applyAlignment="1">
      <alignment horizontal="center" vertical="center" wrapText="1"/>
    </xf>
    <xf numFmtId="10" fontId="74" fillId="3" borderId="3" xfId="0" applyNumberFormat="1" applyFont="1" applyFill="1" applyBorder="1" applyAlignment="1">
      <alignment horizontal="center" vertical="center" wrapText="1"/>
    </xf>
    <xf numFmtId="0" fontId="8" fillId="9" borderId="39" xfId="0" applyFont="1" applyFill="1" applyBorder="1" applyAlignment="1">
      <alignment vertical="center" wrapText="1"/>
    </xf>
    <xf numFmtId="14" fontId="8" fillId="9" borderId="39" xfId="0" applyNumberFormat="1" applyFont="1" applyFill="1" applyBorder="1" applyAlignment="1">
      <alignment horizontal="center" vertical="center" wrapText="1"/>
    </xf>
    <xf numFmtId="0" fontId="8" fillId="9" borderId="39" xfId="0" applyFont="1" applyFill="1" applyBorder="1" applyAlignment="1">
      <alignment horizontal="left" vertical="center" wrapText="1"/>
    </xf>
    <xf numFmtId="9" fontId="75" fillId="9" borderId="39" xfId="2" applyFont="1" applyFill="1" applyBorder="1" applyAlignment="1">
      <alignment horizontal="center" vertical="center" wrapText="1"/>
    </xf>
    <xf numFmtId="0" fontId="76" fillId="3" borderId="3" xfId="0" applyFont="1" applyFill="1" applyBorder="1" applyAlignment="1">
      <alignment horizontal="center" vertical="center" wrapText="1"/>
    </xf>
    <xf numFmtId="9" fontId="75" fillId="9" borderId="65" xfId="2" applyFont="1" applyFill="1" applyBorder="1" applyAlignment="1">
      <alignment horizontal="center" vertical="center" wrapText="1"/>
    </xf>
    <xf numFmtId="0" fontId="23" fillId="0" borderId="43" xfId="12" applyBorder="1" applyAlignment="1">
      <alignment vertical="center"/>
    </xf>
    <xf numFmtId="0" fontId="0" fillId="0" borderId="41" xfId="0" applyBorder="1"/>
    <xf numFmtId="0" fontId="23" fillId="0" borderId="0" xfId="12" applyAlignment="1">
      <alignment wrapText="1"/>
    </xf>
    <xf numFmtId="14" fontId="8" fillId="10" borderId="18" xfId="0" applyNumberFormat="1" applyFont="1" applyFill="1" applyBorder="1"/>
    <xf numFmtId="0" fontId="36" fillId="11" borderId="47" xfId="0" applyFont="1" applyFill="1" applyBorder="1" applyAlignment="1">
      <alignment horizontal="center" vertical="center"/>
    </xf>
    <xf numFmtId="49"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65" fillId="11" borderId="47" xfId="0" applyFont="1" applyFill="1" applyBorder="1" applyAlignment="1">
      <alignment horizontal="center" vertical="center"/>
    </xf>
    <xf numFmtId="0" fontId="65" fillId="11" borderId="47" xfId="0" applyFont="1" applyFill="1" applyBorder="1" applyAlignment="1">
      <alignment horizontal="center" vertical="center" wrapText="1"/>
    </xf>
    <xf numFmtId="9" fontId="36" fillId="11" borderId="47" xfId="0" applyNumberFormat="1" applyFont="1" applyFill="1" applyBorder="1" applyAlignment="1">
      <alignment horizontal="center" vertical="center"/>
    </xf>
    <xf numFmtId="0" fontId="65" fillId="21" borderId="47" xfId="0" applyFont="1" applyFill="1" applyBorder="1" applyAlignment="1">
      <alignment horizontal="center" vertical="center"/>
    </xf>
    <xf numFmtId="0" fontId="36" fillId="11" borderId="47" xfId="0" applyFont="1" applyFill="1" applyBorder="1" applyAlignment="1">
      <alignment horizontal="center" vertical="center" wrapText="1"/>
    </xf>
    <xf numFmtId="0" fontId="83" fillId="10" borderId="47" xfId="0" applyFont="1" applyFill="1" applyBorder="1" applyAlignment="1">
      <alignment horizontal="center" vertical="center"/>
    </xf>
    <xf numFmtId="0" fontId="83" fillId="0" borderId="47" xfId="0" applyFont="1" applyBorder="1" applyAlignment="1">
      <alignment horizontal="center" vertical="center"/>
    </xf>
    <xf numFmtId="0" fontId="65" fillId="0" borderId="67" xfId="0" applyFont="1" applyBorder="1" applyAlignment="1">
      <alignment horizontal="center" vertical="center" wrapText="1"/>
    </xf>
    <xf numFmtId="0" fontId="36" fillId="10" borderId="67" xfId="0" applyFont="1" applyFill="1" applyBorder="1" applyAlignment="1">
      <alignment horizontal="center" vertical="center" wrapText="1"/>
    </xf>
    <xf numFmtId="0" fontId="8" fillId="9" borderId="51" xfId="0" applyFont="1" applyFill="1" applyBorder="1" applyAlignment="1">
      <alignment vertical="center" wrapText="1"/>
    </xf>
    <xf numFmtId="0" fontId="65" fillId="0" borderId="67" xfId="0" applyFont="1" applyBorder="1" applyAlignment="1">
      <alignment horizontal="center" vertical="center" wrapText="1" readingOrder="1"/>
    </xf>
    <xf numFmtId="0" fontId="36" fillId="0" borderId="67" xfId="0" applyFont="1" applyBorder="1" applyAlignment="1">
      <alignment horizontal="center" vertical="center" wrapText="1"/>
    </xf>
    <xf numFmtId="0" fontId="65" fillId="18" borderId="67" xfId="0" applyFont="1" applyFill="1" applyBorder="1" applyAlignment="1">
      <alignment horizontal="center" vertical="center" wrapText="1"/>
    </xf>
    <xf numFmtId="0" fontId="65" fillId="10" borderId="67" xfId="0" applyFont="1" applyFill="1" applyBorder="1" applyAlignment="1">
      <alignment horizontal="center" vertical="center" wrapText="1"/>
    </xf>
    <xf numFmtId="0" fontId="65" fillId="20" borderId="67" xfId="0" applyFont="1" applyFill="1" applyBorder="1" applyAlignment="1">
      <alignment horizontal="center" vertical="center" wrapText="1"/>
    </xf>
    <xf numFmtId="0" fontId="68" fillId="19" borderId="67" xfId="0" applyFont="1" applyFill="1" applyBorder="1" applyAlignment="1">
      <alignment horizontal="center" vertical="top" wrapText="1"/>
    </xf>
    <xf numFmtId="0" fontId="68" fillId="19" borderId="67" xfId="0" applyFont="1" applyFill="1" applyBorder="1" applyAlignment="1">
      <alignment horizontal="center" vertical="center" wrapText="1"/>
    </xf>
    <xf numFmtId="0" fontId="77" fillId="3" borderId="68" xfId="0" applyFont="1" applyFill="1" applyBorder="1" applyAlignment="1">
      <alignment horizontal="center" vertical="center" wrapText="1"/>
    </xf>
    <xf numFmtId="0" fontId="68" fillId="0" borderId="67" xfId="0" applyFont="1" applyBorder="1" applyAlignment="1">
      <alignment horizontal="center" vertical="center" wrapText="1"/>
    </xf>
    <xf numFmtId="0" fontId="11" fillId="9" borderId="47" xfId="0" applyFont="1" applyFill="1" applyBorder="1" applyAlignment="1">
      <alignment horizontal="center" vertical="center" wrapText="1"/>
    </xf>
    <xf numFmtId="0" fontId="76" fillId="3" borderId="47" xfId="0" applyFont="1" applyFill="1" applyBorder="1" applyAlignment="1">
      <alignment horizontal="center" vertical="center" wrapText="1"/>
    </xf>
    <xf numFmtId="0" fontId="23" fillId="0" borderId="47" xfId="12" applyBorder="1" applyAlignment="1">
      <alignment horizontal="center" vertical="center"/>
    </xf>
    <xf numFmtId="14" fontId="8" fillId="0" borderId="0" xfId="0" applyNumberFormat="1" applyFont="1" applyAlignment="1">
      <alignment horizontal="center"/>
    </xf>
    <xf numFmtId="14" fontId="8" fillId="0" borderId="1" xfId="0" applyNumberFormat="1" applyFont="1" applyBorder="1" applyAlignment="1">
      <alignment horizontal="center"/>
    </xf>
    <xf numFmtId="0" fontId="23" fillId="0" borderId="1" xfId="12" applyBorder="1" applyAlignment="1">
      <alignment horizontal="left" vertical="center" wrapText="1"/>
    </xf>
    <xf numFmtId="9" fontId="65" fillId="0" borderId="47" xfId="2" applyFont="1" applyBorder="1" applyAlignment="1">
      <alignment horizontal="center" vertical="center"/>
    </xf>
    <xf numFmtId="0" fontId="65" fillId="0" borderId="47" xfId="0" applyFont="1" applyBorder="1" applyAlignment="1">
      <alignment horizontal="left" vertical="center" wrapText="1"/>
    </xf>
    <xf numFmtId="0" fontId="23" fillId="0" borderId="47" xfId="12" applyBorder="1" applyAlignment="1">
      <alignment horizontal="center" vertical="center" wrapText="1"/>
    </xf>
    <xf numFmtId="0" fontId="86" fillId="0" borderId="47" xfId="0" applyFont="1" applyBorder="1" applyAlignment="1">
      <alignment horizontal="left" vertical="top" wrapText="1"/>
    </xf>
    <xf numFmtId="0" fontId="67" fillId="8" borderId="47" xfId="0" applyFont="1" applyFill="1" applyBorder="1" applyAlignment="1">
      <alignment horizontal="center" vertical="center" wrapText="1"/>
    </xf>
    <xf numFmtId="0" fontId="64" fillId="9" borderId="47" xfId="0" applyFont="1" applyFill="1" applyBorder="1" applyAlignment="1">
      <alignment horizontal="center" vertical="center" wrapText="1"/>
    </xf>
    <xf numFmtId="9" fontId="65" fillId="22" borderId="47" xfId="2" applyFont="1" applyFill="1" applyBorder="1" applyAlignment="1">
      <alignment horizontal="center" vertical="center"/>
    </xf>
    <xf numFmtId="0" fontId="65" fillId="22" borderId="47" xfId="0" applyFont="1" applyFill="1" applyBorder="1" applyAlignment="1">
      <alignment horizontal="center" vertical="center"/>
    </xf>
    <xf numFmtId="0" fontId="65" fillId="22" borderId="47" xfId="0" applyFont="1" applyFill="1" applyBorder="1" applyAlignment="1">
      <alignment horizontal="left" vertical="center" wrapText="1"/>
    </xf>
    <xf numFmtId="0" fontId="88" fillId="22" borderId="39" xfId="0" applyFont="1" applyFill="1" applyBorder="1" applyAlignment="1">
      <alignment horizontal="center" vertical="center" wrapText="1"/>
    </xf>
    <xf numFmtId="9" fontId="75" fillId="22" borderId="39" xfId="2" applyFont="1" applyFill="1" applyBorder="1" applyAlignment="1">
      <alignment horizontal="center" vertical="center" wrapText="1"/>
    </xf>
    <xf numFmtId="9" fontId="67" fillId="22" borderId="47" xfId="2" applyFont="1" applyFill="1" applyBorder="1" applyAlignment="1">
      <alignment horizontal="center" vertical="center"/>
    </xf>
    <xf numFmtId="0" fontId="67" fillId="22" borderId="47" xfId="0" applyFont="1" applyFill="1" applyBorder="1" applyAlignment="1">
      <alignment horizontal="center" vertical="center"/>
    </xf>
    <xf numFmtId="0" fontId="67" fillId="22" borderId="47" xfId="0" applyFont="1" applyFill="1" applyBorder="1" applyAlignment="1">
      <alignment horizontal="left" vertical="center" wrapText="1"/>
    </xf>
    <xf numFmtId="0" fontId="65" fillId="10" borderId="47" xfId="0" applyFont="1" applyFill="1" applyBorder="1" applyAlignment="1">
      <alignment horizontal="left" vertical="center" wrapText="1"/>
    </xf>
    <xf numFmtId="0" fontId="65" fillId="0" borderId="0" xfId="0" applyFont="1" applyAlignment="1">
      <alignment vertical="center" wrapText="1"/>
    </xf>
    <xf numFmtId="167" fontId="65" fillId="0" borderId="47" xfId="2" applyNumberFormat="1" applyFont="1" applyBorder="1" applyAlignment="1">
      <alignment horizontal="center" vertical="center"/>
    </xf>
    <xf numFmtId="9" fontId="76" fillId="3" borderId="3" xfId="2" applyFont="1" applyFill="1" applyBorder="1" applyAlignment="1">
      <alignment horizontal="center" vertical="center" wrapText="1"/>
    </xf>
    <xf numFmtId="0" fontId="90" fillId="0" borderId="47" xfId="12" applyFont="1" applyBorder="1" applyAlignment="1">
      <alignment horizontal="center" vertical="center"/>
    </xf>
    <xf numFmtId="0" fontId="43" fillId="17" borderId="47" xfId="0" applyFont="1" applyFill="1" applyBorder="1" applyAlignment="1">
      <alignment horizontal="center" vertical="center"/>
    </xf>
    <xf numFmtId="0" fontId="39" fillId="0" borderId="47" xfId="0" applyFont="1" applyBorder="1" applyAlignment="1">
      <alignment horizontal="center"/>
    </xf>
    <xf numFmtId="10" fontId="39" fillId="0" borderId="47" xfId="0" applyNumberFormat="1" applyFont="1" applyBorder="1" applyAlignment="1">
      <alignment horizontal="center"/>
    </xf>
    <xf numFmtId="167" fontId="39" fillId="0" borderId="47" xfId="0" applyNumberFormat="1" applyFont="1" applyBorder="1" applyAlignment="1">
      <alignment horizontal="center"/>
    </xf>
    <xf numFmtId="0" fontId="23" fillId="10" borderId="47" xfId="12" applyFill="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8" xfId="0" applyFont="1" applyBorder="1" applyAlignment="1">
      <alignment horizontal="center" vertical="center"/>
    </xf>
    <xf numFmtId="0" fontId="45" fillId="8" borderId="26" xfId="0" applyFont="1" applyFill="1" applyBorder="1" applyAlignment="1">
      <alignment horizontal="center" vertical="center"/>
    </xf>
    <xf numFmtId="0" fontId="45" fillId="8" borderId="27" xfId="0" applyFont="1" applyFill="1" applyBorder="1" applyAlignment="1">
      <alignment horizontal="center" vertical="center"/>
    </xf>
    <xf numFmtId="0" fontId="45" fillId="8" borderId="28" xfId="0" applyFont="1" applyFill="1" applyBorder="1" applyAlignment="1">
      <alignment horizontal="center" vertical="center"/>
    </xf>
    <xf numFmtId="0" fontId="44" fillId="0" borderId="26" xfId="0" applyFont="1" applyBorder="1" applyAlignment="1">
      <alignment horizontal="left" vertical="center" wrapText="1"/>
    </xf>
    <xf numFmtId="0" fontId="44" fillId="0" borderId="27" xfId="0" applyFont="1" applyBorder="1" applyAlignment="1">
      <alignment horizontal="left" vertical="center"/>
    </xf>
    <xf numFmtId="0" fontId="44" fillId="0" borderId="28" xfId="0" applyFont="1" applyBorder="1" applyAlignment="1">
      <alignment horizontal="left" vertical="center"/>
    </xf>
    <xf numFmtId="0" fontId="39" fillId="0" borderId="10" xfId="0" applyFont="1" applyBorder="1" applyAlignment="1">
      <alignment horizontal="center" vertical="center"/>
    </xf>
    <xf numFmtId="0" fontId="39" fillId="0" borderId="24" xfId="0" applyFont="1" applyBorder="1" applyAlignment="1">
      <alignment horizontal="center" vertical="center"/>
    </xf>
    <xf numFmtId="0" fontId="39" fillId="0" borderId="11" xfId="0" applyFont="1" applyBorder="1" applyAlignment="1">
      <alignment horizontal="center" vertical="center"/>
    </xf>
    <xf numFmtId="0" fontId="39" fillId="0" borderId="8" xfId="0" applyFont="1" applyBorder="1" applyAlignment="1">
      <alignment horizontal="center" vertical="center"/>
    </xf>
    <xf numFmtId="0" fontId="39" fillId="0" borderId="0" xfId="0" applyFont="1" applyAlignment="1">
      <alignment horizontal="center" vertical="center"/>
    </xf>
    <xf numFmtId="0" fontId="39" fillId="0" borderId="16" xfId="0" applyFont="1" applyBorder="1" applyAlignment="1">
      <alignment horizontal="center" vertical="center"/>
    </xf>
    <xf numFmtId="0" fontId="39" fillId="0" borderId="9" xfId="0" applyFont="1" applyBorder="1" applyAlignment="1">
      <alignment horizontal="center" vertical="center"/>
    </xf>
    <xf numFmtId="0" fontId="39" fillId="0" borderId="25" xfId="0" applyFont="1" applyBorder="1" applyAlignment="1">
      <alignment horizontal="center" vertical="center"/>
    </xf>
    <xf numFmtId="0" fontId="39" fillId="0" borderId="17" xfId="0" applyFont="1" applyBorder="1" applyAlignment="1">
      <alignment horizontal="center" vertical="center"/>
    </xf>
    <xf numFmtId="0" fontId="45" fillId="8" borderId="9" xfId="0" applyFont="1" applyFill="1" applyBorder="1" applyAlignment="1">
      <alignment horizontal="center" vertical="center"/>
    </xf>
    <xf numFmtId="0" fontId="45" fillId="8" borderId="25" xfId="0" applyFont="1" applyFill="1" applyBorder="1" applyAlignment="1">
      <alignment horizontal="center" vertical="center"/>
    </xf>
    <xf numFmtId="0" fontId="45" fillId="8" borderId="17" xfId="0" applyFont="1" applyFill="1" applyBorder="1" applyAlignment="1">
      <alignment horizontal="center" vertical="center"/>
    </xf>
    <xf numFmtId="0" fontId="39" fillId="0" borderId="10" xfId="0" applyFont="1" applyBorder="1" applyAlignment="1">
      <alignment horizontal="left" vertical="center" wrapText="1"/>
    </xf>
    <xf numFmtId="0" fontId="39" fillId="0" borderId="24" xfId="0" applyFont="1" applyBorder="1" applyAlignment="1">
      <alignment horizontal="left" vertical="center" wrapText="1"/>
    </xf>
    <xf numFmtId="0" fontId="39" fillId="0" borderId="11" xfId="0" applyFont="1" applyBorder="1" applyAlignment="1">
      <alignment horizontal="left" vertical="center" wrapText="1"/>
    </xf>
    <xf numFmtId="0" fontId="39" fillId="0" borderId="8" xfId="0" applyFont="1" applyBorder="1" applyAlignment="1">
      <alignment horizontal="left" vertical="center" wrapText="1"/>
    </xf>
    <xf numFmtId="0" fontId="39" fillId="0" borderId="0" xfId="0" applyFont="1" applyAlignment="1">
      <alignment horizontal="left" vertical="center" wrapText="1"/>
    </xf>
    <xf numFmtId="0" fontId="39" fillId="0" borderId="16" xfId="0" applyFont="1" applyBorder="1" applyAlignment="1">
      <alignment horizontal="left" vertical="center" wrapText="1"/>
    </xf>
    <xf numFmtId="0" fontId="39" fillId="0" borderId="9" xfId="0" applyFont="1" applyBorder="1" applyAlignment="1">
      <alignment horizontal="left" vertical="center" wrapText="1"/>
    </xf>
    <xf numFmtId="0" fontId="39" fillId="0" borderId="25" xfId="0" applyFont="1" applyBorder="1" applyAlignment="1">
      <alignment horizontal="left" vertical="center" wrapText="1"/>
    </xf>
    <xf numFmtId="0" fontId="39" fillId="0" borderId="17" xfId="0" applyFont="1" applyBorder="1" applyAlignment="1">
      <alignment horizontal="left" vertical="center" wrapText="1"/>
    </xf>
    <xf numFmtId="0" fontId="39" fillId="0" borderId="44" xfId="0" applyFont="1" applyBorder="1" applyAlignment="1">
      <alignment horizontal="left" vertical="center" wrapText="1"/>
    </xf>
    <xf numFmtId="0" fontId="39" fillId="0" borderId="52" xfId="0" applyFont="1" applyBorder="1" applyAlignment="1">
      <alignment horizontal="left" vertical="center" wrapText="1"/>
    </xf>
    <xf numFmtId="0" fontId="39" fillId="0" borderId="56" xfId="0" applyFont="1" applyBorder="1" applyAlignment="1">
      <alignment horizontal="left" vertical="center" wrapText="1"/>
    </xf>
    <xf numFmtId="0" fontId="39" fillId="0" borderId="2" xfId="0" applyFont="1" applyBorder="1" applyAlignment="1">
      <alignment horizontal="left" vertical="center" wrapText="1"/>
    </xf>
    <xf numFmtId="0" fontId="39" fillId="0" borderId="6" xfId="0" applyFont="1" applyBorder="1" applyAlignment="1">
      <alignment horizontal="left" vertical="center" wrapText="1"/>
    </xf>
    <xf numFmtId="0" fontId="39" fillId="0" borderId="58" xfId="0" applyFont="1" applyBorder="1" applyAlignment="1">
      <alignment horizontal="left" vertical="center" wrapText="1"/>
    </xf>
    <xf numFmtId="0" fontId="29" fillId="0" borderId="53" xfId="0" applyFont="1" applyBorder="1" applyAlignment="1">
      <alignment horizontal="center" vertical="top" wrapText="1"/>
    </xf>
    <xf numFmtId="0" fontId="29" fillId="0" borderId="54" xfId="0" applyFont="1" applyBorder="1" applyAlignment="1">
      <alignment horizontal="center" vertical="top" wrapText="1"/>
    </xf>
    <xf numFmtId="0" fontId="45" fillId="8" borderId="10" xfId="0" applyFont="1" applyFill="1" applyBorder="1" applyAlignment="1">
      <alignment horizontal="center" vertical="center"/>
    </xf>
    <xf numFmtId="0" fontId="45" fillId="8" borderId="24" xfId="0" applyFont="1" applyFill="1" applyBorder="1" applyAlignment="1">
      <alignment horizontal="center" vertical="center"/>
    </xf>
    <xf numFmtId="0" fontId="45" fillId="8" borderId="11" xfId="0" applyFont="1" applyFill="1" applyBorder="1" applyAlignment="1">
      <alignment horizontal="center" vertical="center"/>
    </xf>
    <xf numFmtId="0" fontId="44" fillId="0" borderId="60" xfId="0" applyFont="1" applyBorder="1" applyAlignment="1">
      <alignment horizontal="left" vertical="center" wrapText="1"/>
    </xf>
    <xf numFmtId="0" fontId="44" fillId="0" borderId="61" xfId="0" applyFont="1" applyBorder="1" applyAlignment="1">
      <alignment horizontal="left" vertical="center" wrapText="1"/>
    </xf>
    <xf numFmtId="0" fontId="44" fillId="0" borderId="62" xfId="0" applyFont="1" applyBorder="1" applyAlignment="1">
      <alignment horizontal="left" vertical="center" wrapText="1"/>
    </xf>
    <xf numFmtId="0" fontId="44" fillId="0" borderId="63" xfId="0" applyFont="1" applyBorder="1" applyAlignment="1">
      <alignment horizontal="left" vertical="center" wrapText="1"/>
    </xf>
    <xf numFmtId="0" fontId="29" fillId="0" borderId="53" xfId="0" applyFont="1" applyBorder="1" applyAlignment="1">
      <alignment horizontal="left" vertical="center" wrapText="1"/>
    </xf>
    <xf numFmtId="0" fontId="36" fillId="0" borderId="0" xfId="0" applyFont="1" applyAlignment="1">
      <alignment horizontal="center" wrapText="1"/>
    </xf>
    <xf numFmtId="0" fontId="62" fillId="2" borderId="47" xfId="0" applyFont="1" applyFill="1" applyBorder="1" applyAlignment="1">
      <alignment horizontal="center" vertical="center" wrapText="1"/>
    </xf>
    <xf numFmtId="0" fontId="63" fillId="8" borderId="47" xfId="0" applyFont="1" applyFill="1" applyBorder="1" applyAlignment="1">
      <alignment horizontal="center" vertical="center" wrapText="1"/>
    </xf>
    <xf numFmtId="0" fontId="63" fillId="3" borderId="47" xfId="0" applyFont="1" applyFill="1" applyBorder="1" applyAlignment="1">
      <alignment horizontal="center" vertical="center" wrapText="1"/>
    </xf>
    <xf numFmtId="0" fontId="63" fillId="5" borderId="47" xfId="0" applyFont="1" applyFill="1" applyBorder="1" applyAlignment="1">
      <alignment horizontal="center" vertical="center" wrapText="1"/>
    </xf>
    <xf numFmtId="0" fontId="63" fillId="4" borderId="47" xfId="0" applyFont="1" applyFill="1" applyBorder="1" applyAlignment="1">
      <alignment horizontal="center" vertical="center" wrapText="1"/>
    </xf>
    <xf numFmtId="0" fontId="78" fillId="0" borderId="43" xfId="0" applyFont="1" applyBorder="1" applyAlignment="1">
      <alignment horizontal="left" vertical="top" wrapText="1"/>
    </xf>
    <xf numFmtId="0" fontId="78" fillId="0" borderId="24" xfId="0" applyFont="1" applyBorder="1" applyAlignment="1">
      <alignment horizontal="left" vertical="top" wrapText="1"/>
    </xf>
    <xf numFmtId="0" fontId="82" fillId="0" borderId="0" xfId="0" applyFont="1" applyAlignment="1">
      <alignment horizontal="center" wrapText="1"/>
    </xf>
    <xf numFmtId="0" fontId="82" fillId="0" borderId="48" xfId="0" applyFont="1" applyBorder="1" applyAlignment="1">
      <alignment horizontal="center" wrapText="1"/>
    </xf>
    <xf numFmtId="0" fontId="29" fillId="0" borderId="41" xfId="0" applyFont="1" applyBorder="1" applyAlignment="1">
      <alignment horizontal="left" vertical="top" wrapText="1"/>
    </xf>
    <xf numFmtId="0" fontId="29" fillId="0" borderId="0" xfId="0" applyFont="1" applyAlignment="1">
      <alignment horizontal="left" vertical="top" wrapText="1"/>
    </xf>
    <xf numFmtId="0" fontId="56" fillId="0" borderId="25" xfId="0" applyFont="1" applyBorder="1" applyAlignment="1">
      <alignment horizontal="center" wrapText="1"/>
    </xf>
    <xf numFmtId="0" fontId="56" fillId="0" borderId="51" xfId="0" applyFont="1" applyBorder="1" applyAlignment="1">
      <alignment horizontal="center" wrapText="1"/>
    </xf>
    <xf numFmtId="0" fontId="4" fillId="3" borderId="2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10" fontId="0" fillId="0" borderId="0" xfId="0" applyNumberFormat="1" applyAlignment="1">
      <alignment horizontal="center"/>
    </xf>
    <xf numFmtId="0" fontId="74" fillId="3" borderId="2" xfId="0" applyFont="1" applyFill="1" applyBorder="1" applyAlignment="1">
      <alignment horizontal="center" vertical="center" wrapText="1"/>
    </xf>
    <xf numFmtId="0" fontId="74" fillId="3" borderId="66" xfId="0" applyFont="1" applyFill="1" applyBorder="1" applyAlignment="1">
      <alignment horizontal="center" vertical="center" wrapText="1"/>
    </xf>
    <xf numFmtId="0" fontId="74" fillId="3" borderId="29" xfId="0" applyFont="1" applyFill="1" applyBorder="1" applyAlignment="1">
      <alignment horizontal="center" vertical="center" wrapText="1"/>
    </xf>
    <xf numFmtId="0" fontId="74" fillId="3" borderId="7" xfId="0" applyFont="1" applyFill="1" applyBorder="1" applyAlignment="1">
      <alignment horizontal="center" vertical="center" wrapText="1"/>
    </xf>
    <xf numFmtId="0" fontId="74" fillId="3" borderId="34" xfId="0" applyFont="1" applyFill="1" applyBorder="1" applyAlignment="1">
      <alignment horizontal="center" vertical="center" wrapText="1"/>
    </xf>
    <xf numFmtId="0" fontId="74" fillId="8" borderId="33" xfId="0" applyFont="1" applyFill="1" applyBorder="1" applyAlignment="1">
      <alignment horizontal="center" vertical="center" wrapText="1"/>
    </xf>
    <xf numFmtId="0" fontId="74" fillId="3" borderId="1" xfId="0" applyFont="1" applyFill="1" applyBorder="1" applyAlignment="1">
      <alignment horizontal="center" vertical="center" wrapText="1"/>
    </xf>
    <xf numFmtId="0" fontId="74" fillId="3" borderId="6" xfId="0" applyFont="1" applyFill="1" applyBorder="1" applyAlignment="1">
      <alignment horizontal="center" vertical="center" wrapText="1"/>
    </xf>
    <xf numFmtId="0" fontId="29" fillId="0" borderId="26" xfId="0" applyFont="1" applyBorder="1" applyAlignment="1">
      <alignment horizontal="left" vertical="top" wrapText="1"/>
    </xf>
    <xf numFmtId="0" fontId="29" fillId="0" borderId="27" xfId="0" applyFont="1" applyBorder="1" applyAlignment="1">
      <alignment horizontal="left" vertical="top"/>
    </xf>
    <xf numFmtId="0" fontId="18" fillId="8" borderId="0" xfId="0" applyFont="1" applyFill="1" applyAlignment="1">
      <alignment horizontal="center" vertical="center"/>
    </xf>
    <xf numFmtId="0" fontId="6" fillId="0" borderId="0" xfId="0" applyFont="1" applyAlignment="1">
      <alignment horizontal="center"/>
    </xf>
    <xf numFmtId="0" fontId="60" fillId="0" borderId="8" xfId="0" applyFont="1" applyBorder="1" applyAlignment="1">
      <alignment horizontal="left" vertical="center" wrapText="1"/>
    </xf>
    <xf numFmtId="0" fontId="8" fillId="0" borderId="0" xfId="0" applyFont="1" applyAlignment="1">
      <alignment horizontal="left" vertical="center" wrapText="1"/>
    </xf>
    <xf numFmtId="0" fontId="12" fillId="8" borderId="26" xfId="0" applyFont="1" applyFill="1" applyBorder="1" applyAlignment="1">
      <alignment horizontal="center" vertical="center"/>
    </xf>
    <xf numFmtId="0" fontId="12" fillId="8" borderId="28" xfId="0" applyFont="1" applyFill="1" applyBorder="1" applyAlignment="1">
      <alignment horizontal="center" vertical="center"/>
    </xf>
    <xf numFmtId="0" fontId="7" fillId="0" borderId="24" xfId="0" applyFont="1" applyBorder="1" applyAlignment="1">
      <alignment horizontal="left" vertical="center" wrapText="1"/>
    </xf>
    <xf numFmtId="0" fontId="7" fillId="0" borderId="50" xfId="0" applyFont="1" applyBorder="1" applyAlignment="1">
      <alignment horizontal="left" vertical="center" wrapText="1"/>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7" fillId="0" borderId="11" xfId="0" applyFont="1" applyBorder="1" applyAlignment="1">
      <alignment horizontal="center" vertical="center"/>
    </xf>
    <xf numFmtId="0" fontId="4" fillId="8" borderId="3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4" fillId="0" borderId="3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2" xfId="0" applyFont="1" applyBorder="1" applyAlignment="1">
      <alignment horizontal="center" vertical="center" wrapText="1"/>
    </xf>
    <xf numFmtId="0" fontId="4" fillId="8" borderId="30" xfId="0" applyFont="1" applyFill="1" applyBorder="1" applyAlignment="1">
      <alignment horizontal="center" vertical="center" wrapText="1"/>
    </xf>
    <xf numFmtId="0" fontId="4" fillId="8" borderId="14" xfId="0" applyFont="1" applyFill="1" applyBorder="1" applyAlignment="1">
      <alignment horizontal="center" vertical="center" wrapText="1"/>
    </xf>
  </cellXfs>
  <cellStyles count="13">
    <cellStyle name="Comma 2" xfId="3" xr:uid="{72930762-5FB1-45C4-A369-15BD27BE001A}"/>
    <cellStyle name="Currency [0] 2" xfId="10" xr:uid="{8AB313EC-4358-45B7-AAF4-03596F43E5E4}"/>
    <cellStyle name="Hipervínculo" xfId="12" builtinId="8"/>
    <cellStyle name="Millares [0] 2" xfId="4" xr:uid="{9B41C9EB-D5F1-4660-A8B3-D9DBCAED4898}"/>
    <cellStyle name="Moneda" xfId="1" builtinId="4"/>
    <cellStyle name="Normal" xfId="0" builtinId="0"/>
    <cellStyle name="Normal 2 2" xfId="11"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0"/>
  <tableStyles count="0" defaultTableStyle="TableStyleMedium2" defaultPivotStyle="PivotStyleLight16"/>
  <colors>
    <mruColors>
      <color rgb="FFFFFF00"/>
      <color rgb="FF33CC33"/>
      <color rgb="FFFF3300"/>
      <color rgb="FF99FF66"/>
      <color rgb="FF66FF33"/>
      <color rgb="FFFF6600"/>
      <color rgb="FF00CC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2023</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PAI!$A$8:$A$14</c:f>
              <c:strCache>
                <c:ptCount val="7"/>
                <c:pt idx="0">
                  <c:v>DIRECCIÓN GENERAL</c:v>
                </c:pt>
                <c:pt idx="1">
                  <c:v>SUBDIRECCIÓN GESTION CONTRACTUAL</c:v>
                </c:pt>
                <c:pt idx="2">
                  <c:v>SUBDIRECCIÓN NEGOCIOS</c:v>
                </c:pt>
                <c:pt idx="3">
                  <c:v>SUBDIRECCIÓN EMAE</c:v>
                </c:pt>
                <c:pt idx="4">
                  <c:v>SUBDIRECCIÓN IDT</c:v>
                </c:pt>
                <c:pt idx="5">
                  <c:v>SECRETARÍA GENERAL</c:v>
                </c:pt>
                <c:pt idx="6">
                  <c:v>DEC612 de 2018 </c:v>
                </c:pt>
              </c:strCache>
            </c:strRef>
          </c:cat>
          <c:val>
            <c:numRef>
              <c:f>PAI!$B$8:$B$14</c:f>
              <c:numCache>
                <c:formatCode>General</c:formatCode>
                <c:ptCount val="7"/>
                <c:pt idx="0">
                  <c:v>14</c:v>
                </c:pt>
                <c:pt idx="1">
                  <c:v>16</c:v>
                </c:pt>
                <c:pt idx="2">
                  <c:v>7</c:v>
                </c:pt>
                <c:pt idx="3">
                  <c:v>11</c:v>
                </c:pt>
                <c:pt idx="4">
                  <c:v>9</c:v>
                </c:pt>
                <c:pt idx="5">
                  <c:v>14</c:v>
                </c:pt>
                <c:pt idx="6">
                  <c:v>12</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336549</xdr:colOff>
      <xdr:row>18</xdr:row>
      <xdr:rowOff>169861</xdr:rowOff>
    </xdr:from>
    <xdr:to>
      <xdr:col>11</xdr:col>
      <xdr:colOff>1311275</xdr:colOff>
      <xdr:row>38</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838201</xdr:colOff>
      <xdr:row>42</xdr:row>
      <xdr:rowOff>133349</xdr:rowOff>
    </xdr:from>
    <xdr:to>
      <xdr:col>5</xdr:col>
      <xdr:colOff>526026</xdr:colOff>
      <xdr:row>42</xdr:row>
      <xdr:rowOff>2978151</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2"/>
        <a:stretch>
          <a:fillRect/>
        </a:stretch>
      </xdr:blipFill>
      <xdr:spPr>
        <a:xfrm>
          <a:off x="2228851" y="12134849"/>
          <a:ext cx="3845297" cy="2847977"/>
        </a:xfrm>
        <a:prstGeom prst="rect">
          <a:avLst/>
        </a:prstGeom>
      </xdr:spPr>
    </xdr:pic>
    <xdr:clientData/>
  </xdr:twoCellAnchor>
  <xdr:twoCellAnchor editAs="oneCell">
    <xdr:from>
      <xdr:col>1</xdr:col>
      <xdr:colOff>109105</xdr:colOff>
      <xdr:row>0</xdr:row>
      <xdr:rowOff>1278082</xdr:rowOff>
    </xdr:from>
    <xdr:to>
      <xdr:col>12</xdr:col>
      <xdr:colOff>349539</xdr:colOff>
      <xdr:row>0</xdr:row>
      <xdr:rowOff>1505054</xdr:rowOff>
    </xdr:to>
    <xdr:pic>
      <xdr:nvPicPr>
        <xdr:cNvPr id="7" name="Imagen 6">
          <a:extLst>
            <a:ext uri="{FF2B5EF4-FFF2-40B4-BE49-F238E27FC236}">
              <a16:creationId xmlns:a16="http://schemas.microsoft.com/office/drawing/2014/main" id="{885DEA33-0CF3-40A6-8C8D-BC7E57C8DBF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V="1">
          <a:off x="2259446" y="1278082"/>
          <a:ext cx="10685895" cy="226972"/>
        </a:xfrm>
        <a:prstGeom prst="rect">
          <a:avLst/>
        </a:prstGeom>
      </xdr:spPr>
    </xdr:pic>
    <xdr:clientData/>
  </xdr:twoCellAnchor>
  <xdr:twoCellAnchor editAs="oneCell">
    <xdr:from>
      <xdr:col>19</xdr:col>
      <xdr:colOff>519545</xdr:colOff>
      <xdr:row>0</xdr:row>
      <xdr:rowOff>173182</xdr:rowOff>
    </xdr:from>
    <xdr:to>
      <xdr:col>22</xdr:col>
      <xdr:colOff>461817</xdr:colOff>
      <xdr:row>0</xdr:row>
      <xdr:rowOff>1356864</xdr:rowOff>
    </xdr:to>
    <xdr:pic>
      <xdr:nvPicPr>
        <xdr:cNvPr id="3" name="Imagen 2">
          <a:extLst>
            <a:ext uri="{FF2B5EF4-FFF2-40B4-BE49-F238E27FC236}">
              <a16:creationId xmlns:a16="http://schemas.microsoft.com/office/drawing/2014/main" id="{18ED2D2A-9208-AE0C-46B8-4F23052183B2}"/>
            </a:ext>
          </a:extLst>
        </xdr:cNvPr>
        <xdr:cNvPicPr>
          <a:picLocks noChangeAspect="1"/>
        </xdr:cNvPicPr>
      </xdr:nvPicPr>
      <xdr:blipFill>
        <a:blip xmlns:r="http://schemas.openxmlformats.org/officeDocument/2006/relationships" r:embed="rId4"/>
        <a:stretch>
          <a:fillRect/>
        </a:stretch>
      </xdr:blipFill>
      <xdr:spPr>
        <a:xfrm>
          <a:off x="19583977" y="173182"/>
          <a:ext cx="2727613" cy="1183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2540000</xdr:colOff>
      <xdr:row>1</xdr:row>
      <xdr:rowOff>0</xdr:rowOff>
    </xdr:from>
    <xdr:ext cx="2010357" cy="455060"/>
    <xdr:sp macro="" textlink="">
      <xdr:nvSpPr>
        <xdr:cNvPr id="3" name="CuadroTexto 2">
          <a:extLst>
            <a:ext uri="{FF2B5EF4-FFF2-40B4-BE49-F238E27FC236}">
              <a16:creationId xmlns:a16="http://schemas.microsoft.com/office/drawing/2014/main" id="{4F4EA869-2C35-40E2-80CA-D13FE214D08F}"/>
            </a:ext>
          </a:extLst>
        </xdr:cNvPr>
        <xdr:cNvSpPr txBox="1"/>
      </xdr:nvSpPr>
      <xdr:spPr>
        <a:xfrm>
          <a:off x="17335500" y="15875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twoCellAnchor editAs="oneCell">
    <xdr:from>
      <xdr:col>2</xdr:col>
      <xdr:colOff>88075</xdr:colOff>
      <xdr:row>0</xdr:row>
      <xdr:rowOff>1306047</xdr:rowOff>
    </xdr:from>
    <xdr:to>
      <xdr:col>3</xdr:col>
      <xdr:colOff>473488</xdr:colOff>
      <xdr:row>0</xdr:row>
      <xdr:rowOff>1442111</xdr:rowOff>
    </xdr:to>
    <xdr:pic>
      <xdr:nvPicPr>
        <xdr:cNvPr id="5" name="Imagen 4">
          <a:extLst>
            <a:ext uri="{FF2B5EF4-FFF2-40B4-BE49-F238E27FC236}">
              <a16:creationId xmlns:a16="http://schemas.microsoft.com/office/drawing/2014/main" id="{E39E23D1-EB47-41BA-81D9-C6EDE37EC9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1430234" y="1306047"/>
          <a:ext cx="6057117" cy="136064"/>
        </a:xfrm>
        <a:prstGeom prst="rect">
          <a:avLst/>
        </a:prstGeom>
      </xdr:spPr>
    </xdr:pic>
    <xdr:clientData/>
  </xdr:twoCellAnchor>
  <xdr:twoCellAnchor editAs="oneCell">
    <xdr:from>
      <xdr:col>13</xdr:col>
      <xdr:colOff>1096818</xdr:colOff>
      <xdr:row>0</xdr:row>
      <xdr:rowOff>274205</xdr:rowOff>
    </xdr:from>
    <xdr:to>
      <xdr:col>13</xdr:col>
      <xdr:colOff>3680114</xdr:colOff>
      <xdr:row>0</xdr:row>
      <xdr:rowOff>1395259</xdr:rowOff>
    </xdr:to>
    <xdr:pic>
      <xdr:nvPicPr>
        <xdr:cNvPr id="2" name="Imagen 1">
          <a:extLst>
            <a:ext uri="{FF2B5EF4-FFF2-40B4-BE49-F238E27FC236}">
              <a16:creationId xmlns:a16="http://schemas.microsoft.com/office/drawing/2014/main" id="{E253AC68-3232-DF14-3E07-B4D73F38DD06}"/>
            </a:ext>
          </a:extLst>
        </xdr:cNvPr>
        <xdr:cNvPicPr>
          <a:picLocks noChangeAspect="1"/>
        </xdr:cNvPicPr>
      </xdr:nvPicPr>
      <xdr:blipFill>
        <a:blip xmlns:r="http://schemas.openxmlformats.org/officeDocument/2006/relationships" r:embed="rId2"/>
        <a:stretch>
          <a:fillRect/>
        </a:stretch>
      </xdr:blipFill>
      <xdr:spPr>
        <a:xfrm>
          <a:off x="15860568" y="274205"/>
          <a:ext cx="2583296" cy="1121054"/>
        </a:xfrm>
        <a:prstGeom prst="rect">
          <a:avLst/>
        </a:prstGeom>
      </xdr:spPr>
    </xdr:pic>
    <xdr:clientData/>
  </xdr:twoCellAnchor>
  <xdr:oneCellAnchor>
    <xdr:from>
      <xdr:col>13</xdr:col>
      <xdr:colOff>2540000</xdr:colOff>
      <xdr:row>72</xdr:row>
      <xdr:rowOff>0</xdr:rowOff>
    </xdr:from>
    <xdr:ext cx="2010357" cy="455060"/>
    <xdr:sp macro="" textlink="">
      <xdr:nvSpPr>
        <xdr:cNvPr id="4" name="CuadroTexto 3">
          <a:extLst>
            <a:ext uri="{FF2B5EF4-FFF2-40B4-BE49-F238E27FC236}">
              <a16:creationId xmlns:a16="http://schemas.microsoft.com/office/drawing/2014/main" id="{F54C93E2-1941-4DD7-AD35-67449AD908D4}"/>
            </a:ext>
          </a:extLst>
        </xdr:cNvPr>
        <xdr:cNvSpPr txBox="1"/>
      </xdr:nvSpPr>
      <xdr:spPr>
        <a:xfrm>
          <a:off x="17456150" y="6972300"/>
          <a:ext cx="2010357" cy="4550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209404</xdr:colOff>
      <xdr:row>0</xdr:row>
      <xdr:rowOff>1044628</xdr:rowOff>
    </xdr:from>
    <xdr:to>
      <xdr:col>6</xdr:col>
      <xdr:colOff>921084</xdr:colOff>
      <xdr:row>0</xdr:row>
      <xdr:rowOff>1189583</xdr:rowOff>
    </xdr:to>
    <xdr:pic>
      <xdr:nvPicPr>
        <xdr:cNvPr id="3" name="Imagen 2">
          <a:extLst>
            <a:ext uri="{FF2B5EF4-FFF2-40B4-BE49-F238E27FC236}">
              <a16:creationId xmlns:a16="http://schemas.microsoft.com/office/drawing/2014/main" id="{84A37655-3C76-48D7-A88A-6347BE46FA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1512825" y="1044628"/>
          <a:ext cx="7235135" cy="151305"/>
        </a:xfrm>
        <a:prstGeom prst="rect">
          <a:avLst/>
        </a:prstGeom>
      </xdr:spPr>
    </xdr:pic>
    <xdr:clientData/>
  </xdr:twoCellAnchor>
  <xdr:twoCellAnchor editAs="oneCell">
    <xdr:from>
      <xdr:col>25</xdr:col>
      <xdr:colOff>0</xdr:colOff>
      <xdr:row>0</xdr:row>
      <xdr:rowOff>0</xdr:rowOff>
    </xdr:from>
    <xdr:to>
      <xdr:col>25</xdr:col>
      <xdr:colOff>2583296</xdr:colOff>
      <xdr:row>0</xdr:row>
      <xdr:rowOff>1121054</xdr:rowOff>
    </xdr:to>
    <xdr:pic>
      <xdr:nvPicPr>
        <xdr:cNvPr id="2" name="Imagen 1">
          <a:extLst>
            <a:ext uri="{FF2B5EF4-FFF2-40B4-BE49-F238E27FC236}">
              <a16:creationId xmlns:a16="http://schemas.microsoft.com/office/drawing/2014/main" id="{9F136984-DB29-4D78-9DD8-09A32769EF2B}"/>
            </a:ext>
          </a:extLst>
        </xdr:cNvPr>
        <xdr:cNvPicPr>
          <a:picLocks noChangeAspect="1"/>
        </xdr:cNvPicPr>
      </xdr:nvPicPr>
      <xdr:blipFill>
        <a:blip xmlns:r="http://schemas.openxmlformats.org/officeDocument/2006/relationships" r:embed="rId2"/>
        <a:stretch>
          <a:fillRect/>
        </a:stretch>
      </xdr:blipFill>
      <xdr:spPr>
        <a:xfrm>
          <a:off x="28963520" y="0"/>
          <a:ext cx="2583296" cy="11210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209404</xdr:colOff>
      <xdr:row>0</xdr:row>
      <xdr:rowOff>1044628</xdr:rowOff>
    </xdr:from>
    <xdr:to>
      <xdr:col>4</xdr:col>
      <xdr:colOff>203534</xdr:colOff>
      <xdr:row>0</xdr:row>
      <xdr:rowOff>1189583</xdr:rowOff>
    </xdr:to>
    <xdr:pic>
      <xdr:nvPicPr>
        <xdr:cNvPr id="2" name="Imagen 1">
          <a:extLst>
            <a:ext uri="{FF2B5EF4-FFF2-40B4-BE49-F238E27FC236}">
              <a16:creationId xmlns:a16="http://schemas.microsoft.com/office/drawing/2014/main" id="{99ACBAFF-9AE6-4FF4-8D00-1F5152467B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2552554" y="1044628"/>
          <a:ext cx="6934680" cy="144955"/>
        </a:xfrm>
        <a:prstGeom prst="rect">
          <a:avLst/>
        </a:prstGeom>
      </xdr:spPr>
    </xdr:pic>
    <xdr:clientData/>
  </xdr:twoCellAnchor>
  <xdr:twoCellAnchor editAs="oneCell">
    <xdr:from>
      <xdr:col>25</xdr:col>
      <xdr:colOff>3105150</xdr:colOff>
      <xdr:row>0</xdr:row>
      <xdr:rowOff>1</xdr:rowOff>
    </xdr:from>
    <xdr:to>
      <xdr:col>25</xdr:col>
      <xdr:colOff>6175504</xdr:colOff>
      <xdr:row>0</xdr:row>
      <xdr:rowOff>1543051</xdr:rowOff>
    </xdr:to>
    <xdr:pic>
      <xdr:nvPicPr>
        <xdr:cNvPr id="3" name="Imagen 2">
          <a:extLst>
            <a:ext uri="{FF2B5EF4-FFF2-40B4-BE49-F238E27FC236}">
              <a16:creationId xmlns:a16="http://schemas.microsoft.com/office/drawing/2014/main" id="{82C876E8-89F1-46A1-8487-D0DE5B2088B9}"/>
            </a:ext>
          </a:extLst>
        </xdr:cNvPr>
        <xdr:cNvPicPr>
          <a:picLocks noChangeAspect="1"/>
        </xdr:cNvPicPr>
      </xdr:nvPicPr>
      <xdr:blipFill>
        <a:blip xmlns:r="http://schemas.openxmlformats.org/officeDocument/2006/relationships" r:embed="rId2"/>
        <a:stretch>
          <a:fillRect/>
        </a:stretch>
      </xdr:blipFill>
      <xdr:spPr>
        <a:xfrm>
          <a:off x="36147375" y="1"/>
          <a:ext cx="3070354" cy="1543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221457</xdr:colOff>
      <xdr:row>0</xdr:row>
      <xdr:rowOff>522895</xdr:rowOff>
    </xdr:to>
    <xdr:pic>
      <xdr:nvPicPr>
        <xdr:cNvPr id="2" name="0 Imagen">
          <a:extLst>
            <a:ext uri="{FF2B5EF4-FFF2-40B4-BE49-F238E27FC236}">
              <a16:creationId xmlns:a16="http://schemas.microsoft.com/office/drawing/2014/main" id="{AB86408C-354F-4DBF-8054-E4A3A0CEF8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814463" y="104776"/>
          <a:ext cx="1134269" cy="4181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1199029</xdr:colOff>
      <xdr:row>19</xdr:row>
      <xdr:rowOff>224118</xdr:rowOff>
    </xdr:from>
    <xdr:to>
      <xdr:col>4</xdr:col>
      <xdr:colOff>5569127</xdr:colOff>
      <xdr:row>25</xdr:row>
      <xdr:rowOff>56865</xdr:rowOff>
    </xdr:to>
    <xdr:pic>
      <xdr:nvPicPr>
        <xdr:cNvPr id="3" name="Imagen 2">
          <a:extLst>
            <a:ext uri="{FF2B5EF4-FFF2-40B4-BE49-F238E27FC236}">
              <a16:creationId xmlns:a16="http://schemas.microsoft.com/office/drawing/2014/main" id="{96C842DB-EA8D-477D-84A4-183F50CD1726}"/>
            </a:ext>
          </a:extLst>
        </xdr:cNvPr>
        <xdr:cNvPicPr>
          <a:picLocks noChangeAspect="1"/>
        </xdr:cNvPicPr>
      </xdr:nvPicPr>
      <xdr:blipFill>
        <a:blip xmlns:r="http://schemas.openxmlformats.org/officeDocument/2006/relationships" r:embed="rId2"/>
        <a:stretch>
          <a:fillRect/>
        </a:stretch>
      </xdr:blipFill>
      <xdr:spPr>
        <a:xfrm>
          <a:off x="3399304" y="26675043"/>
          <a:ext cx="10713748" cy="5938272"/>
        </a:xfrm>
        <a:prstGeom prst="rect">
          <a:avLst/>
        </a:prstGeom>
      </xdr:spPr>
    </xdr:pic>
    <xdr:clientData/>
  </xdr:twoCellAnchor>
  <xdr:twoCellAnchor editAs="oneCell">
    <xdr:from>
      <xdr:col>0</xdr:col>
      <xdr:colOff>91301</xdr:colOff>
      <xdr:row>0</xdr:row>
      <xdr:rowOff>1382281</xdr:rowOff>
    </xdr:from>
    <xdr:to>
      <xdr:col>2</xdr:col>
      <xdr:colOff>4115841</xdr:colOff>
      <xdr:row>0</xdr:row>
      <xdr:rowOff>1516664</xdr:rowOff>
    </xdr:to>
    <xdr:pic>
      <xdr:nvPicPr>
        <xdr:cNvPr id="4" name="Imagen 3">
          <a:extLst>
            <a:ext uri="{FF2B5EF4-FFF2-40B4-BE49-F238E27FC236}">
              <a16:creationId xmlns:a16="http://schemas.microsoft.com/office/drawing/2014/main" id="{4F8C2B0D-6C81-4F9C-95B7-62DEACB4620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flipV="1">
          <a:off x="91301" y="1382281"/>
          <a:ext cx="6224815" cy="134383"/>
        </a:xfrm>
        <a:prstGeom prst="rect">
          <a:avLst/>
        </a:prstGeom>
      </xdr:spPr>
    </xdr:pic>
    <xdr:clientData/>
  </xdr:twoCellAnchor>
  <xdr:twoCellAnchor editAs="oneCell">
    <xdr:from>
      <xdr:col>4</xdr:col>
      <xdr:colOff>3496235</xdr:colOff>
      <xdr:row>0</xdr:row>
      <xdr:rowOff>190499</xdr:rowOff>
    </xdr:from>
    <xdr:to>
      <xdr:col>4</xdr:col>
      <xdr:colOff>5782236</xdr:colOff>
      <xdr:row>0</xdr:row>
      <xdr:rowOff>1182538</xdr:rowOff>
    </xdr:to>
    <xdr:pic>
      <xdr:nvPicPr>
        <xdr:cNvPr id="6" name="Imagen 5">
          <a:extLst>
            <a:ext uri="{FF2B5EF4-FFF2-40B4-BE49-F238E27FC236}">
              <a16:creationId xmlns:a16="http://schemas.microsoft.com/office/drawing/2014/main" id="{F270B3EA-4E27-AA3A-BCE2-A7649017C5A6}"/>
            </a:ext>
          </a:extLst>
        </xdr:cNvPr>
        <xdr:cNvPicPr>
          <a:picLocks noChangeAspect="1"/>
        </xdr:cNvPicPr>
      </xdr:nvPicPr>
      <xdr:blipFill>
        <a:blip xmlns:r="http://schemas.openxmlformats.org/officeDocument/2006/relationships" r:embed="rId4"/>
        <a:stretch>
          <a:fillRect/>
        </a:stretch>
      </xdr:blipFill>
      <xdr:spPr>
        <a:xfrm>
          <a:off x="12035117" y="190499"/>
          <a:ext cx="2286001" cy="9920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637090</xdr:rowOff>
    </xdr:from>
    <xdr:to>
      <xdr:col>2</xdr:col>
      <xdr:colOff>111446</xdr:colOff>
      <xdr:row>0</xdr:row>
      <xdr:rowOff>771473</xdr:rowOff>
    </xdr:to>
    <xdr:pic>
      <xdr:nvPicPr>
        <xdr:cNvPr id="2" name="Imagen 1">
          <a:extLst>
            <a:ext uri="{FF2B5EF4-FFF2-40B4-BE49-F238E27FC236}">
              <a16:creationId xmlns:a16="http://schemas.microsoft.com/office/drawing/2014/main" id="{819D3454-6D85-4908-A1B8-FA6A6B6A95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0" y="637090"/>
          <a:ext cx="6045521" cy="134383"/>
        </a:xfrm>
        <a:prstGeom prst="rect">
          <a:avLst/>
        </a:prstGeom>
      </xdr:spPr>
    </xdr:pic>
    <xdr:clientData/>
  </xdr:twoCellAnchor>
  <xdr:twoCellAnchor editAs="oneCell">
    <xdr:from>
      <xdr:col>3</xdr:col>
      <xdr:colOff>1847851</xdr:colOff>
      <xdr:row>0</xdr:row>
      <xdr:rowOff>0</xdr:rowOff>
    </xdr:from>
    <xdr:to>
      <xdr:col>3</xdr:col>
      <xdr:colOff>3619500</xdr:colOff>
      <xdr:row>0</xdr:row>
      <xdr:rowOff>768829</xdr:rowOff>
    </xdr:to>
    <xdr:pic>
      <xdr:nvPicPr>
        <xdr:cNvPr id="4" name="Imagen 3">
          <a:extLst>
            <a:ext uri="{FF2B5EF4-FFF2-40B4-BE49-F238E27FC236}">
              <a16:creationId xmlns:a16="http://schemas.microsoft.com/office/drawing/2014/main" id="{66BD88EC-3FE2-CD75-BB16-1535C9F32D76}"/>
            </a:ext>
          </a:extLst>
        </xdr:cNvPr>
        <xdr:cNvPicPr>
          <a:picLocks noChangeAspect="1"/>
        </xdr:cNvPicPr>
      </xdr:nvPicPr>
      <xdr:blipFill>
        <a:blip xmlns:r="http://schemas.openxmlformats.org/officeDocument/2006/relationships" r:embed="rId2"/>
        <a:stretch>
          <a:fillRect/>
        </a:stretch>
      </xdr:blipFill>
      <xdr:spPr>
        <a:xfrm>
          <a:off x="8077201" y="0"/>
          <a:ext cx="1771649" cy="7688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63500</xdr:colOff>
      <xdr:row>0</xdr:row>
      <xdr:rowOff>876300</xdr:rowOff>
    </xdr:from>
    <xdr:to>
      <xdr:col>5</xdr:col>
      <xdr:colOff>1390939</xdr:colOff>
      <xdr:row>0</xdr:row>
      <xdr:rowOff>1000132</xdr:rowOff>
    </xdr:to>
    <xdr:pic>
      <xdr:nvPicPr>
        <xdr:cNvPr id="3" name="Imagen 2">
          <a:extLst>
            <a:ext uri="{FF2B5EF4-FFF2-40B4-BE49-F238E27FC236}">
              <a16:creationId xmlns:a16="http://schemas.microsoft.com/office/drawing/2014/main" id="{69471E89-EAAE-48EB-9A70-9280A4F3E9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350" y="876300"/>
          <a:ext cx="5623214" cy="123832"/>
        </a:xfrm>
        <a:prstGeom prst="rect">
          <a:avLst/>
        </a:prstGeom>
      </xdr:spPr>
    </xdr:pic>
    <xdr:clientData/>
  </xdr:twoCellAnchor>
  <xdr:twoCellAnchor editAs="oneCell">
    <xdr:from>
      <xdr:col>10</xdr:col>
      <xdr:colOff>161925</xdr:colOff>
      <xdr:row>0</xdr:row>
      <xdr:rowOff>57150</xdr:rowOff>
    </xdr:from>
    <xdr:to>
      <xdr:col>11</xdr:col>
      <xdr:colOff>1298712</xdr:colOff>
      <xdr:row>0</xdr:row>
      <xdr:rowOff>819150</xdr:rowOff>
    </xdr:to>
    <xdr:pic>
      <xdr:nvPicPr>
        <xdr:cNvPr id="4" name="Imagen 3">
          <a:extLst>
            <a:ext uri="{FF2B5EF4-FFF2-40B4-BE49-F238E27FC236}">
              <a16:creationId xmlns:a16="http://schemas.microsoft.com/office/drawing/2014/main" id="{897E3066-A2A4-23F5-D5E7-B80D127F6DC7}"/>
            </a:ext>
          </a:extLst>
        </xdr:cNvPr>
        <xdr:cNvPicPr>
          <a:picLocks noChangeAspect="1"/>
        </xdr:cNvPicPr>
      </xdr:nvPicPr>
      <xdr:blipFill>
        <a:blip xmlns:r="http://schemas.openxmlformats.org/officeDocument/2006/relationships" r:embed="rId2"/>
        <a:stretch>
          <a:fillRect/>
        </a:stretch>
      </xdr:blipFill>
      <xdr:spPr>
        <a:xfrm>
          <a:off x="12477750" y="57150"/>
          <a:ext cx="1755912"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Alejandro Garzon Arevalo" id="{C8BAE94A-2B48-4475-997F-182AAC9583F0}" userId="cb5414a4cb5c390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7" dT="2021-11-27T17:09:51.30" personId="{C8BAE94A-2B48-4475-997F-182AAC9583F0}" id="{46CCD8F5-2C4F-48B4-8707-7E9DB072B319}">
    <text>el semaforo deberia ir aqui dado que estos valores representan el porcentaje del cumplimiento real por areas  y por trimestre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cceficiente.sharepoint.com/:x:/s/ReportePlaneacinSubdireccinIDT/EZ80m2rJtHNPtxla76hN8eIBh0l8Blhdei0qAgKXFQNgsg?e=Kr2bms" TargetMode="External"/><Relationship Id="rId13" Type="http://schemas.openxmlformats.org/officeDocument/2006/relationships/hyperlink" Target="https://cceficiente.sharepoint.com/:f:/s/ReportePlaneacinEMAE/EhtDf_qYqq1MvxQl3F6ttAIB72mguO4MxlBJWIcnph-JUw?e=dedNxH" TargetMode="External"/><Relationship Id="rId18" Type="http://schemas.openxmlformats.org/officeDocument/2006/relationships/hyperlink" Target="https://cceficiente.sharepoint.com/:b:/s/ReportePlaneacinSubdireccinIDT/EeqIRqkkqjZGvQshRDHKD-ABFPnwVMmwymWAItbU3_7AfA?e=EFhq7O" TargetMode="External"/><Relationship Id="rId26" Type="http://schemas.openxmlformats.org/officeDocument/2006/relationships/printerSettings" Target="../printerSettings/printerSettings4.bin"/><Relationship Id="rId3" Type="http://schemas.openxmlformats.org/officeDocument/2006/relationships/hyperlink" Target="https://cceficiente.sharepoint.com/:b:/s/ReportePlaneacinEMAE/EZ8Pgq4v6fhLl77BOYxHaFQBS3epjOifxxdzCZVdG3AKfA?e=oJfPrB" TargetMode="External"/><Relationship Id="rId21" Type="http://schemas.openxmlformats.org/officeDocument/2006/relationships/hyperlink" Target="https://cceficiente.sharepoint.com/:b:/s/ReportePlaneacinSubdireccinIDT/EQDUtN2FT3VBvcD74bAmjOEBTk_2D56YiQzYtD5QztYxiA?e=0mDr0s" TargetMode="External"/><Relationship Id="rId7" Type="http://schemas.openxmlformats.org/officeDocument/2006/relationships/hyperlink" Target="https://cceficiente.sharepoint.com/:x:/s/ReportePlaneacin-Controlinterno/EStCex1MhX9LibAc3gODVUwBLs4_a37AVhFO6KBtdrdMng?e=G6t8MY" TargetMode="External"/><Relationship Id="rId12" Type="http://schemas.openxmlformats.org/officeDocument/2006/relationships/hyperlink" Target="https://cceficiente.sharepoint.com/:f:/s/ReportePlaneacin/EmOWVsIMbWZGnvNalXwdOCwBL74PSXsdT0kVZhKPtemCRQ?e=ZbFhXq" TargetMode="External"/><Relationship Id="rId17" Type="http://schemas.openxmlformats.org/officeDocument/2006/relationships/hyperlink" Target="https://cceficiente.sharepoint.com/:f:/s/PlaneacinDireccinGeneral/ErelK77f3KpAiUGuX3zIGc0Bfw5spbZ-NNLza4ccL8D-4A?e=o8nmq9" TargetMode="External"/><Relationship Id="rId25" Type="http://schemas.openxmlformats.org/officeDocument/2006/relationships/hyperlink" Target="https://cceficiente.sharepoint.com/:b:/s/ReportePlaneacin/EcNTLfwet0hNiHef-XMST9MBdFMbgGtz39fMp3DTxgtOJg?e=wiKbWu" TargetMode="External"/><Relationship Id="rId2" Type="http://schemas.openxmlformats.org/officeDocument/2006/relationships/hyperlink" Target="https://cceficiente.sharepoint.com/:f:/s/ReportePlaneacinEMAE/Ejvo7e5vA_VBkwttiAEid7IBQPw-VLKi32JomBuU7ek2Xw?e=5UvIP8" TargetMode="External"/><Relationship Id="rId16" Type="http://schemas.openxmlformats.org/officeDocument/2006/relationships/hyperlink" Target="https://cceficiente.sharepoint.com/:b:/s/RAESecretaraGeneral/EWOZapJdygBMo2ndsEBpt8sB_vmsw6lWCSatAj3m87nAzw?e=HpW4QZ" TargetMode="External"/><Relationship Id="rId20" Type="http://schemas.openxmlformats.org/officeDocument/2006/relationships/hyperlink" Target="https://cceficiente.sharepoint.com/:b:/s/ReportePlaneacinSubdireccinIDT/EQDUtN2FT3VBvcD74bAmjOEBTk_2D56YiQzYtD5QztYxiA?e=0mDr0s" TargetMode="External"/><Relationship Id="rId1" Type="http://schemas.openxmlformats.org/officeDocument/2006/relationships/hyperlink" Target="https://cceficiente.sharepoint.com/:x:/s/IndicadoresdelPlandeaccinNEGOCIOS/EcjzkVnTjwNLqI5EdEYIFdcBUkFQwIaQCA06ZQsv66YYeQ?e=nKHUgy" TargetMode="External"/><Relationship Id="rId6" Type="http://schemas.openxmlformats.org/officeDocument/2006/relationships/hyperlink" Target="https://cceficiente.sharepoint.com/:x:/s/ReportePlaneacinSubdireccinIDT/EeeR1T4CInRLtO5IFYdOpmcB1z04u_y7xtZ5YC11VkGtAQ?e=VYI01M" TargetMode="External"/><Relationship Id="rId11" Type="http://schemas.openxmlformats.org/officeDocument/2006/relationships/hyperlink" Target="https://cceficiente.sharepoint.com/:b:/s/ReportePlaneacin/Ed5o6KQUe35Or4VQNfw0nwwBdISIWji_Bt7t4WP1UKmzug?e=wkqiaG" TargetMode="External"/><Relationship Id="rId24" Type="http://schemas.openxmlformats.org/officeDocument/2006/relationships/hyperlink" Target="https://cceficiente.sharepoint.com/:b:/s/PlaneacinDireccinGeneral/EafLTR4hhRRGteoeaDObdcAB5zsHKNsU-Yt75viPIAD44A?e=gg0DSE" TargetMode="External"/><Relationship Id="rId5" Type="http://schemas.openxmlformats.org/officeDocument/2006/relationships/hyperlink" Target="https://cceficiente.sharepoint.com/:f:/s/ReportePlaneacinEMAE/EoYyznqU43ZKmkhdJgTHE_AB3SDt5Ow_-TQ8QvtQ53ttkw?e=kFyZsO" TargetMode="External"/><Relationship Id="rId15" Type="http://schemas.openxmlformats.org/officeDocument/2006/relationships/hyperlink" Target="https://cceficiente.sharepoint.com/:b:/s/RAESecretaraGeneral/ERI171NnV3FOmgHLSuC5wRsBTT_UHxMgy89e3_soS8sn2w?e=M0w1GH" TargetMode="External"/><Relationship Id="rId23" Type="http://schemas.openxmlformats.org/officeDocument/2006/relationships/hyperlink" Target="https://cceficiente.sharepoint.com/:b:/s/IndicadoresdelPlandeaccinNEGOCIOS/EZKJSpQcUndCslGFTHMyk_gB1NQ6q6yhsBkgrobH5TqD2Q?e=o1ZVQw" TargetMode="External"/><Relationship Id="rId10" Type="http://schemas.openxmlformats.org/officeDocument/2006/relationships/hyperlink" Target="https://cceficiente.sharepoint.com/:f:/s/ReportePlaneacin/EikjOS_0vERArKNQbUr0gNsBqnh8xlfCQ0DaVdvluUPkaw?e=yHXXer" TargetMode="External"/><Relationship Id="rId19" Type="http://schemas.openxmlformats.org/officeDocument/2006/relationships/hyperlink" Target="https://cceficiente.sharepoint.com/:x:/s/ReportePlaneacinSubdireccinIDT/EYOzLe9b0PBMsO8KDDk2dtUBU4-1ccbhnIyfmCW5y8p28w?e=DxEZQA" TargetMode="External"/><Relationship Id="rId4" Type="http://schemas.openxmlformats.org/officeDocument/2006/relationships/hyperlink" Target="https://cceficiente.sharepoint.com/:f:/s/PlaneacinDireccinGeneral/Ej5muRyxdrFPtbuZaO06EGMBTvMUfqV6RmSv3vOFDoNB1A?e=ARav5t" TargetMode="External"/><Relationship Id="rId9" Type="http://schemas.openxmlformats.org/officeDocument/2006/relationships/hyperlink" Target="https://cceficiente.sharepoint.com/:f:/s/ReportePlaneacinEMAE/EqOrLPqlRMlFtzXVGVE_CecBs2IiE2d67Z6G5NsE-It0XA?e=RhPRth" TargetMode="External"/><Relationship Id="rId14" Type="http://schemas.openxmlformats.org/officeDocument/2006/relationships/hyperlink" Target="https://cceficiente.sharepoint.com/:b:/s/ReportePlaneacinEMAE/EeD3DcfWyaNOqwRJVe4xpEMBbBEvMLVWS7eCt7D8YhePuw?e=GAmgUq" TargetMode="External"/><Relationship Id="rId22" Type="http://schemas.openxmlformats.org/officeDocument/2006/relationships/hyperlink" Target="https://cceficiente.sharepoint.com/:b:/s/ReportePlaneacinSubdireccinIDT/Ed-wizJJ3MhJo87bIKftCAYBGXmv5hwTabyH2xwV393sTQ?e=4XNFQb" TargetMode="External"/><Relationship Id="rId27"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cceficiente.sharepoint.com/:f:/s/ProcesosMIPG/EuHj8iYz20VHildnNkGSEJkBaIx3c6JF9HQMQce8fpKCTw?e=Xpq3qc" TargetMode="External"/><Relationship Id="rId3" Type="http://schemas.openxmlformats.org/officeDocument/2006/relationships/hyperlink" Target="https://cceficiente.sharepoint.com/:b:/s/ProcesosMIPG/EXoFURVMiPJAuocFejJZabYBXjQ38KuQQxZaT0i3mJpSVw?e=UnbzMF" TargetMode="External"/><Relationship Id="rId7" Type="http://schemas.openxmlformats.org/officeDocument/2006/relationships/hyperlink" Target="https://cceficiente.sharepoint.com/:f:/s/ProcesosMIPG/EuHj8iYz20VHildnNkGSEJkBaIx3c6JF9HQMQce8fpKCTw?e=Xpq3qc" TargetMode="External"/><Relationship Id="rId12" Type="http://schemas.openxmlformats.org/officeDocument/2006/relationships/vmlDrawing" Target="../drawings/vmlDrawing2.vml"/><Relationship Id="rId2" Type="http://schemas.openxmlformats.org/officeDocument/2006/relationships/hyperlink" Target="https://cceficiente.sharepoint.com/:f:/s/ProcesosMIPG/EhvXQz-H4MpLljhkZfdNf50BwEC6gDBJlG-kqWIAt5TkZQ?e=FeykfU" TargetMode="External"/><Relationship Id="rId1" Type="http://schemas.openxmlformats.org/officeDocument/2006/relationships/hyperlink" Target="https://cceficiente.sharepoint.com/:f:/s/ProcesosMIPG/EhvXQz-H4MpLljhkZfdNf50BwEC6gDBJlG-kqWIAt5TkZQ?e=FeykfU" TargetMode="External"/><Relationship Id="rId6" Type="http://schemas.openxmlformats.org/officeDocument/2006/relationships/hyperlink" Target="https://cceficiente.sharepoint.com/:f:/s/ProcesosMIPG/EuHj8iYz20VHildnNkGSEJkBaIx3c6JF9HQMQce8fpKCTw?e=Xpq3qc" TargetMode="External"/><Relationship Id="rId11" Type="http://schemas.openxmlformats.org/officeDocument/2006/relationships/drawing" Target="../drawings/drawing7.xml"/><Relationship Id="rId5" Type="http://schemas.openxmlformats.org/officeDocument/2006/relationships/hyperlink" Target="https://cceficiente.sharepoint.com/:f:/s/ProcesosMIPG/EuHj8iYz20VHildnNkGSEJkBaIx3c6JF9HQMQce8fpKCTw?e=Xpq3qc" TargetMode="External"/><Relationship Id="rId10" Type="http://schemas.openxmlformats.org/officeDocument/2006/relationships/printerSettings" Target="../printerSettings/printerSettings6.bin"/><Relationship Id="rId4" Type="http://schemas.openxmlformats.org/officeDocument/2006/relationships/hyperlink" Target="https://cceficiente.sharepoint.com/:f:/s/ProcesosMIPG/Eoc2ySaIOgBErxuvkf_6xCIBm9fexO3_E0xGXvzmSobH0Q?e=7OSRHT" TargetMode="External"/><Relationship Id="rId9" Type="http://schemas.openxmlformats.org/officeDocument/2006/relationships/hyperlink" Target="https://cceficiente.sharepoint.com/:u:/s/ProcesosMIPG/Ee_xm5kC5TFFig-YfAQfdMcBqVD6ud3CDO4WIxz6M75n2Q?e=liiVE0"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tabColor rgb="FF7030A0"/>
  </sheetPr>
  <dimension ref="A1:AB52"/>
  <sheetViews>
    <sheetView topLeftCell="C1" zoomScale="66" zoomScaleNormal="66" workbookViewId="0">
      <selection activeCell="R14" sqref="R14"/>
    </sheetView>
  </sheetViews>
  <sheetFormatPr baseColWidth="10" defaultColWidth="9.140625" defaultRowHeight="14.25" x14ac:dyDescent="0.25"/>
  <cols>
    <col min="1" max="1" width="30.7109375" style="57" customWidth="1"/>
    <col min="2" max="2" width="19.42578125" style="57" customWidth="1"/>
    <col min="3" max="3" width="15" style="57" customWidth="1"/>
    <col min="4" max="4" width="11.7109375" style="57" customWidth="1"/>
    <col min="5" max="5" width="13.140625" style="57" customWidth="1"/>
    <col min="6" max="6" width="12.5703125" style="57" customWidth="1"/>
    <col min="7" max="11" width="10.5703125" style="57" customWidth="1"/>
    <col min="12" max="12" width="24.85546875" style="57" customWidth="1"/>
    <col min="13" max="13" width="18.85546875" style="57" customWidth="1"/>
    <col min="14" max="14" width="27.85546875" style="57" customWidth="1"/>
    <col min="15" max="15" width="9.140625" style="57" customWidth="1"/>
    <col min="16" max="16" width="19.42578125" style="57" customWidth="1"/>
    <col min="17" max="17" width="17.5703125" style="57" customWidth="1"/>
    <col min="18" max="18" width="20.42578125" style="57" customWidth="1"/>
    <col min="19" max="19" width="14.42578125" style="57" customWidth="1"/>
    <col min="20" max="20" width="13.85546875" style="57" customWidth="1"/>
    <col min="21" max="21" width="14.28515625" style="57" customWidth="1"/>
    <col min="22" max="22" width="13.5703125" style="57" customWidth="1"/>
    <col min="23" max="23" width="14.28515625" style="57" customWidth="1"/>
    <col min="24" max="24" width="15" style="57" customWidth="1"/>
    <col min="25" max="25" width="15.28515625" style="57" customWidth="1"/>
    <col min="26" max="26" width="16.7109375" style="57" customWidth="1"/>
    <col min="27" max="27" width="13.7109375" style="57" customWidth="1"/>
    <col min="28" max="28" width="10.28515625" style="57" bestFit="1" customWidth="1"/>
    <col min="29" max="16384" width="9.140625" style="57"/>
  </cols>
  <sheetData>
    <row r="1" spans="1:28" ht="122.45" customHeight="1" thickBot="1" x14ac:dyDescent="0.3">
      <c r="A1" s="214" t="s">
        <v>336</v>
      </c>
      <c r="B1" s="436" t="s">
        <v>751</v>
      </c>
      <c r="C1" s="436"/>
      <c r="D1" s="436"/>
      <c r="E1" s="436"/>
      <c r="F1" s="436"/>
      <c r="G1" s="436"/>
      <c r="H1" s="436"/>
      <c r="I1" s="436"/>
      <c r="J1" s="436"/>
      <c r="K1" s="436"/>
      <c r="L1" s="436"/>
      <c r="M1" s="436"/>
      <c r="N1" s="436"/>
      <c r="O1" s="436"/>
      <c r="P1" s="436"/>
      <c r="Q1" s="436"/>
      <c r="R1" s="436"/>
      <c r="S1" s="427"/>
      <c r="T1" s="427"/>
      <c r="U1" s="427"/>
      <c r="V1" s="427"/>
      <c r="W1" s="427"/>
      <c r="X1" s="427"/>
      <c r="Y1" s="427"/>
      <c r="Z1" s="427"/>
      <c r="AA1" s="428"/>
    </row>
    <row r="2" spans="1:28" ht="59.45" customHeight="1" x14ac:dyDescent="0.25">
      <c r="A2" s="211" t="s">
        <v>1</v>
      </c>
      <c r="B2" s="421" t="s">
        <v>338</v>
      </c>
      <c r="C2" s="422"/>
      <c r="D2" s="422"/>
      <c r="E2" s="422"/>
      <c r="F2" s="422"/>
      <c r="G2" s="422"/>
      <c r="H2" s="422"/>
      <c r="I2" s="422"/>
      <c r="J2" s="422"/>
      <c r="K2" s="422"/>
      <c r="L2" s="422"/>
      <c r="M2" s="422"/>
      <c r="N2" s="422"/>
      <c r="O2" s="422"/>
      <c r="P2" s="422"/>
      <c r="Q2" s="422"/>
      <c r="R2" s="422"/>
      <c r="S2" s="422"/>
      <c r="T2" s="422"/>
      <c r="U2" s="422"/>
      <c r="V2" s="422"/>
      <c r="W2" s="422"/>
      <c r="X2" s="422"/>
      <c r="Y2" s="422"/>
      <c r="Z2" s="422"/>
      <c r="AA2" s="423"/>
    </row>
    <row r="3" spans="1:28" ht="53.25" customHeight="1" x14ac:dyDescent="0.25">
      <c r="A3" s="212" t="s">
        <v>2</v>
      </c>
      <c r="B3" s="424" t="s">
        <v>3</v>
      </c>
      <c r="C3" s="425"/>
      <c r="D3" s="425"/>
      <c r="E3" s="425"/>
      <c r="F3" s="425"/>
      <c r="G3" s="425"/>
      <c r="H3" s="425"/>
      <c r="I3" s="425"/>
      <c r="J3" s="425"/>
      <c r="K3" s="425"/>
      <c r="L3" s="425"/>
      <c r="M3" s="425"/>
      <c r="N3" s="425"/>
      <c r="O3" s="425"/>
      <c r="P3" s="425"/>
      <c r="Q3" s="425"/>
      <c r="R3" s="425"/>
      <c r="S3" s="425"/>
      <c r="T3" s="425"/>
      <c r="U3" s="425"/>
      <c r="V3" s="425"/>
      <c r="W3" s="425"/>
      <c r="X3" s="425"/>
      <c r="Y3" s="425"/>
      <c r="Z3" s="425"/>
      <c r="AA3" s="426"/>
    </row>
    <row r="4" spans="1:28" ht="43.5" customHeight="1" x14ac:dyDescent="0.25">
      <c r="A4" s="213" t="s">
        <v>4</v>
      </c>
      <c r="B4" s="432" t="s">
        <v>5</v>
      </c>
      <c r="C4" s="433"/>
      <c r="D4" s="433"/>
      <c r="E4" s="433"/>
      <c r="F4" s="433"/>
      <c r="G4" s="433"/>
      <c r="H4" s="433"/>
      <c r="I4" s="433"/>
      <c r="J4" s="433"/>
      <c r="K4" s="433"/>
      <c r="L4" s="433"/>
      <c r="M4" s="433"/>
      <c r="N4" s="433"/>
      <c r="O4" s="433"/>
      <c r="P4" s="433"/>
      <c r="Q4" s="433"/>
      <c r="R4" s="433"/>
      <c r="S4" s="433"/>
      <c r="T4" s="433"/>
      <c r="U4" s="433"/>
      <c r="V4" s="433"/>
      <c r="W4" s="433"/>
      <c r="X4" s="433"/>
      <c r="Y4" s="433"/>
      <c r="Z4" s="434"/>
      <c r="AA4" s="435"/>
    </row>
    <row r="5" spans="1:28" ht="14.1" customHeight="1" thickBot="1" x14ac:dyDescent="0.3">
      <c r="A5" s="202"/>
      <c r="B5" s="203"/>
      <c r="C5" s="203"/>
      <c r="D5" s="203"/>
      <c r="E5" s="203"/>
      <c r="F5" s="203"/>
      <c r="G5" s="203"/>
      <c r="H5" s="203"/>
      <c r="I5" s="203"/>
      <c r="J5" s="203"/>
      <c r="K5" s="203"/>
      <c r="L5" s="204"/>
      <c r="M5" s="203"/>
      <c r="N5" s="203"/>
      <c r="O5" s="203"/>
      <c r="P5" s="203"/>
      <c r="Q5" s="203"/>
      <c r="R5" s="203"/>
      <c r="S5" s="203"/>
      <c r="T5" s="203"/>
      <c r="U5" s="203"/>
      <c r="V5" s="203"/>
      <c r="W5" s="203"/>
      <c r="X5" s="203"/>
      <c r="Y5" s="203"/>
      <c r="Z5" s="203"/>
      <c r="AA5" s="203"/>
    </row>
    <row r="6" spans="1:28" ht="14.45" customHeight="1" thickBot="1" x14ac:dyDescent="0.3">
      <c r="A6" s="394" t="s">
        <v>6</v>
      </c>
      <c r="B6" s="395"/>
      <c r="C6" s="395"/>
      <c r="D6" s="395"/>
      <c r="E6" s="395"/>
      <c r="F6" s="395"/>
      <c r="G6" s="395"/>
      <c r="H6" s="395"/>
      <c r="I6" s="395"/>
      <c r="J6" s="395"/>
      <c r="K6" s="395"/>
      <c r="L6" s="396"/>
      <c r="M6" s="203"/>
      <c r="N6" s="429" t="s">
        <v>325</v>
      </c>
      <c r="O6" s="430"/>
      <c r="P6" s="430"/>
      <c r="Q6" s="430"/>
      <c r="R6" s="430"/>
      <c r="S6" s="430"/>
      <c r="T6" s="430"/>
      <c r="U6" s="430"/>
      <c r="V6" s="430"/>
      <c r="W6" s="430"/>
      <c r="X6" s="430"/>
      <c r="Y6" s="430"/>
      <c r="Z6" s="430"/>
      <c r="AA6" s="431"/>
    </row>
    <row r="7" spans="1:28" ht="129" customHeight="1" x14ac:dyDescent="0.25">
      <c r="A7" s="286" t="s">
        <v>7</v>
      </c>
      <c r="B7" s="287" t="s">
        <v>8</v>
      </c>
      <c r="C7" s="288" t="s">
        <v>9</v>
      </c>
      <c r="D7" s="289" t="s">
        <v>313</v>
      </c>
      <c r="E7" s="289" t="s">
        <v>314</v>
      </c>
      <c r="F7" s="289" t="s">
        <v>323</v>
      </c>
      <c r="G7" s="289" t="s">
        <v>315</v>
      </c>
      <c r="H7" s="205" t="s">
        <v>316</v>
      </c>
      <c r="I7" s="205" t="s">
        <v>317</v>
      </c>
      <c r="J7" s="205" t="s">
        <v>318</v>
      </c>
      <c r="K7" s="205" t="s">
        <v>319</v>
      </c>
      <c r="L7" s="290" t="s">
        <v>13</v>
      </c>
      <c r="M7" s="203"/>
      <c r="N7" s="300" t="s">
        <v>7</v>
      </c>
      <c r="O7" s="301" t="s">
        <v>8</v>
      </c>
      <c r="P7" s="302" t="s">
        <v>334</v>
      </c>
      <c r="Q7" s="302" t="s">
        <v>335</v>
      </c>
      <c r="R7" s="302" t="s">
        <v>310</v>
      </c>
      <c r="S7" s="302" t="s">
        <v>10</v>
      </c>
      <c r="T7" s="302" t="s">
        <v>308</v>
      </c>
      <c r="U7" s="302" t="s">
        <v>311</v>
      </c>
      <c r="V7" s="302" t="s">
        <v>11</v>
      </c>
      <c r="W7" s="302" t="s">
        <v>309</v>
      </c>
      <c r="X7" s="302" t="s">
        <v>312</v>
      </c>
      <c r="Y7" s="302" t="s">
        <v>12</v>
      </c>
      <c r="Z7" s="302" t="s">
        <v>307</v>
      </c>
      <c r="AA7" s="302" t="s">
        <v>320</v>
      </c>
    </row>
    <row r="8" spans="1:28" ht="30" customHeight="1" x14ac:dyDescent="0.25">
      <c r="A8" s="291" t="s">
        <v>14</v>
      </c>
      <c r="B8" s="292">
        <v>14</v>
      </c>
      <c r="C8" s="309">
        <v>0.1</v>
      </c>
      <c r="D8" s="208">
        <f>'Seguimiento PAI '!N80</f>
        <v>0.12346153846153846</v>
      </c>
      <c r="E8" s="208">
        <f>'Seguimiento PAI '!O80</f>
        <v>0.40192307692307699</v>
      </c>
      <c r="F8" s="208">
        <f>'Seguimiento PAI '!P80</f>
        <v>0.66538461538461535</v>
      </c>
      <c r="G8" s="208">
        <f>'Seguimiento PAI '!Q80</f>
        <v>1.0000000000000002</v>
      </c>
      <c r="H8" s="207">
        <f t="shared" ref="H8:H14" si="0">Q8*C8</f>
        <v>1.2346153846153847E-2</v>
      </c>
      <c r="I8" s="208">
        <f t="shared" ref="I8:I14" si="1">T8*C8</f>
        <v>1.2346153846153847E-2</v>
      </c>
      <c r="J8" s="207">
        <f t="shared" ref="J8:J14" si="2">W8*C8</f>
        <v>1.2346153846153847E-2</v>
      </c>
      <c r="K8" s="293">
        <f t="shared" ref="K8:K14" si="3">Z8*C8</f>
        <v>1.2346153846153847E-2</v>
      </c>
      <c r="L8" s="294" t="s">
        <v>15</v>
      </c>
      <c r="M8" s="203"/>
      <c r="N8" s="291" t="s">
        <v>14</v>
      </c>
      <c r="O8" s="292">
        <v>14</v>
      </c>
      <c r="P8" s="303">
        <f t="shared" ref="P8:P13" si="4">D8</f>
        <v>0.12346153846153846</v>
      </c>
      <c r="Q8" s="303">
        <f>'Seguimiento PAI '!V80</f>
        <v>0.12346153846153846</v>
      </c>
      <c r="R8" s="304">
        <f>Q8/P8</f>
        <v>1</v>
      </c>
      <c r="S8" s="305">
        <f t="shared" ref="S8:S13" si="5">E8</f>
        <v>0.40192307692307699</v>
      </c>
      <c r="T8" s="305">
        <f>'Seguimiento PAI '!W80</f>
        <v>0.12346153846153846</v>
      </c>
      <c r="U8" s="304">
        <f>T8/S8</f>
        <v>0.30717703349282288</v>
      </c>
      <c r="V8" s="305">
        <f t="shared" ref="V8:V13" si="6">F8</f>
        <v>0.66538461538461535</v>
      </c>
      <c r="W8" s="305">
        <f>'Seguimiento PAI '!X80</f>
        <v>0.12346153846153846</v>
      </c>
      <c r="X8" s="304">
        <f>W8/V8</f>
        <v>0.18554913294797687</v>
      </c>
      <c r="Y8" s="306">
        <f t="shared" ref="Y8:Y13" si="7">G8</f>
        <v>1.0000000000000002</v>
      </c>
      <c r="Z8" s="306">
        <f>'Seguimiento PAI '!Y80</f>
        <v>0.12346153846153846</v>
      </c>
      <c r="AA8" s="304">
        <f>Z8/Y8</f>
        <v>0.12346153846153843</v>
      </c>
      <c r="AB8" s="194"/>
    </row>
    <row r="9" spans="1:28" ht="41.45" customHeight="1" x14ac:dyDescent="0.25">
      <c r="A9" s="291" t="s">
        <v>771</v>
      </c>
      <c r="B9" s="292">
        <v>16</v>
      </c>
      <c r="C9" s="309">
        <v>0.18</v>
      </c>
      <c r="D9" s="208">
        <f>'Seguimiento PAI '!N28</f>
        <v>0.11249999999999999</v>
      </c>
      <c r="E9" s="208">
        <f>'Seguimiento PAI '!O28</f>
        <v>0.35499999999999998</v>
      </c>
      <c r="F9" s="208">
        <f>'Seguimiento PAI '!P28</f>
        <v>0.64750000000000019</v>
      </c>
      <c r="G9" s="208">
        <f>'Seguimiento PAI '!Q28</f>
        <v>1.0000000000000002</v>
      </c>
      <c r="H9" s="207">
        <f t="shared" si="0"/>
        <v>2.0249999999999997E-2</v>
      </c>
      <c r="I9" s="208">
        <f t="shared" si="1"/>
        <v>2.0249999999999997E-2</v>
      </c>
      <c r="J9" s="207">
        <f t="shared" si="2"/>
        <v>2.0249999999999997E-2</v>
      </c>
      <c r="K9" s="293">
        <f t="shared" si="3"/>
        <v>2.0249999999999997E-2</v>
      </c>
      <c r="L9" s="294" t="s">
        <v>15</v>
      </c>
      <c r="M9" s="203"/>
      <c r="N9" s="291" t="s">
        <v>16</v>
      </c>
      <c r="O9" s="292">
        <v>16</v>
      </c>
      <c r="P9" s="303">
        <f t="shared" si="4"/>
        <v>0.11249999999999999</v>
      </c>
      <c r="Q9" s="303">
        <f>'Seguimiento PAI '!V28</f>
        <v>0.11249999999999999</v>
      </c>
      <c r="R9" s="304">
        <f t="shared" ref="R9:R13" si="8">Q9/P9</f>
        <v>1</v>
      </c>
      <c r="S9" s="305">
        <f t="shared" si="5"/>
        <v>0.35499999999999998</v>
      </c>
      <c r="T9" s="305">
        <f>'Seguimiento PAI '!W28</f>
        <v>0.11249999999999999</v>
      </c>
      <c r="U9" s="304">
        <f t="shared" ref="U9:U14" si="9">T9/S9</f>
        <v>0.31690140845070419</v>
      </c>
      <c r="V9" s="305">
        <f t="shared" si="6"/>
        <v>0.64750000000000019</v>
      </c>
      <c r="W9" s="305">
        <f>'Seguimiento PAI '!X28</f>
        <v>0.11249999999999999</v>
      </c>
      <c r="X9" s="304">
        <f t="shared" ref="X9:X14" si="10">W9/V9</f>
        <v>0.17374517374517368</v>
      </c>
      <c r="Y9" s="306">
        <f t="shared" si="7"/>
        <v>1.0000000000000002</v>
      </c>
      <c r="Z9" s="306">
        <f>'Seguimiento PAI '!Y28</f>
        <v>0.11249999999999999</v>
      </c>
      <c r="AA9" s="304">
        <f t="shared" ref="AA9:AA14" si="11">Z9/Y9</f>
        <v>0.11249999999999996</v>
      </c>
      <c r="AB9" s="194"/>
    </row>
    <row r="10" spans="1:28" ht="30" customHeight="1" x14ac:dyDescent="0.25">
      <c r="A10" s="291" t="s">
        <v>772</v>
      </c>
      <c r="B10" s="292">
        <v>7</v>
      </c>
      <c r="C10" s="309">
        <v>0.18</v>
      </c>
      <c r="D10" s="208">
        <f>'Seguimiento PAI '!N11</f>
        <v>4.4999999999999998E-2</v>
      </c>
      <c r="E10" s="208">
        <f>'Seguimiento PAI '!O11</f>
        <v>0.33500000000000002</v>
      </c>
      <c r="F10" s="208">
        <f>'Seguimiento PAI '!P11</f>
        <v>0.52166666666666672</v>
      </c>
      <c r="G10" s="208">
        <f>'Seguimiento PAI '!Q11</f>
        <v>1</v>
      </c>
      <c r="H10" s="207">
        <f t="shared" si="0"/>
        <v>8.0999999999999996E-3</v>
      </c>
      <c r="I10" s="208">
        <f t="shared" si="1"/>
        <v>8.0999999999999996E-3</v>
      </c>
      <c r="J10" s="207">
        <f t="shared" si="2"/>
        <v>8.0999999999999996E-3</v>
      </c>
      <c r="K10" s="293">
        <f t="shared" si="3"/>
        <v>8.0999999999999996E-3</v>
      </c>
      <c r="L10" s="294" t="s">
        <v>15</v>
      </c>
      <c r="M10" s="203"/>
      <c r="N10" s="291" t="s">
        <v>17</v>
      </c>
      <c r="O10" s="292">
        <v>7</v>
      </c>
      <c r="P10" s="303">
        <f t="shared" si="4"/>
        <v>4.4999999999999998E-2</v>
      </c>
      <c r="Q10" s="303">
        <f>'Seguimiento PAI '!V11</f>
        <v>4.4999999999999998E-2</v>
      </c>
      <c r="R10" s="304">
        <f t="shared" si="8"/>
        <v>1</v>
      </c>
      <c r="S10" s="305">
        <f t="shared" si="5"/>
        <v>0.33500000000000002</v>
      </c>
      <c r="T10" s="305">
        <f>'Seguimiento PAI '!W11</f>
        <v>4.4999999999999998E-2</v>
      </c>
      <c r="U10" s="304">
        <f t="shared" si="9"/>
        <v>0.13432835820895522</v>
      </c>
      <c r="V10" s="305">
        <f t="shared" si="6"/>
        <v>0.52166666666666672</v>
      </c>
      <c r="W10" s="305">
        <f>'Seguimiento PAI '!X11</f>
        <v>4.4999999999999998E-2</v>
      </c>
      <c r="X10" s="304">
        <f t="shared" si="10"/>
        <v>8.6261980830670909E-2</v>
      </c>
      <c r="Y10" s="306">
        <f t="shared" si="7"/>
        <v>1</v>
      </c>
      <c r="Z10" s="306">
        <f>'Seguimiento PAI '!Y11</f>
        <v>4.4999999999999998E-2</v>
      </c>
      <c r="AA10" s="304">
        <f t="shared" si="11"/>
        <v>4.4999999999999998E-2</v>
      </c>
    </row>
    <row r="11" spans="1:28" ht="30" customHeight="1" x14ac:dyDescent="0.25">
      <c r="A11" s="291" t="s">
        <v>773</v>
      </c>
      <c r="B11" s="292">
        <v>11</v>
      </c>
      <c r="C11" s="309">
        <v>0.18</v>
      </c>
      <c r="D11" s="208">
        <f>'Seguimiento PAI '!N50</f>
        <v>0.17378571428571429</v>
      </c>
      <c r="E11" s="208">
        <f>'Seguimiento PAI '!O50</f>
        <v>0.45419047619047614</v>
      </c>
      <c r="F11" s="208">
        <f>'Seguimiento PAI '!P50</f>
        <v>0.67209523809523797</v>
      </c>
      <c r="G11" s="208">
        <f>'Seguimiento PAI '!Q50</f>
        <v>0.99999999999999989</v>
      </c>
      <c r="H11" s="207">
        <f t="shared" si="0"/>
        <v>3.1281428571428571E-2</v>
      </c>
      <c r="I11" s="208">
        <f t="shared" si="1"/>
        <v>3.1281428571428571E-2</v>
      </c>
      <c r="J11" s="207">
        <f t="shared" si="2"/>
        <v>3.1281428571428571E-2</v>
      </c>
      <c r="K11" s="293">
        <f t="shared" si="3"/>
        <v>3.1281428571428571E-2</v>
      </c>
      <c r="L11" s="294" t="s">
        <v>15</v>
      </c>
      <c r="M11" s="203"/>
      <c r="N11" s="291" t="s">
        <v>18</v>
      </c>
      <c r="O11" s="292">
        <v>11</v>
      </c>
      <c r="P11" s="303">
        <f t="shared" si="4"/>
        <v>0.17378571428571429</v>
      </c>
      <c r="Q11" s="303">
        <f>'Seguimiento PAI '!V50</f>
        <v>0.17378571428571429</v>
      </c>
      <c r="R11" s="304">
        <f t="shared" si="8"/>
        <v>1</v>
      </c>
      <c r="S11" s="305">
        <f t="shared" si="5"/>
        <v>0.45419047619047614</v>
      </c>
      <c r="T11" s="305">
        <f>'Seguimiento PAI '!W50</f>
        <v>0.17378571428571429</v>
      </c>
      <c r="U11" s="304">
        <f t="shared" si="9"/>
        <v>0.38262738519605793</v>
      </c>
      <c r="V11" s="305">
        <f t="shared" si="6"/>
        <v>0.67209523809523797</v>
      </c>
      <c r="W11" s="305">
        <f>'Seguimiento PAI '!X50</f>
        <v>0.17378571428571429</v>
      </c>
      <c r="X11" s="304">
        <f t="shared" si="10"/>
        <v>0.25857304803740971</v>
      </c>
      <c r="Y11" s="306">
        <f t="shared" si="7"/>
        <v>0.99999999999999989</v>
      </c>
      <c r="Z11" s="306">
        <f>'Seguimiento PAI '!Y50</f>
        <v>0.17378571428571429</v>
      </c>
      <c r="AA11" s="304">
        <f t="shared" si="11"/>
        <v>0.17378571428571432</v>
      </c>
      <c r="AB11" s="189"/>
    </row>
    <row r="12" spans="1:28" ht="30" customHeight="1" x14ac:dyDescent="0.25">
      <c r="A12" s="291" t="s">
        <v>774</v>
      </c>
      <c r="B12" s="292">
        <v>9</v>
      </c>
      <c r="C12" s="310">
        <v>0.18</v>
      </c>
      <c r="D12" s="208">
        <f>'Seguimiento PAI '!N38</f>
        <v>0.17313636363636364</v>
      </c>
      <c r="E12" s="208">
        <f>'Seguimiento PAI '!O38</f>
        <v>0.42790909090909091</v>
      </c>
      <c r="F12" s="208">
        <f>'Seguimiento PAI '!P38</f>
        <v>0.74745454545454537</v>
      </c>
      <c r="G12" s="208">
        <f>'Seguimiento PAI '!Q38</f>
        <v>1</v>
      </c>
      <c r="H12" s="207">
        <f t="shared" si="0"/>
        <v>3.0624545454545453E-2</v>
      </c>
      <c r="I12" s="208">
        <f t="shared" si="1"/>
        <v>3.0624545454545453E-2</v>
      </c>
      <c r="J12" s="207">
        <f t="shared" si="2"/>
        <v>3.0624545454545453E-2</v>
      </c>
      <c r="K12" s="293">
        <f t="shared" si="3"/>
        <v>3.0624545454545453E-2</v>
      </c>
      <c r="L12" s="294" t="s">
        <v>15</v>
      </c>
      <c r="M12" s="203"/>
      <c r="N12" s="291" t="s">
        <v>19</v>
      </c>
      <c r="O12" s="292">
        <v>9</v>
      </c>
      <c r="P12" s="303">
        <f>D12</f>
        <v>0.17313636363636364</v>
      </c>
      <c r="Q12" s="303">
        <f>'Seguimiento PAI '!V38</f>
        <v>0.17013636363636364</v>
      </c>
      <c r="R12" s="304">
        <f t="shared" si="8"/>
        <v>0.9826726174849042</v>
      </c>
      <c r="S12" s="305">
        <f t="shared" si="5"/>
        <v>0.42790909090909091</v>
      </c>
      <c r="T12" s="305">
        <f>'Seguimiento PAI '!W38</f>
        <v>0.17013636363636364</v>
      </c>
      <c r="U12" s="304">
        <f t="shared" si="9"/>
        <v>0.39759932016146166</v>
      </c>
      <c r="V12" s="305">
        <f t="shared" si="6"/>
        <v>0.74745454545454537</v>
      </c>
      <c r="W12" s="305">
        <f>'Seguimiento PAI '!X38</f>
        <v>0.17013636363636364</v>
      </c>
      <c r="X12" s="304">
        <f t="shared" si="10"/>
        <v>0.22762101678423743</v>
      </c>
      <c r="Y12" s="306">
        <f t="shared" si="7"/>
        <v>1</v>
      </c>
      <c r="Z12" s="306">
        <f>'Seguimiento PAI '!Y38</f>
        <v>0.17013636363636364</v>
      </c>
      <c r="AA12" s="304">
        <f t="shared" si="11"/>
        <v>0.17013636363636364</v>
      </c>
    </row>
    <row r="13" spans="1:28" ht="30" customHeight="1" x14ac:dyDescent="0.25">
      <c r="A13" s="291" t="s">
        <v>20</v>
      </c>
      <c r="B13" s="292">
        <v>14</v>
      </c>
      <c r="C13" s="309">
        <v>0.1</v>
      </c>
      <c r="D13" s="208">
        <f>'Seguimiento PAI '!N65</f>
        <v>3.0833333333333334E-2</v>
      </c>
      <c r="E13" s="208">
        <f>'Seguimiento PAI '!O65</f>
        <v>0.56833333333333336</v>
      </c>
      <c r="F13" s="208">
        <f>'Seguimiento PAI '!P65</f>
        <v>0.6991666666666666</v>
      </c>
      <c r="G13" s="208">
        <f>'Seguimiento PAI '!Q65</f>
        <v>1.0000000000000002</v>
      </c>
      <c r="H13" s="207">
        <f t="shared" si="0"/>
        <v>3.0833333333333338E-3</v>
      </c>
      <c r="I13" s="208">
        <f t="shared" si="1"/>
        <v>3.0833333333333338E-3</v>
      </c>
      <c r="J13" s="207">
        <f t="shared" si="2"/>
        <v>3.0833333333333338E-3</v>
      </c>
      <c r="K13" s="293">
        <f t="shared" si="3"/>
        <v>3.0833333333333338E-3</v>
      </c>
      <c r="L13" s="294" t="s">
        <v>15</v>
      </c>
      <c r="M13" s="203"/>
      <c r="N13" s="291" t="s">
        <v>20</v>
      </c>
      <c r="O13" s="292">
        <v>14</v>
      </c>
      <c r="P13" s="303">
        <f t="shared" si="4"/>
        <v>3.0833333333333334E-2</v>
      </c>
      <c r="Q13" s="303">
        <f>'Seguimiento PAI '!V65</f>
        <v>3.0833333333333334E-2</v>
      </c>
      <c r="R13" s="304">
        <f t="shared" si="8"/>
        <v>1</v>
      </c>
      <c r="S13" s="305">
        <f t="shared" si="5"/>
        <v>0.56833333333333336</v>
      </c>
      <c r="T13" s="305">
        <f>'Seguimiento PAI '!W65</f>
        <v>3.0833333333333334E-2</v>
      </c>
      <c r="U13" s="304">
        <f t="shared" si="9"/>
        <v>5.4252199413489736E-2</v>
      </c>
      <c r="V13" s="305">
        <f t="shared" si="6"/>
        <v>0.6991666666666666</v>
      </c>
      <c r="W13" s="305">
        <f>'Seguimiento PAI '!X65</f>
        <v>3.0833333333333334E-2</v>
      </c>
      <c r="X13" s="304">
        <f t="shared" si="10"/>
        <v>4.410011918951133E-2</v>
      </c>
      <c r="Y13" s="306">
        <f t="shared" si="7"/>
        <v>1.0000000000000002</v>
      </c>
      <c r="Z13" s="306">
        <f>'Seguimiento PAI '!Y65</f>
        <v>3.0833333333333334E-2</v>
      </c>
      <c r="AA13" s="304">
        <f t="shared" si="11"/>
        <v>3.0833333333333327E-2</v>
      </c>
    </row>
    <row r="14" spans="1:28" ht="30" customHeight="1" x14ac:dyDescent="0.25">
      <c r="A14" s="308" t="s">
        <v>731</v>
      </c>
      <c r="B14" s="206">
        <v>12</v>
      </c>
      <c r="C14" s="311">
        <v>0.08</v>
      </c>
      <c r="D14" s="208">
        <f>'Seguimiento PAI '!N94</f>
        <v>0</v>
      </c>
      <c r="E14" s="208">
        <f>'Seguimiento PAI '!O94</f>
        <v>0.48416666666666663</v>
      </c>
      <c r="F14" s="208">
        <f>'Seguimiento PAI '!P94</f>
        <v>0.51183333333333336</v>
      </c>
      <c r="G14" s="208">
        <f>'Seguimiento PAI '!Q94</f>
        <v>0.99599999999999989</v>
      </c>
      <c r="H14" s="207">
        <f t="shared" si="0"/>
        <v>0</v>
      </c>
      <c r="I14" s="208">
        <f t="shared" si="1"/>
        <v>0</v>
      </c>
      <c r="J14" s="207">
        <f t="shared" si="2"/>
        <v>0</v>
      </c>
      <c r="K14" s="293">
        <f t="shared" si="3"/>
        <v>0</v>
      </c>
      <c r="L14" s="294" t="s">
        <v>15</v>
      </c>
      <c r="M14" s="203"/>
      <c r="N14" s="308" t="s">
        <v>731</v>
      </c>
      <c r="O14" s="206">
        <v>12</v>
      </c>
      <c r="P14" s="303">
        <f>D14</f>
        <v>0</v>
      </c>
      <c r="Q14" s="303">
        <f>'Seguimiento PAI '!V94</f>
        <v>0</v>
      </c>
      <c r="R14" s="386"/>
      <c r="S14" s="305">
        <f>E14</f>
        <v>0.48416666666666663</v>
      </c>
      <c r="T14" s="305">
        <f>'Seguimiento PAI '!W94</f>
        <v>0</v>
      </c>
      <c r="U14" s="304">
        <f t="shared" si="9"/>
        <v>0</v>
      </c>
      <c r="V14" s="305">
        <f>F14</f>
        <v>0.51183333333333336</v>
      </c>
      <c r="W14" s="305">
        <f>'Seguimiento PAI '!X94</f>
        <v>0</v>
      </c>
      <c r="X14" s="304">
        <f t="shared" si="10"/>
        <v>0</v>
      </c>
      <c r="Y14" s="306">
        <f>G14</f>
        <v>0.99599999999999989</v>
      </c>
      <c r="Z14" s="306">
        <f>'Seguimiento PAI '!Y94</f>
        <v>0</v>
      </c>
      <c r="AA14" s="304">
        <f t="shared" si="11"/>
        <v>0</v>
      </c>
    </row>
    <row r="15" spans="1:28" ht="15" thickBot="1" x14ac:dyDescent="0.25">
      <c r="A15" s="295" t="s">
        <v>21</v>
      </c>
      <c r="B15" s="292">
        <f>SUM(B8:B14)</f>
        <v>83</v>
      </c>
      <c r="C15" s="296">
        <f>SUM(C8:C14)</f>
        <v>1</v>
      </c>
      <c r="D15" s="297"/>
      <c r="E15" s="297"/>
      <c r="F15" s="297"/>
      <c r="G15" s="297"/>
      <c r="H15" s="297"/>
      <c r="I15" s="297"/>
      <c r="J15" s="297"/>
      <c r="K15" s="297"/>
      <c r="L15" s="294"/>
      <c r="M15" s="203"/>
      <c r="N15" s="209" t="s">
        <v>732</v>
      </c>
      <c r="O15" s="387">
        <f>SUM(O8:O14)</f>
        <v>83</v>
      </c>
      <c r="P15" s="388">
        <f>AVERAGE(P8:P14)</f>
        <v>9.4102421388135668E-2</v>
      </c>
      <c r="Q15" s="388">
        <f>AVERAGE(Q8:Q14)</f>
        <v>9.3673849959564251E-2</v>
      </c>
      <c r="R15" s="389">
        <f>AVERAGE(R8:R14)</f>
        <v>0.99711210291415064</v>
      </c>
      <c r="S15" s="307"/>
      <c r="T15" s="307"/>
      <c r="U15" s="307"/>
      <c r="V15" s="307"/>
      <c r="W15" s="307"/>
      <c r="X15" s="304"/>
      <c r="Y15" s="298"/>
      <c r="Z15" s="298"/>
      <c r="AA15" s="298"/>
    </row>
    <row r="16" spans="1:28" ht="15.75" thickTop="1" thickBot="1" x14ac:dyDescent="0.3">
      <c r="A16" s="298"/>
      <c r="B16" s="298"/>
      <c r="C16" s="298"/>
      <c r="D16" s="298"/>
      <c r="E16" s="298"/>
      <c r="F16" s="299"/>
      <c r="G16" s="298"/>
      <c r="H16" s="298"/>
      <c r="I16" s="298"/>
      <c r="J16" s="298"/>
      <c r="K16" s="298"/>
      <c r="L16" s="298"/>
      <c r="M16" s="203"/>
      <c r="N16" s="203"/>
      <c r="O16" s="203"/>
      <c r="P16" s="203"/>
      <c r="Q16" s="203"/>
      <c r="R16" s="203"/>
      <c r="S16" s="203"/>
      <c r="T16" s="203"/>
      <c r="U16" s="203"/>
      <c r="V16" s="203"/>
      <c r="W16" s="203"/>
      <c r="X16" s="203"/>
      <c r="Y16" s="203"/>
      <c r="Z16" s="203"/>
      <c r="AA16" s="203"/>
    </row>
    <row r="17" spans="1:27" ht="15" customHeight="1" thickBot="1" x14ac:dyDescent="0.3">
      <c r="A17" s="409" t="s">
        <v>339</v>
      </c>
      <c r="B17" s="410"/>
      <c r="C17" s="410"/>
      <c r="D17" s="410"/>
      <c r="E17" s="410"/>
      <c r="F17" s="410"/>
      <c r="G17" s="410"/>
      <c r="H17" s="410"/>
      <c r="I17" s="410"/>
      <c r="J17" s="410"/>
      <c r="K17" s="410"/>
      <c r="L17" s="411"/>
      <c r="M17" s="203"/>
      <c r="N17" s="394" t="s">
        <v>22</v>
      </c>
      <c r="O17" s="395"/>
      <c r="P17" s="395"/>
      <c r="Q17" s="395"/>
      <c r="R17" s="395"/>
      <c r="S17" s="395"/>
      <c r="T17" s="395"/>
      <c r="U17" s="395"/>
      <c r="V17" s="395"/>
      <c r="W17" s="395"/>
      <c r="X17" s="395"/>
      <c r="Y17" s="395"/>
      <c r="Z17" s="395"/>
      <c r="AA17" s="396"/>
    </row>
    <row r="18" spans="1:27" ht="14.45" customHeight="1" x14ac:dyDescent="0.25">
      <c r="A18" s="400"/>
      <c r="B18" s="401"/>
      <c r="C18" s="401"/>
      <c r="D18" s="401"/>
      <c r="E18" s="401"/>
      <c r="F18" s="401"/>
      <c r="G18" s="401"/>
      <c r="H18" s="401"/>
      <c r="I18" s="401"/>
      <c r="J18" s="401"/>
      <c r="K18" s="401"/>
      <c r="L18" s="402"/>
      <c r="M18" s="210"/>
      <c r="N18" s="412" t="s">
        <v>23</v>
      </c>
      <c r="O18" s="413"/>
      <c r="P18" s="413"/>
      <c r="Q18" s="413"/>
      <c r="R18" s="413"/>
      <c r="S18" s="413"/>
      <c r="T18" s="413"/>
      <c r="U18" s="413"/>
      <c r="V18" s="413"/>
      <c r="W18" s="413"/>
      <c r="X18" s="413"/>
      <c r="Y18" s="413"/>
      <c r="Z18" s="413"/>
      <c r="AA18" s="414"/>
    </row>
    <row r="19" spans="1:27" x14ac:dyDescent="0.25">
      <c r="A19" s="403"/>
      <c r="B19" s="404"/>
      <c r="C19" s="404"/>
      <c r="D19" s="404"/>
      <c r="E19" s="404"/>
      <c r="F19" s="404"/>
      <c r="G19" s="404"/>
      <c r="H19" s="404"/>
      <c r="I19" s="404"/>
      <c r="J19" s="404"/>
      <c r="K19" s="404"/>
      <c r="L19" s="405"/>
      <c r="M19" s="210"/>
      <c r="N19" s="415"/>
      <c r="O19" s="416"/>
      <c r="P19" s="416"/>
      <c r="Q19" s="416"/>
      <c r="R19" s="416"/>
      <c r="S19" s="416"/>
      <c r="T19" s="416"/>
      <c r="U19" s="416"/>
      <c r="V19" s="416"/>
      <c r="W19" s="416"/>
      <c r="X19" s="416"/>
      <c r="Y19" s="416"/>
      <c r="Z19" s="416"/>
      <c r="AA19" s="417"/>
    </row>
    <row r="20" spans="1:27" x14ac:dyDescent="0.25">
      <c r="A20" s="403"/>
      <c r="B20" s="404"/>
      <c r="C20" s="404"/>
      <c r="D20" s="404"/>
      <c r="E20" s="404"/>
      <c r="F20" s="404"/>
      <c r="G20" s="404"/>
      <c r="H20" s="404"/>
      <c r="I20" s="404"/>
      <c r="J20" s="404"/>
      <c r="K20" s="404"/>
      <c r="L20" s="405"/>
      <c r="M20" s="210"/>
      <c r="N20" s="415"/>
      <c r="O20" s="416"/>
      <c r="P20" s="416"/>
      <c r="Q20" s="416"/>
      <c r="R20" s="416"/>
      <c r="S20" s="416"/>
      <c r="T20" s="416"/>
      <c r="U20" s="416"/>
      <c r="V20" s="416"/>
      <c r="W20" s="416"/>
      <c r="X20" s="416"/>
      <c r="Y20" s="416"/>
      <c r="Z20" s="416"/>
      <c r="AA20" s="417"/>
    </row>
    <row r="21" spans="1:27" x14ac:dyDescent="0.25">
      <c r="A21" s="403"/>
      <c r="B21" s="404"/>
      <c r="C21" s="404"/>
      <c r="D21" s="404"/>
      <c r="E21" s="404"/>
      <c r="F21" s="404"/>
      <c r="G21" s="404"/>
      <c r="H21" s="404"/>
      <c r="I21" s="404"/>
      <c r="J21" s="404"/>
      <c r="K21" s="404"/>
      <c r="L21" s="405"/>
      <c r="M21" s="210"/>
      <c r="N21" s="415"/>
      <c r="O21" s="416"/>
      <c r="P21" s="416"/>
      <c r="Q21" s="416"/>
      <c r="R21" s="416"/>
      <c r="S21" s="416"/>
      <c r="T21" s="416"/>
      <c r="U21" s="416"/>
      <c r="V21" s="416"/>
      <c r="W21" s="416"/>
      <c r="X21" s="416"/>
      <c r="Y21" s="416"/>
      <c r="Z21" s="416"/>
      <c r="AA21" s="417"/>
    </row>
    <row r="22" spans="1:27" x14ac:dyDescent="0.25">
      <c r="A22" s="403"/>
      <c r="B22" s="404"/>
      <c r="C22" s="404"/>
      <c r="D22" s="404"/>
      <c r="E22" s="404"/>
      <c r="F22" s="404"/>
      <c r="G22" s="404"/>
      <c r="H22" s="404"/>
      <c r="I22" s="404"/>
      <c r="J22" s="404"/>
      <c r="K22" s="404"/>
      <c r="L22" s="405"/>
      <c r="M22" s="210"/>
      <c r="N22" s="415"/>
      <c r="O22" s="416"/>
      <c r="P22" s="416"/>
      <c r="Q22" s="416"/>
      <c r="R22" s="416"/>
      <c r="S22" s="416"/>
      <c r="T22" s="416"/>
      <c r="U22" s="416"/>
      <c r="V22" s="416"/>
      <c r="W22" s="416"/>
      <c r="X22" s="416"/>
      <c r="Y22" s="416"/>
      <c r="Z22" s="416"/>
      <c r="AA22" s="417"/>
    </row>
    <row r="23" spans="1:27" x14ac:dyDescent="0.25">
      <c r="A23" s="403"/>
      <c r="B23" s="404"/>
      <c r="C23" s="404"/>
      <c r="D23" s="404"/>
      <c r="E23" s="404"/>
      <c r="F23" s="404"/>
      <c r="G23" s="404"/>
      <c r="H23" s="404"/>
      <c r="I23" s="404"/>
      <c r="J23" s="404"/>
      <c r="K23" s="404"/>
      <c r="L23" s="405"/>
      <c r="M23" s="210"/>
      <c r="N23" s="415"/>
      <c r="O23" s="416"/>
      <c r="P23" s="416"/>
      <c r="Q23" s="416"/>
      <c r="R23" s="416"/>
      <c r="S23" s="416"/>
      <c r="T23" s="416"/>
      <c r="U23" s="416"/>
      <c r="V23" s="416"/>
      <c r="W23" s="416"/>
      <c r="X23" s="416"/>
      <c r="Y23" s="416"/>
      <c r="Z23" s="416"/>
      <c r="AA23" s="417"/>
    </row>
    <row r="24" spans="1:27" x14ac:dyDescent="0.25">
      <c r="A24" s="403"/>
      <c r="B24" s="404"/>
      <c r="C24" s="404"/>
      <c r="D24" s="404"/>
      <c r="E24" s="404"/>
      <c r="F24" s="404"/>
      <c r="G24" s="404"/>
      <c r="H24" s="404"/>
      <c r="I24" s="404"/>
      <c r="J24" s="404"/>
      <c r="K24" s="404"/>
      <c r="L24" s="405"/>
      <c r="M24" s="210"/>
      <c r="N24" s="415"/>
      <c r="O24" s="416"/>
      <c r="P24" s="416"/>
      <c r="Q24" s="416"/>
      <c r="R24" s="416"/>
      <c r="S24" s="416"/>
      <c r="T24" s="416"/>
      <c r="U24" s="416"/>
      <c r="V24" s="416"/>
      <c r="W24" s="416"/>
      <c r="X24" s="416"/>
      <c r="Y24" s="416"/>
      <c r="Z24" s="416"/>
      <c r="AA24" s="417"/>
    </row>
    <row r="25" spans="1:27" x14ac:dyDescent="0.25">
      <c r="A25" s="403"/>
      <c r="B25" s="404"/>
      <c r="C25" s="404"/>
      <c r="D25" s="404"/>
      <c r="E25" s="404"/>
      <c r="F25" s="404"/>
      <c r="G25" s="404"/>
      <c r="H25" s="404"/>
      <c r="I25" s="404"/>
      <c r="J25" s="404"/>
      <c r="K25" s="404"/>
      <c r="L25" s="405"/>
      <c r="M25" s="210"/>
      <c r="N25" s="415"/>
      <c r="O25" s="416"/>
      <c r="P25" s="416"/>
      <c r="Q25" s="416"/>
      <c r="R25" s="416"/>
      <c r="S25" s="416"/>
      <c r="T25" s="416"/>
      <c r="U25" s="416"/>
      <c r="V25" s="416"/>
      <c r="W25" s="416"/>
      <c r="X25" s="416"/>
      <c r="Y25" s="416"/>
      <c r="Z25" s="416"/>
      <c r="AA25" s="417"/>
    </row>
    <row r="26" spans="1:27" x14ac:dyDescent="0.25">
      <c r="A26" s="403"/>
      <c r="B26" s="404"/>
      <c r="C26" s="404"/>
      <c r="D26" s="404"/>
      <c r="E26" s="404"/>
      <c r="F26" s="404"/>
      <c r="G26" s="404"/>
      <c r="H26" s="404"/>
      <c r="I26" s="404"/>
      <c r="J26" s="404"/>
      <c r="K26" s="404"/>
      <c r="L26" s="405"/>
      <c r="M26" s="210"/>
      <c r="N26" s="415"/>
      <c r="O26" s="416"/>
      <c r="P26" s="416"/>
      <c r="Q26" s="416"/>
      <c r="R26" s="416"/>
      <c r="S26" s="416"/>
      <c r="T26" s="416"/>
      <c r="U26" s="416"/>
      <c r="V26" s="416"/>
      <c r="W26" s="416"/>
      <c r="X26" s="416"/>
      <c r="Y26" s="416"/>
      <c r="Z26" s="416"/>
      <c r="AA26" s="417"/>
    </row>
    <row r="27" spans="1:27" x14ac:dyDescent="0.25">
      <c r="A27" s="403"/>
      <c r="B27" s="404"/>
      <c r="C27" s="404"/>
      <c r="D27" s="404"/>
      <c r="E27" s="404"/>
      <c r="F27" s="404"/>
      <c r="G27" s="404"/>
      <c r="H27" s="404"/>
      <c r="I27" s="404"/>
      <c r="J27" s="404"/>
      <c r="K27" s="404"/>
      <c r="L27" s="405"/>
      <c r="M27" s="210"/>
      <c r="N27" s="415"/>
      <c r="O27" s="416"/>
      <c r="P27" s="416"/>
      <c r="Q27" s="416"/>
      <c r="R27" s="416"/>
      <c r="S27" s="416"/>
      <c r="T27" s="416"/>
      <c r="U27" s="416"/>
      <c r="V27" s="416"/>
      <c r="W27" s="416"/>
      <c r="X27" s="416"/>
      <c r="Y27" s="416"/>
      <c r="Z27" s="416"/>
      <c r="AA27" s="417"/>
    </row>
    <row r="28" spans="1:27" x14ac:dyDescent="0.25">
      <c r="A28" s="403"/>
      <c r="B28" s="404"/>
      <c r="C28" s="404"/>
      <c r="D28" s="404"/>
      <c r="E28" s="404"/>
      <c r="F28" s="404"/>
      <c r="G28" s="404"/>
      <c r="H28" s="404"/>
      <c r="I28" s="404"/>
      <c r="J28" s="404"/>
      <c r="K28" s="404"/>
      <c r="L28" s="405"/>
      <c r="M28" s="210"/>
      <c r="N28" s="415"/>
      <c r="O28" s="416"/>
      <c r="P28" s="416"/>
      <c r="Q28" s="416"/>
      <c r="R28" s="416"/>
      <c r="S28" s="416"/>
      <c r="T28" s="416"/>
      <c r="U28" s="416"/>
      <c r="V28" s="416"/>
      <c r="W28" s="416"/>
      <c r="X28" s="416"/>
      <c r="Y28" s="416"/>
      <c r="Z28" s="416"/>
      <c r="AA28" s="417"/>
    </row>
    <row r="29" spans="1:27" x14ac:dyDescent="0.25">
      <c r="A29" s="403"/>
      <c r="B29" s="404"/>
      <c r="C29" s="404"/>
      <c r="D29" s="404"/>
      <c r="E29" s="404"/>
      <c r="F29" s="404"/>
      <c r="G29" s="404"/>
      <c r="H29" s="404"/>
      <c r="I29" s="404"/>
      <c r="J29" s="404"/>
      <c r="K29" s="404"/>
      <c r="L29" s="405"/>
      <c r="M29" s="210"/>
      <c r="N29" s="415"/>
      <c r="O29" s="416"/>
      <c r="P29" s="416"/>
      <c r="Q29" s="416"/>
      <c r="R29" s="416"/>
      <c r="S29" s="416"/>
      <c r="T29" s="416"/>
      <c r="U29" s="416"/>
      <c r="V29" s="416"/>
      <c r="W29" s="416"/>
      <c r="X29" s="416"/>
      <c r="Y29" s="416"/>
      <c r="Z29" s="416"/>
      <c r="AA29" s="417"/>
    </row>
    <row r="30" spans="1:27" x14ac:dyDescent="0.25">
      <c r="A30" s="403"/>
      <c r="B30" s="404"/>
      <c r="C30" s="404"/>
      <c r="D30" s="404"/>
      <c r="E30" s="404"/>
      <c r="F30" s="404"/>
      <c r="G30" s="404"/>
      <c r="H30" s="404"/>
      <c r="I30" s="404"/>
      <c r="J30" s="404"/>
      <c r="K30" s="404"/>
      <c r="L30" s="405"/>
      <c r="M30" s="210"/>
      <c r="N30" s="415"/>
      <c r="O30" s="416"/>
      <c r="P30" s="416"/>
      <c r="Q30" s="416"/>
      <c r="R30" s="416"/>
      <c r="S30" s="416"/>
      <c r="T30" s="416"/>
      <c r="U30" s="416"/>
      <c r="V30" s="416"/>
      <c r="W30" s="416"/>
      <c r="X30" s="416"/>
      <c r="Y30" s="416"/>
      <c r="Z30" s="416"/>
      <c r="AA30" s="417"/>
    </row>
    <row r="31" spans="1:27" x14ac:dyDescent="0.25">
      <c r="A31" s="403"/>
      <c r="B31" s="404"/>
      <c r="C31" s="404"/>
      <c r="D31" s="404"/>
      <c r="E31" s="404"/>
      <c r="F31" s="404"/>
      <c r="G31" s="404"/>
      <c r="H31" s="404"/>
      <c r="I31" s="404"/>
      <c r="J31" s="404"/>
      <c r="K31" s="404"/>
      <c r="L31" s="405"/>
      <c r="M31" s="210"/>
      <c r="N31" s="415"/>
      <c r="O31" s="416"/>
      <c r="P31" s="416"/>
      <c r="Q31" s="416"/>
      <c r="R31" s="416"/>
      <c r="S31" s="416"/>
      <c r="T31" s="416"/>
      <c r="U31" s="416"/>
      <c r="V31" s="416"/>
      <c r="W31" s="416"/>
      <c r="X31" s="416"/>
      <c r="Y31" s="416"/>
      <c r="Z31" s="416"/>
      <c r="AA31" s="417"/>
    </row>
    <row r="32" spans="1:27" x14ac:dyDescent="0.25">
      <c r="A32" s="403"/>
      <c r="B32" s="404"/>
      <c r="C32" s="404"/>
      <c r="D32" s="404"/>
      <c r="E32" s="404"/>
      <c r="F32" s="404"/>
      <c r="G32" s="404"/>
      <c r="H32" s="404"/>
      <c r="I32" s="404"/>
      <c r="J32" s="404"/>
      <c r="K32" s="404"/>
      <c r="L32" s="405"/>
      <c r="M32" s="210"/>
      <c r="N32" s="415"/>
      <c r="O32" s="416"/>
      <c r="P32" s="416"/>
      <c r="Q32" s="416"/>
      <c r="R32" s="416"/>
      <c r="S32" s="416"/>
      <c r="T32" s="416"/>
      <c r="U32" s="416"/>
      <c r="V32" s="416"/>
      <c r="W32" s="416"/>
      <c r="X32" s="416"/>
      <c r="Y32" s="416"/>
      <c r="Z32" s="416"/>
      <c r="AA32" s="417"/>
    </row>
    <row r="33" spans="1:27" x14ac:dyDescent="0.25">
      <c r="A33" s="403"/>
      <c r="B33" s="404"/>
      <c r="C33" s="404"/>
      <c r="D33" s="404"/>
      <c r="E33" s="404"/>
      <c r="F33" s="404"/>
      <c r="G33" s="404"/>
      <c r="H33" s="404"/>
      <c r="I33" s="404"/>
      <c r="J33" s="404"/>
      <c r="K33" s="404"/>
      <c r="L33" s="405"/>
      <c r="M33" s="210"/>
      <c r="N33" s="415"/>
      <c r="O33" s="416"/>
      <c r="P33" s="416"/>
      <c r="Q33" s="416"/>
      <c r="R33" s="416"/>
      <c r="S33" s="416"/>
      <c r="T33" s="416"/>
      <c r="U33" s="416"/>
      <c r="V33" s="416"/>
      <c r="W33" s="416"/>
      <c r="X33" s="416"/>
      <c r="Y33" s="416"/>
      <c r="Z33" s="416"/>
      <c r="AA33" s="417"/>
    </row>
    <row r="34" spans="1:27" x14ac:dyDescent="0.25">
      <c r="A34" s="403"/>
      <c r="B34" s="404"/>
      <c r="C34" s="404"/>
      <c r="D34" s="404"/>
      <c r="E34" s="404"/>
      <c r="F34" s="404"/>
      <c r="G34" s="404"/>
      <c r="H34" s="404"/>
      <c r="I34" s="404"/>
      <c r="J34" s="404"/>
      <c r="K34" s="404"/>
      <c r="L34" s="405"/>
      <c r="M34" s="210"/>
      <c r="N34" s="415"/>
      <c r="O34" s="416"/>
      <c r="P34" s="416"/>
      <c r="Q34" s="416"/>
      <c r="R34" s="416"/>
      <c r="S34" s="416"/>
      <c r="T34" s="416"/>
      <c r="U34" s="416"/>
      <c r="V34" s="416"/>
      <c r="W34" s="416"/>
      <c r="X34" s="416"/>
      <c r="Y34" s="416"/>
      <c r="Z34" s="416"/>
      <c r="AA34" s="417"/>
    </row>
    <row r="35" spans="1:27" x14ac:dyDescent="0.25">
      <c r="A35" s="403"/>
      <c r="B35" s="404"/>
      <c r="C35" s="404"/>
      <c r="D35" s="404"/>
      <c r="E35" s="404"/>
      <c r="F35" s="404"/>
      <c r="G35" s="404"/>
      <c r="H35" s="404"/>
      <c r="I35" s="404"/>
      <c r="J35" s="404"/>
      <c r="K35" s="404"/>
      <c r="L35" s="405"/>
      <c r="M35" s="210"/>
      <c r="N35" s="415"/>
      <c r="O35" s="416"/>
      <c r="P35" s="416"/>
      <c r="Q35" s="416"/>
      <c r="R35" s="416"/>
      <c r="S35" s="416"/>
      <c r="T35" s="416"/>
      <c r="U35" s="416"/>
      <c r="V35" s="416"/>
      <c r="W35" s="416"/>
      <c r="X35" s="416"/>
      <c r="Y35" s="416"/>
      <c r="Z35" s="416"/>
      <c r="AA35" s="417"/>
    </row>
    <row r="36" spans="1:27" x14ac:dyDescent="0.25">
      <c r="A36" s="403"/>
      <c r="B36" s="404"/>
      <c r="C36" s="404"/>
      <c r="D36" s="404"/>
      <c r="E36" s="404"/>
      <c r="F36" s="404"/>
      <c r="G36" s="404"/>
      <c r="H36" s="404"/>
      <c r="I36" s="404"/>
      <c r="J36" s="404"/>
      <c r="K36" s="404"/>
      <c r="L36" s="405"/>
      <c r="M36" s="210"/>
      <c r="N36" s="415"/>
      <c r="O36" s="416"/>
      <c r="P36" s="416"/>
      <c r="Q36" s="416"/>
      <c r="R36" s="416"/>
      <c r="S36" s="416"/>
      <c r="T36" s="416"/>
      <c r="U36" s="416"/>
      <c r="V36" s="416"/>
      <c r="W36" s="416"/>
      <c r="X36" s="416"/>
      <c r="Y36" s="416"/>
      <c r="Z36" s="416"/>
      <c r="AA36" s="417"/>
    </row>
    <row r="37" spans="1:27" x14ac:dyDescent="0.25">
      <c r="A37" s="403"/>
      <c r="B37" s="404"/>
      <c r="C37" s="404"/>
      <c r="D37" s="404"/>
      <c r="E37" s="404"/>
      <c r="F37" s="404"/>
      <c r="G37" s="404"/>
      <c r="H37" s="404"/>
      <c r="I37" s="404"/>
      <c r="J37" s="404"/>
      <c r="K37" s="404"/>
      <c r="L37" s="405"/>
      <c r="M37" s="210"/>
      <c r="N37" s="415"/>
      <c r="O37" s="416"/>
      <c r="P37" s="416"/>
      <c r="Q37" s="416"/>
      <c r="R37" s="416"/>
      <c r="S37" s="416"/>
      <c r="T37" s="416"/>
      <c r="U37" s="416"/>
      <c r="V37" s="416"/>
      <c r="W37" s="416"/>
      <c r="X37" s="416"/>
      <c r="Y37" s="416"/>
      <c r="Z37" s="416"/>
      <c r="AA37" s="417"/>
    </row>
    <row r="38" spans="1:27" x14ac:dyDescent="0.25">
      <c r="A38" s="403"/>
      <c r="B38" s="404"/>
      <c r="C38" s="404"/>
      <c r="D38" s="404"/>
      <c r="E38" s="404"/>
      <c r="F38" s="404"/>
      <c r="G38" s="404"/>
      <c r="H38" s="404"/>
      <c r="I38" s="404"/>
      <c r="J38" s="404"/>
      <c r="K38" s="404"/>
      <c r="L38" s="405"/>
      <c r="M38" s="210"/>
      <c r="N38" s="415"/>
      <c r="O38" s="416"/>
      <c r="P38" s="416"/>
      <c r="Q38" s="416"/>
      <c r="R38" s="416"/>
      <c r="S38" s="416"/>
      <c r="T38" s="416"/>
      <c r="U38" s="416"/>
      <c r="V38" s="416"/>
      <c r="W38" s="416"/>
      <c r="X38" s="416"/>
      <c r="Y38" s="416"/>
      <c r="Z38" s="416"/>
      <c r="AA38" s="417"/>
    </row>
    <row r="39" spans="1:27" x14ac:dyDescent="0.25">
      <c r="A39" s="403"/>
      <c r="B39" s="404"/>
      <c r="C39" s="404"/>
      <c r="D39" s="404"/>
      <c r="E39" s="404"/>
      <c r="F39" s="404"/>
      <c r="G39" s="404"/>
      <c r="H39" s="404"/>
      <c r="I39" s="404"/>
      <c r="J39" s="404"/>
      <c r="K39" s="404"/>
      <c r="L39" s="405"/>
      <c r="M39" s="210"/>
      <c r="N39" s="415"/>
      <c r="O39" s="416"/>
      <c r="P39" s="416"/>
      <c r="Q39" s="416"/>
      <c r="R39" s="416"/>
      <c r="S39" s="416"/>
      <c r="T39" s="416"/>
      <c r="U39" s="416"/>
      <c r="V39" s="416"/>
      <c r="W39" s="416"/>
      <c r="X39" s="416"/>
      <c r="Y39" s="416"/>
      <c r="Z39" s="416"/>
      <c r="AA39" s="417"/>
    </row>
    <row r="40" spans="1:27" ht="15" thickBot="1" x14ac:dyDescent="0.3">
      <c r="A40" s="406"/>
      <c r="B40" s="407"/>
      <c r="C40" s="407"/>
      <c r="D40" s="407"/>
      <c r="E40" s="407"/>
      <c r="F40" s="407"/>
      <c r="G40" s="407"/>
      <c r="H40" s="407"/>
      <c r="I40" s="407"/>
      <c r="J40" s="407"/>
      <c r="K40" s="407"/>
      <c r="L40" s="408"/>
      <c r="M40" s="210"/>
      <c r="N40" s="418"/>
      <c r="O40" s="419"/>
      <c r="P40" s="419"/>
      <c r="Q40" s="419"/>
      <c r="R40" s="419"/>
      <c r="S40" s="419"/>
      <c r="T40" s="419"/>
      <c r="U40" s="419"/>
      <c r="V40" s="419"/>
      <c r="W40" s="419"/>
      <c r="X40" s="419"/>
      <c r="Y40" s="419"/>
      <c r="Z40" s="419"/>
      <c r="AA40" s="420"/>
    </row>
    <row r="41" spans="1:27" ht="15" thickBot="1" x14ac:dyDescent="0.3">
      <c r="A41" s="202"/>
      <c r="B41" s="203"/>
      <c r="C41" s="203"/>
      <c r="D41" s="203"/>
      <c r="E41" s="203"/>
      <c r="F41" s="203"/>
      <c r="G41" s="203"/>
      <c r="H41" s="203"/>
      <c r="I41" s="203"/>
      <c r="J41" s="203"/>
      <c r="K41" s="203"/>
      <c r="L41" s="204"/>
      <c r="M41" s="203"/>
      <c r="N41" s="203"/>
      <c r="O41" s="203"/>
      <c r="P41" s="203"/>
      <c r="Q41" s="203"/>
      <c r="R41" s="203"/>
      <c r="S41" s="203"/>
      <c r="T41" s="203"/>
      <c r="U41" s="203"/>
      <c r="V41" s="203"/>
      <c r="W41" s="203"/>
      <c r="X41" s="203"/>
      <c r="Y41" s="203"/>
      <c r="Z41" s="203"/>
      <c r="AA41" s="203"/>
    </row>
    <row r="42" spans="1:27" ht="15" thickBot="1" x14ac:dyDescent="0.3">
      <c r="A42" s="394" t="s">
        <v>24</v>
      </c>
      <c r="B42" s="395"/>
      <c r="C42" s="395"/>
      <c r="D42" s="395"/>
      <c r="E42" s="395"/>
      <c r="F42" s="395"/>
      <c r="G42" s="395"/>
      <c r="H42" s="395"/>
      <c r="I42" s="395"/>
      <c r="J42" s="395"/>
      <c r="K42" s="395"/>
      <c r="L42" s="396"/>
      <c r="M42" s="203"/>
      <c r="N42" s="394" t="s">
        <v>25</v>
      </c>
      <c r="O42" s="395"/>
      <c r="P42" s="395"/>
      <c r="Q42" s="395"/>
      <c r="R42" s="395"/>
      <c r="S42" s="395"/>
      <c r="T42" s="395"/>
      <c r="U42" s="395"/>
      <c r="V42" s="395"/>
      <c r="W42" s="395"/>
      <c r="X42" s="395"/>
      <c r="Y42" s="395"/>
      <c r="Z42" s="395"/>
      <c r="AA42" s="396"/>
    </row>
    <row r="43" spans="1:27" ht="246.6" customHeight="1" thickBot="1" x14ac:dyDescent="0.3">
      <c r="A43" s="391"/>
      <c r="B43" s="392"/>
      <c r="C43" s="392"/>
      <c r="D43" s="392"/>
      <c r="E43" s="392"/>
      <c r="F43" s="392"/>
      <c r="G43" s="392"/>
      <c r="H43" s="392"/>
      <c r="I43" s="392"/>
      <c r="J43" s="392"/>
      <c r="K43" s="392"/>
      <c r="L43" s="393"/>
      <c r="M43" s="203"/>
      <c r="N43" s="397" t="s">
        <v>340</v>
      </c>
      <c r="O43" s="398"/>
      <c r="P43" s="398"/>
      <c r="Q43" s="398"/>
      <c r="R43" s="398"/>
      <c r="S43" s="398"/>
      <c r="T43" s="398"/>
      <c r="U43" s="398"/>
      <c r="V43" s="398"/>
      <c r="W43" s="398"/>
      <c r="X43" s="398"/>
      <c r="Y43" s="398"/>
      <c r="Z43" s="398"/>
      <c r="AA43" s="399"/>
    </row>
    <row r="46" spans="1:27" ht="78" hidden="1" thickBot="1" x14ac:dyDescent="0.3">
      <c r="B46" s="65" t="s">
        <v>26</v>
      </c>
      <c r="C46" s="66" t="s">
        <v>27</v>
      </c>
      <c r="D46" s="168"/>
      <c r="E46" s="172"/>
    </row>
    <row r="47" spans="1:27" hidden="1" x14ac:dyDescent="0.25">
      <c r="B47" s="64"/>
      <c r="C47" s="67" t="s">
        <v>28</v>
      </c>
      <c r="D47" s="169"/>
      <c r="E47" s="173"/>
    </row>
    <row r="48" spans="1:27" hidden="1" x14ac:dyDescent="0.25">
      <c r="B48" s="60"/>
      <c r="C48" s="68" t="s">
        <v>29</v>
      </c>
      <c r="D48" s="170"/>
      <c r="E48" s="173"/>
    </row>
    <row r="49" spans="2:5" hidden="1" x14ac:dyDescent="0.25">
      <c r="B49" s="61"/>
      <c r="C49" s="68" t="s">
        <v>30</v>
      </c>
      <c r="D49" s="170"/>
      <c r="E49" s="173"/>
    </row>
    <row r="50" spans="2:5" hidden="1" x14ac:dyDescent="0.25">
      <c r="B50" s="62"/>
      <c r="C50" s="68" t="s">
        <v>31</v>
      </c>
      <c r="D50" s="170"/>
      <c r="E50" s="173"/>
    </row>
    <row r="51" spans="2:5" ht="15" hidden="1" thickBot="1" x14ac:dyDescent="0.3">
      <c r="B51" s="63"/>
      <c r="C51" s="69" t="s">
        <v>32</v>
      </c>
      <c r="D51" s="171"/>
      <c r="E51" s="173"/>
    </row>
    <row r="52" spans="2:5" hidden="1" x14ac:dyDescent="0.25"/>
  </sheetData>
  <sheetProtection algorithmName="SHA-512" hashValue="Qb0hB7vMKCjOcg6UtTAh+iwFTdS+UCJ7tHfHh0DWFyLc6ySemgYZ6IvBoor7QsI5KMi/bERvh65Pp9Ng0iuWUA==" saltValue="WS/+PDH52rkY9dCt2ClZ2A==" spinCount="100000" sheet="1" deleteColumns="0" deleteRows="0"/>
  <mergeCells count="15">
    <mergeCell ref="B2:AA2"/>
    <mergeCell ref="B3:AA3"/>
    <mergeCell ref="S1:AA1"/>
    <mergeCell ref="A42:L42"/>
    <mergeCell ref="A6:L6"/>
    <mergeCell ref="N6:AA6"/>
    <mergeCell ref="B4:AA4"/>
    <mergeCell ref="B1:R1"/>
    <mergeCell ref="A43:L43"/>
    <mergeCell ref="N42:AA42"/>
    <mergeCell ref="N43:AA43"/>
    <mergeCell ref="A18:L40"/>
    <mergeCell ref="A17:L17"/>
    <mergeCell ref="N17:AA17"/>
    <mergeCell ref="N18:AA40"/>
  </mergeCells>
  <phoneticPr fontId="22" type="noConversion"/>
  <dataValidations count="1">
    <dataValidation type="list" allowBlank="1" showInputMessage="1" showErrorMessage="1" sqref="L8:L15" xr:uid="{18A5DF68-1B78-45C7-B112-ACF541BECFA7}">
      <formula1>#REF!</formula1>
    </dataValidation>
  </dataValidations>
  <pageMargins left="0.25" right="0.25"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tabColor rgb="FF33CC33"/>
  </sheetPr>
  <dimension ref="A1:AC94"/>
  <sheetViews>
    <sheetView topLeftCell="A22" zoomScale="50" zoomScaleNormal="50" workbookViewId="0">
      <selection activeCell="D37" sqref="D37"/>
    </sheetView>
  </sheetViews>
  <sheetFormatPr baseColWidth="10" defaultColWidth="8.7109375" defaultRowHeight="12.75" x14ac:dyDescent="0.2"/>
  <cols>
    <col min="1" max="1" width="13" style="3" customWidth="1"/>
    <col min="2" max="2" width="18.42578125" style="3" customWidth="1"/>
    <col min="3" max="3" width="85" style="3" customWidth="1"/>
    <col min="4" max="4" width="90.7109375" style="3" customWidth="1"/>
    <col min="5" max="5" width="21.5703125" style="8" customWidth="1"/>
    <col min="6" max="6" width="18.5703125" style="8" customWidth="1"/>
    <col min="7" max="7" width="58.85546875" style="3" customWidth="1"/>
    <col min="8" max="8" width="53.7109375" style="3" customWidth="1"/>
    <col min="9" max="9" width="8.7109375" style="8"/>
    <col min="10" max="10" width="8.85546875" style="8" customWidth="1"/>
    <col min="11" max="12" width="8.7109375" style="8"/>
    <col min="13" max="13" width="10.28515625" style="3" bestFit="1" customWidth="1"/>
    <col min="14" max="14" width="65.140625" style="8" customWidth="1"/>
    <col min="15" max="15" width="20.85546875" style="3" customWidth="1"/>
    <col min="16" max="16" width="21.85546875" style="3" customWidth="1"/>
    <col min="17" max="17" width="19" style="3" hidden="1" customWidth="1"/>
    <col min="18" max="18" width="16.42578125" style="3" hidden="1" customWidth="1"/>
    <col min="19" max="20" width="16.140625" style="3" hidden="1" customWidth="1"/>
    <col min="21" max="21" width="13.5703125" style="3" hidden="1" customWidth="1"/>
    <col min="22" max="22" width="17.42578125" style="3" hidden="1" customWidth="1"/>
    <col min="23" max="23" width="18.42578125" style="3" hidden="1" customWidth="1"/>
    <col min="24" max="24" width="17.7109375" style="3" hidden="1" customWidth="1"/>
    <col min="25" max="26" width="9.85546875" style="3" hidden="1" customWidth="1"/>
    <col min="27" max="27" width="19.140625" style="3" hidden="1" customWidth="1"/>
    <col min="28" max="28" width="14.28515625" style="3" hidden="1" customWidth="1"/>
    <col min="29" max="29" width="10.5703125" style="3" hidden="1" customWidth="1"/>
    <col min="30" max="16384" width="8.7109375" style="3"/>
  </cols>
  <sheetData>
    <row r="1" spans="1:29" ht="147" customHeight="1" x14ac:dyDescent="0.75">
      <c r="A1" s="445" t="s">
        <v>574</v>
      </c>
      <c r="B1" s="446"/>
      <c r="C1" s="443" t="s">
        <v>769</v>
      </c>
      <c r="D1" s="444"/>
      <c r="E1" s="444"/>
      <c r="F1" s="444"/>
      <c r="G1" s="444"/>
      <c r="H1" s="444"/>
      <c r="I1" s="444"/>
      <c r="J1" s="444"/>
      <c r="K1" s="444"/>
      <c r="L1" s="444"/>
      <c r="M1" s="444"/>
      <c r="N1" s="437"/>
      <c r="O1" s="437"/>
      <c r="P1" s="437"/>
      <c r="Q1" s="217"/>
      <c r="R1" s="217"/>
      <c r="S1" s="217"/>
      <c r="T1" s="217"/>
      <c r="U1" s="217"/>
      <c r="V1" s="217"/>
      <c r="W1" s="217"/>
      <c r="X1" s="217"/>
      <c r="Y1" s="217"/>
      <c r="Z1" s="217"/>
      <c r="AA1" s="217"/>
      <c r="AB1" s="217"/>
      <c r="AC1" s="217"/>
    </row>
    <row r="2" spans="1:29" ht="64.5" customHeight="1" x14ac:dyDescent="0.2">
      <c r="A2" s="438" t="s">
        <v>33</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row>
    <row r="3" spans="1:29" ht="15.75" x14ac:dyDescent="0.2">
      <c r="A3" s="439" t="s">
        <v>357</v>
      </c>
      <c r="B3" s="440" t="s">
        <v>35</v>
      </c>
      <c r="C3" s="440"/>
      <c r="D3" s="440"/>
      <c r="E3" s="440" t="s">
        <v>36</v>
      </c>
      <c r="F3" s="440"/>
      <c r="G3" s="440" t="s">
        <v>37</v>
      </c>
      <c r="H3" s="440"/>
      <c r="I3" s="440"/>
      <c r="J3" s="440"/>
      <c r="K3" s="440"/>
      <c r="L3" s="440"/>
      <c r="M3" s="440"/>
      <c r="N3" s="440"/>
      <c r="O3" s="441"/>
      <c r="P3" s="441"/>
      <c r="Q3" s="441"/>
      <c r="R3" s="441"/>
      <c r="S3" s="441"/>
      <c r="T3" s="220"/>
      <c r="U3" s="442" t="s">
        <v>38</v>
      </c>
      <c r="V3" s="442"/>
      <c r="W3" s="442"/>
      <c r="X3" s="442"/>
      <c r="Y3" s="442"/>
      <c r="Z3" s="442"/>
      <c r="AA3" s="442"/>
      <c r="AB3" s="442"/>
      <c r="AC3" s="442"/>
    </row>
    <row r="4" spans="1:29" ht="47.25" x14ac:dyDescent="0.2">
      <c r="A4" s="439"/>
      <c r="B4" s="219" t="s">
        <v>39</v>
      </c>
      <c r="C4" s="219" t="s">
        <v>40</v>
      </c>
      <c r="D4" s="219" t="s">
        <v>41</v>
      </c>
      <c r="E4" s="219" t="s">
        <v>42</v>
      </c>
      <c r="F4" s="219" t="s">
        <v>43</v>
      </c>
      <c r="G4" s="219" t="s">
        <v>625</v>
      </c>
      <c r="H4" s="219" t="s">
        <v>590</v>
      </c>
      <c r="I4" s="219" t="s">
        <v>46</v>
      </c>
      <c r="J4" s="219" t="s">
        <v>47</v>
      </c>
      <c r="K4" s="219" t="s">
        <v>48</v>
      </c>
      <c r="L4" s="219" t="s">
        <v>49</v>
      </c>
      <c r="M4" s="219" t="s">
        <v>50</v>
      </c>
      <c r="N4" s="219" t="s">
        <v>51</v>
      </c>
      <c r="O4" s="220" t="s">
        <v>52</v>
      </c>
      <c r="P4" s="220" t="s">
        <v>53</v>
      </c>
      <c r="Q4" s="220" t="s">
        <v>54</v>
      </c>
      <c r="R4" s="220" t="s">
        <v>55</v>
      </c>
      <c r="S4" s="220" t="s">
        <v>56</v>
      </c>
      <c r="T4" s="220" t="s">
        <v>57</v>
      </c>
      <c r="U4" s="221" t="s">
        <v>58</v>
      </c>
      <c r="V4" s="221" t="s">
        <v>59</v>
      </c>
      <c r="W4" s="221" t="s">
        <v>60</v>
      </c>
      <c r="X4" s="221" t="s">
        <v>61</v>
      </c>
      <c r="Y4" s="221" t="s">
        <v>62</v>
      </c>
      <c r="Z4" s="221" t="s">
        <v>63</v>
      </c>
      <c r="AA4" s="221" t="s">
        <v>64</v>
      </c>
      <c r="AB4" s="221" t="s">
        <v>65</v>
      </c>
      <c r="AC4" s="221" t="s">
        <v>66</v>
      </c>
    </row>
    <row r="5" spans="1:29" ht="66.75" customHeight="1" x14ac:dyDescent="0.2">
      <c r="A5" s="222">
        <v>1</v>
      </c>
      <c r="B5" s="223" t="s">
        <v>67</v>
      </c>
      <c r="C5" s="216" t="s">
        <v>361</v>
      </c>
      <c r="D5" s="216" t="s">
        <v>343</v>
      </c>
      <c r="E5" s="224">
        <v>44927</v>
      </c>
      <c r="F5" s="225">
        <v>45291</v>
      </c>
      <c r="G5" s="216" t="s">
        <v>571</v>
      </c>
      <c r="H5" s="216" t="s">
        <v>584</v>
      </c>
      <c r="I5" s="216">
        <v>0</v>
      </c>
      <c r="J5" s="226">
        <v>1</v>
      </c>
      <c r="K5" s="226">
        <v>3</v>
      </c>
      <c r="L5" s="226">
        <v>4</v>
      </c>
      <c r="M5" s="227">
        <v>0.2</v>
      </c>
      <c r="N5" s="216" t="s">
        <v>76</v>
      </c>
      <c r="O5" s="216" t="s">
        <v>344</v>
      </c>
      <c r="P5" s="216" t="s">
        <v>345</v>
      </c>
      <c r="Q5" s="228" t="s">
        <v>69</v>
      </c>
      <c r="R5" s="229"/>
      <c r="S5" s="229"/>
      <c r="T5" s="228" t="s">
        <v>70</v>
      </c>
      <c r="U5" s="229">
        <v>2021</v>
      </c>
      <c r="V5" s="229" t="s">
        <v>71</v>
      </c>
      <c r="W5" s="229" t="s">
        <v>72</v>
      </c>
      <c r="X5" s="228" t="s">
        <v>73</v>
      </c>
      <c r="Y5" s="230" t="s">
        <v>74</v>
      </c>
      <c r="Z5" s="229" t="s">
        <v>75</v>
      </c>
      <c r="AA5" s="231">
        <v>3200000000</v>
      </c>
      <c r="AB5" s="231">
        <f t="shared" ref="AB5:AB8" si="0">AA5*AC5</f>
        <v>448000000.00000006</v>
      </c>
      <c r="AC5" s="232">
        <v>0.14000000000000001</v>
      </c>
    </row>
    <row r="6" spans="1:29" ht="73.5" customHeight="1" x14ac:dyDescent="0.25">
      <c r="A6" s="222">
        <v>2</v>
      </c>
      <c r="B6" s="223" t="s">
        <v>346</v>
      </c>
      <c r="C6" s="216" t="s">
        <v>358</v>
      </c>
      <c r="D6" s="216" t="s">
        <v>347</v>
      </c>
      <c r="E6" s="224">
        <v>44927</v>
      </c>
      <c r="F6" s="225">
        <v>45291</v>
      </c>
      <c r="G6" s="216" t="s">
        <v>575</v>
      </c>
      <c r="H6" s="216" t="s">
        <v>583</v>
      </c>
      <c r="I6" s="226">
        <v>0</v>
      </c>
      <c r="J6" s="226">
        <v>0</v>
      </c>
      <c r="K6" s="226">
        <v>1</v>
      </c>
      <c r="L6" s="226">
        <v>2</v>
      </c>
      <c r="M6" s="227">
        <v>0.2</v>
      </c>
      <c r="N6" s="216" t="s">
        <v>76</v>
      </c>
      <c r="O6" s="216" t="s">
        <v>344</v>
      </c>
      <c r="P6" s="216" t="s">
        <v>345</v>
      </c>
      <c r="Q6" s="228" t="s">
        <v>69</v>
      </c>
      <c r="R6" s="233"/>
      <c r="S6" s="233"/>
      <c r="T6" s="228" t="s">
        <v>70</v>
      </c>
      <c r="U6" s="229">
        <v>2021</v>
      </c>
      <c r="V6" s="229" t="s">
        <v>71</v>
      </c>
      <c r="W6" s="229" t="s">
        <v>72</v>
      </c>
      <c r="X6" s="228" t="s">
        <v>73</v>
      </c>
      <c r="Y6" s="230" t="s">
        <v>74</v>
      </c>
      <c r="Z6" s="229" t="s">
        <v>75</v>
      </c>
      <c r="AA6" s="231">
        <v>3200000000</v>
      </c>
      <c r="AB6" s="231">
        <f t="shared" si="0"/>
        <v>448000000.00000006</v>
      </c>
      <c r="AC6" s="232">
        <v>0.14000000000000001</v>
      </c>
    </row>
    <row r="7" spans="1:29" ht="63" x14ac:dyDescent="0.25">
      <c r="A7" s="222">
        <v>3</v>
      </c>
      <c r="B7" s="223" t="s">
        <v>348</v>
      </c>
      <c r="C7" s="216" t="s">
        <v>359</v>
      </c>
      <c r="D7" s="216" t="s">
        <v>360</v>
      </c>
      <c r="E7" s="224">
        <v>44927</v>
      </c>
      <c r="F7" s="225">
        <v>45291</v>
      </c>
      <c r="G7" s="216" t="s">
        <v>576</v>
      </c>
      <c r="H7" s="216" t="s">
        <v>352</v>
      </c>
      <c r="I7" s="226">
        <v>0</v>
      </c>
      <c r="J7" s="226">
        <v>1</v>
      </c>
      <c r="K7" s="226">
        <v>0</v>
      </c>
      <c r="L7" s="226">
        <v>1</v>
      </c>
      <c r="M7" s="227">
        <v>0.2</v>
      </c>
      <c r="N7" s="216" t="s">
        <v>652</v>
      </c>
      <c r="O7" s="216" t="s">
        <v>344</v>
      </c>
      <c r="P7" s="216" t="s">
        <v>345</v>
      </c>
      <c r="Q7" s="228" t="s">
        <v>69</v>
      </c>
      <c r="R7" s="233"/>
      <c r="S7" s="233"/>
      <c r="T7" s="228" t="s">
        <v>78</v>
      </c>
      <c r="U7" s="229">
        <v>2021</v>
      </c>
      <c r="V7" s="229" t="s">
        <v>71</v>
      </c>
      <c r="W7" s="229" t="s">
        <v>72</v>
      </c>
      <c r="X7" s="228" t="s">
        <v>73</v>
      </c>
      <c r="Y7" s="230" t="s">
        <v>74</v>
      </c>
      <c r="Z7" s="229" t="s">
        <v>75</v>
      </c>
      <c r="AA7" s="231">
        <v>3200000000</v>
      </c>
      <c r="AB7" s="231">
        <f t="shared" si="0"/>
        <v>128000000</v>
      </c>
      <c r="AC7" s="232">
        <v>0.04</v>
      </c>
    </row>
    <row r="8" spans="1:29" ht="63" x14ac:dyDescent="0.25">
      <c r="A8" s="222">
        <v>4</v>
      </c>
      <c r="B8" s="223" t="s">
        <v>349</v>
      </c>
      <c r="C8" s="216" t="s">
        <v>362</v>
      </c>
      <c r="D8" s="216" t="s">
        <v>363</v>
      </c>
      <c r="E8" s="224">
        <v>44927</v>
      </c>
      <c r="F8" s="225">
        <v>45291</v>
      </c>
      <c r="G8" s="216" t="s">
        <v>577</v>
      </c>
      <c r="H8" s="216" t="s">
        <v>353</v>
      </c>
      <c r="I8" s="226">
        <v>0</v>
      </c>
      <c r="J8" s="226">
        <v>1</v>
      </c>
      <c r="K8" s="226">
        <v>0</v>
      </c>
      <c r="L8" s="226">
        <v>1</v>
      </c>
      <c r="M8" s="227">
        <v>0.2</v>
      </c>
      <c r="N8" s="216" t="s">
        <v>652</v>
      </c>
      <c r="O8" s="216" t="s">
        <v>344</v>
      </c>
      <c r="P8" s="216" t="s">
        <v>345</v>
      </c>
      <c r="Q8" s="228" t="s">
        <v>69</v>
      </c>
      <c r="R8" s="233"/>
      <c r="S8" s="233"/>
      <c r="T8" s="228" t="s">
        <v>78</v>
      </c>
      <c r="U8" s="229">
        <v>2021</v>
      </c>
      <c r="V8" s="229" t="s">
        <v>71</v>
      </c>
      <c r="W8" s="229" t="s">
        <v>72</v>
      </c>
      <c r="X8" s="228" t="s">
        <v>73</v>
      </c>
      <c r="Y8" s="230" t="s">
        <v>74</v>
      </c>
      <c r="Z8" s="229" t="s">
        <v>75</v>
      </c>
      <c r="AA8" s="231">
        <v>3200000000</v>
      </c>
      <c r="AB8" s="231">
        <f t="shared" si="0"/>
        <v>96000000</v>
      </c>
      <c r="AC8" s="232">
        <v>0.03</v>
      </c>
    </row>
    <row r="9" spans="1:29" ht="76.5" customHeight="1" x14ac:dyDescent="0.25">
      <c r="A9" s="222">
        <v>5</v>
      </c>
      <c r="B9" s="223" t="s">
        <v>351</v>
      </c>
      <c r="C9" s="216" t="s">
        <v>355</v>
      </c>
      <c r="D9" s="216" t="s">
        <v>580</v>
      </c>
      <c r="E9" s="224">
        <v>44927</v>
      </c>
      <c r="F9" s="225">
        <v>45291</v>
      </c>
      <c r="G9" s="234" t="s">
        <v>578</v>
      </c>
      <c r="H9" s="216" t="s">
        <v>356</v>
      </c>
      <c r="I9" s="226">
        <v>5</v>
      </c>
      <c r="J9" s="226">
        <v>5</v>
      </c>
      <c r="K9" s="226">
        <v>5</v>
      </c>
      <c r="L9" s="226">
        <v>5</v>
      </c>
      <c r="M9" s="227">
        <v>0.16</v>
      </c>
      <c r="N9" s="216" t="s">
        <v>79</v>
      </c>
      <c r="O9" s="216" t="s">
        <v>344</v>
      </c>
      <c r="P9" s="216" t="s">
        <v>345</v>
      </c>
      <c r="Q9" s="228" t="s">
        <v>69</v>
      </c>
      <c r="R9" s="233"/>
      <c r="S9" s="233"/>
      <c r="T9" s="228">
        <v>80121601</v>
      </c>
      <c r="U9" s="229">
        <v>2021</v>
      </c>
      <c r="V9" s="229" t="s">
        <v>71</v>
      </c>
      <c r="W9" s="229" t="s">
        <v>72</v>
      </c>
      <c r="X9" s="228" t="s">
        <v>83</v>
      </c>
      <c r="Y9" s="230" t="s">
        <v>84</v>
      </c>
      <c r="Z9" s="229" t="s">
        <v>75</v>
      </c>
      <c r="AA9" s="231">
        <f>'[2]Presupuesto 2021'!$F$14</f>
        <v>918800161.54838717</v>
      </c>
      <c r="AB9" s="231">
        <f>'[2]Presupuesto 2021'!F10</f>
        <v>100741935.48387097</v>
      </c>
      <c r="AC9" s="232">
        <f>+AB9/AA9</f>
        <v>0.10964509988123848</v>
      </c>
    </row>
    <row r="10" spans="1:29" ht="69.75" customHeight="1" x14ac:dyDescent="0.25">
      <c r="A10" s="222">
        <v>6</v>
      </c>
      <c r="B10" s="223" t="s">
        <v>350</v>
      </c>
      <c r="C10" s="216" t="s">
        <v>354</v>
      </c>
      <c r="D10" s="216" t="s">
        <v>733</v>
      </c>
      <c r="E10" s="224">
        <v>44927</v>
      </c>
      <c r="F10" s="225">
        <v>45291</v>
      </c>
      <c r="G10" s="216" t="s">
        <v>734</v>
      </c>
      <c r="H10" s="216" t="s">
        <v>614</v>
      </c>
      <c r="I10" s="216">
        <v>1</v>
      </c>
      <c r="J10" s="216">
        <v>1</v>
      </c>
      <c r="K10" s="216">
        <v>1</v>
      </c>
      <c r="L10" s="216">
        <v>1</v>
      </c>
      <c r="M10" s="235">
        <v>0.02</v>
      </c>
      <c r="N10" s="235" t="s">
        <v>80</v>
      </c>
      <c r="O10" s="216" t="s">
        <v>344</v>
      </c>
      <c r="P10" s="216" t="s">
        <v>345</v>
      </c>
      <c r="Q10" s="228"/>
      <c r="R10" s="233"/>
      <c r="S10" s="233"/>
      <c r="T10" s="228"/>
      <c r="U10" s="229"/>
      <c r="V10" s="229"/>
      <c r="W10" s="229"/>
      <c r="X10" s="228"/>
      <c r="Y10" s="230"/>
      <c r="Z10" s="229"/>
      <c r="AA10" s="231"/>
      <c r="AB10" s="231"/>
      <c r="AC10" s="232"/>
    </row>
    <row r="11" spans="1:29" ht="80.25" customHeight="1" x14ac:dyDescent="0.25">
      <c r="A11" s="222">
        <v>7</v>
      </c>
      <c r="B11" s="223" t="s">
        <v>564</v>
      </c>
      <c r="C11" s="236" t="s">
        <v>415</v>
      </c>
      <c r="D11" s="236" t="s">
        <v>416</v>
      </c>
      <c r="E11" s="237">
        <v>44958</v>
      </c>
      <c r="F11" s="237">
        <v>45077</v>
      </c>
      <c r="G11" s="236" t="s">
        <v>579</v>
      </c>
      <c r="H11" s="236" t="s">
        <v>418</v>
      </c>
      <c r="I11" s="238">
        <v>0</v>
      </c>
      <c r="J11" s="238">
        <v>1</v>
      </c>
      <c r="K11" s="238">
        <v>0</v>
      </c>
      <c r="L11" s="238">
        <v>0</v>
      </c>
      <c r="M11" s="239">
        <v>0.02</v>
      </c>
      <c r="N11" s="235" t="s">
        <v>80</v>
      </c>
      <c r="O11" s="216" t="s">
        <v>344</v>
      </c>
      <c r="P11" s="216" t="s">
        <v>345</v>
      </c>
      <c r="Q11" s="228"/>
      <c r="R11" s="233"/>
      <c r="S11" s="233"/>
      <c r="T11" s="228"/>
      <c r="U11" s="229"/>
      <c r="V11" s="229"/>
      <c r="W11" s="229"/>
      <c r="X11" s="228"/>
      <c r="Y11" s="230"/>
      <c r="Z11" s="229"/>
      <c r="AA11" s="231"/>
      <c r="AB11" s="231"/>
      <c r="AC11" s="232"/>
    </row>
    <row r="12" spans="1:29" ht="31.5" x14ac:dyDescent="0.25">
      <c r="A12" s="240"/>
      <c r="B12" s="241" t="s">
        <v>656</v>
      </c>
      <c r="C12" s="240"/>
      <c r="D12" s="240"/>
      <c r="E12" s="242"/>
      <c r="F12" s="242"/>
      <c r="G12" s="240"/>
      <c r="H12" s="240"/>
      <c r="I12" s="240"/>
      <c r="J12" s="240"/>
      <c r="K12" s="240"/>
      <c r="L12" s="240"/>
      <c r="M12" s="243">
        <f>SUM(M5:M11)</f>
        <v>1</v>
      </c>
      <c r="N12" s="244"/>
      <c r="O12" s="240"/>
      <c r="P12" s="240"/>
      <c r="Q12" s="228" t="s">
        <v>69</v>
      </c>
      <c r="R12" s="233"/>
      <c r="S12" s="233"/>
      <c r="T12" s="228"/>
      <c r="U12" s="229"/>
      <c r="V12" s="229"/>
      <c r="W12" s="229"/>
      <c r="X12" s="228"/>
      <c r="Y12" s="230"/>
      <c r="Z12" s="229"/>
      <c r="AA12" s="231"/>
      <c r="AB12" s="231"/>
      <c r="AC12" s="232"/>
    </row>
    <row r="13" spans="1:29" ht="89.25" customHeight="1" x14ac:dyDescent="0.25">
      <c r="A13" s="222">
        <v>8</v>
      </c>
      <c r="B13" s="245" t="s">
        <v>81</v>
      </c>
      <c r="C13" s="236" t="s">
        <v>364</v>
      </c>
      <c r="D13" s="236" t="s">
        <v>735</v>
      </c>
      <c r="E13" s="237">
        <v>44927</v>
      </c>
      <c r="F13" s="237">
        <v>45138</v>
      </c>
      <c r="G13" s="236" t="s">
        <v>572</v>
      </c>
      <c r="H13" s="236" t="s">
        <v>582</v>
      </c>
      <c r="I13" s="238">
        <v>0</v>
      </c>
      <c r="J13" s="238">
        <v>0</v>
      </c>
      <c r="K13" s="238">
        <v>1</v>
      </c>
      <c r="L13" s="238">
        <v>0</v>
      </c>
      <c r="M13" s="239">
        <v>0.1</v>
      </c>
      <c r="N13" s="246" t="s">
        <v>82</v>
      </c>
      <c r="O13" s="236" t="s">
        <v>365</v>
      </c>
      <c r="P13" s="236" t="s">
        <v>366</v>
      </c>
      <c r="Q13" s="228" t="s">
        <v>69</v>
      </c>
      <c r="R13" s="233"/>
      <c r="S13" s="233"/>
      <c r="T13" s="228"/>
      <c r="U13" s="229"/>
      <c r="V13" s="229"/>
      <c r="W13" s="229"/>
      <c r="X13" s="228"/>
      <c r="Y13" s="230"/>
      <c r="Z13" s="229"/>
      <c r="AA13" s="231"/>
      <c r="AB13" s="231"/>
      <c r="AC13" s="232"/>
    </row>
    <row r="14" spans="1:29" ht="87" customHeight="1" x14ac:dyDescent="0.25">
      <c r="A14" s="222">
        <v>9</v>
      </c>
      <c r="B14" s="245" t="s">
        <v>367</v>
      </c>
      <c r="C14" s="236" t="s">
        <v>368</v>
      </c>
      <c r="D14" s="236" t="s">
        <v>736</v>
      </c>
      <c r="E14" s="237">
        <v>44927</v>
      </c>
      <c r="F14" s="237">
        <v>45291</v>
      </c>
      <c r="G14" s="236" t="s">
        <v>572</v>
      </c>
      <c r="H14" s="236" t="s">
        <v>582</v>
      </c>
      <c r="I14" s="238">
        <v>0</v>
      </c>
      <c r="J14" s="238">
        <v>0</v>
      </c>
      <c r="K14" s="238">
        <v>0</v>
      </c>
      <c r="L14" s="238">
        <v>1</v>
      </c>
      <c r="M14" s="239">
        <v>0.1</v>
      </c>
      <c r="N14" s="246" t="s">
        <v>82</v>
      </c>
      <c r="O14" s="236" t="s">
        <v>365</v>
      </c>
      <c r="P14" s="236" t="s">
        <v>366</v>
      </c>
      <c r="Q14" s="228" t="s">
        <v>69</v>
      </c>
      <c r="R14" s="233"/>
      <c r="S14" s="233"/>
      <c r="T14" s="228">
        <v>80121601</v>
      </c>
      <c r="U14" s="229">
        <v>2021</v>
      </c>
      <c r="V14" s="229" t="s">
        <v>71</v>
      </c>
      <c r="W14" s="229" t="s">
        <v>72</v>
      </c>
      <c r="X14" s="228" t="s">
        <v>83</v>
      </c>
      <c r="Y14" s="230" t="s">
        <v>84</v>
      </c>
      <c r="Z14" s="229" t="s">
        <v>75</v>
      </c>
      <c r="AA14" s="231">
        <f>'[2]Presupuesto 2021'!$F$14</f>
        <v>918800161.54838717</v>
      </c>
      <c r="AB14" s="231">
        <f>'[2]Presupuesto 2021'!F4+'[2]Presupuesto 2021'!F6+'[2]Presupuesto 2021'!F9+'[2]Presupuesto 2021'!F11</f>
        <v>483507580.90322584</v>
      </c>
      <c r="AC14" s="232">
        <f>+AB14/AA14</f>
        <v>0.52623802338955361</v>
      </c>
    </row>
    <row r="15" spans="1:29" ht="109.5" customHeight="1" x14ac:dyDescent="0.25">
      <c r="A15" s="222">
        <v>10</v>
      </c>
      <c r="B15" s="245" t="s">
        <v>369</v>
      </c>
      <c r="C15" s="236" t="s">
        <v>370</v>
      </c>
      <c r="D15" s="236" t="s">
        <v>573</v>
      </c>
      <c r="E15" s="237">
        <v>44927</v>
      </c>
      <c r="F15" s="237">
        <v>45291</v>
      </c>
      <c r="G15" s="236" t="s">
        <v>581</v>
      </c>
      <c r="H15" s="236" t="s">
        <v>371</v>
      </c>
      <c r="I15" s="238">
        <v>1</v>
      </c>
      <c r="J15" s="238">
        <v>1</v>
      </c>
      <c r="K15" s="238">
        <v>1</v>
      </c>
      <c r="L15" s="238">
        <v>1</v>
      </c>
      <c r="M15" s="239">
        <v>0.2</v>
      </c>
      <c r="N15" s="246" t="s">
        <v>85</v>
      </c>
      <c r="O15" s="236" t="s">
        <v>365</v>
      </c>
      <c r="P15" s="236" t="s">
        <v>366</v>
      </c>
      <c r="Q15" s="228" t="s">
        <v>69</v>
      </c>
      <c r="R15" s="233"/>
      <c r="S15" s="233"/>
      <c r="T15" s="228">
        <v>80121601</v>
      </c>
      <c r="U15" s="229">
        <v>2021</v>
      </c>
      <c r="V15" s="229" t="s">
        <v>71</v>
      </c>
      <c r="W15" s="229" t="s">
        <v>72</v>
      </c>
      <c r="X15" s="228" t="s">
        <v>83</v>
      </c>
      <c r="Y15" s="230" t="s">
        <v>84</v>
      </c>
      <c r="Z15" s="229" t="s">
        <v>75</v>
      </c>
      <c r="AA15" s="231">
        <f>'[2]Presupuesto 2021'!$F$14</f>
        <v>918800161.54838717</v>
      </c>
      <c r="AB15" s="231">
        <f>('[2]Presupuesto 2021'!$F$5+'[2]Presupuesto 2021'!$F$7+'[2]Presupuesto 2021'!$F$8+'[2]Presupuesto 2021'!$F$12)/2</f>
        <v>119138225.80645162</v>
      </c>
      <c r="AC15" s="232">
        <f>+AB15/AA15</f>
        <v>0.12966717986387444</v>
      </c>
    </row>
    <row r="16" spans="1:29" ht="47.25" x14ac:dyDescent="0.25">
      <c r="A16" s="222">
        <v>11</v>
      </c>
      <c r="B16" s="247" t="s">
        <v>372</v>
      </c>
      <c r="C16" s="236" t="s">
        <v>373</v>
      </c>
      <c r="D16" s="236" t="s">
        <v>374</v>
      </c>
      <c r="E16" s="237">
        <v>44927</v>
      </c>
      <c r="F16" s="237">
        <v>45016</v>
      </c>
      <c r="G16" s="236" t="s">
        <v>375</v>
      </c>
      <c r="H16" s="236" t="s">
        <v>376</v>
      </c>
      <c r="I16" s="238">
        <v>1</v>
      </c>
      <c r="J16" s="238">
        <v>0</v>
      </c>
      <c r="K16" s="238">
        <v>0</v>
      </c>
      <c r="L16" s="238">
        <v>0</v>
      </c>
      <c r="M16" s="239">
        <v>0.03</v>
      </c>
      <c r="N16" s="246" t="s">
        <v>68</v>
      </c>
      <c r="O16" s="236" t="s">
        <v>365</v>
      </c>
      <c r="P16" s="236" t="s">
        <v>366</v>
      </c>
      <c r="Q16" s="228" t="s">
        <v>69</v>
      </c>
      <c r="R16" s="233"/>
      <c r="S16" s="233"/>
      <c r="T16" s="228"/>
      <c r="U16" s="229"/>
      <c r="V16" s="229"/>
      <c r="W16" s="229"/>
      <c r="X16" s="228"/>
      <c r="Y16" s="230"/>
      <c r="Z16" s="229"/>
      <c r="AA16" s="231"/>
      <c r="AB16" s="231"/>
      <c r="AC16" s="232"/>
    </row>
    <row r="17" spans="1:29" ht="47.25" x14ac:dyDescent="0.25">
      <c r="A17" s="222">
        <v>12</v>
      </c>
      <c r="B17" s="247" t="s">
        <v>377</v>
      </c>
      <c r="C17" s="236" t="s">
        <v>378</v>
      </c>
      <c r="D17" s="236" t="s">
        <v>379</v>
      </c>
      <c r="E17" s="237">
        <v>45017</v>
      </c>
      <c r="F17" s="237">
        <v>45107</v>
      </c>
      <c r="G17" s="236" t="s">
        <v>375</v>
      </c>
      <c r="H17" s="236" t="s">
        <v>376</v>
      </c>
      <c r="I17" s="238">
        <v>0</v>
      </c>
      <c r="J17" s="238">
        <v>1</v>
      </c>
      <c r="K17" s="238">
        <v>0</v>
      </c>
      <c r="L17" s="238">
        <v>0</v>
      </c>
      <c r="M17" s="239">
        <v>0.03</v>
      </c>
      <c r="N17" s="246" t="s">
        <v>68</v>
      </c>
      <c r="O17" s="236" t="s">
        <v>365</v>
      </c>
      <c r="P17" s="236" t="s">
        <v>366</v>
      </c>
      <c r="Q17" s="228" t="s">
        <v>69</v>
      </c>
      <c r="R17" s="233"/>
      <c r="S17" s="233"/>
      <c r="T17" s="228"/>
      <c r="U17" s="229"/>
      <c r="V17" s="229"/>
      <c r="W17" s="229"/>
      <c r="X17" s="228"/>
      <c r="Y17" s="230"/>
      <c r="Z17" s="229"/>
      <c r="AA17" s="231"/>
      <c r="AB17" s="231"/>
      <c r="AC17" s="232"/>
    </row>
    <row r="18" spans="1:29" ht="47.25" x14ac:dyDescent="0.25">
      <c r="A18" s="222">
        <v>13</v>
      </c>
      <c r="B18" s="247" t="s">
        <v>380</v>
      </c>
      <c r="C18" s="236" t="s">
        <v>381</v>
      </c>
      <c r="D18" s="236" t="s">
        <v>382</v>
      </c>
      <c r="E18" s="237">
        <v>44927</v>
      </c>
      <c r="F18" s="237">
        <v>45291</v>
      </c>
      <c r="G18" s="236" t="s">
        <v>383</v>
      </c>
      <c r="H18" s="236" t="s">
        <v>384</v>
      </c>
      <c r="I18" s="238">
        <v>0</v>
      </c>
      <c r="J18" s="238">
        <v>6</v>
      </c>
      <c r="K18" s="238">
        <v>0</v>
      </c>
      <c r="L18" s="238">
        <v>6</v>
      </c>
      <c r="M18" s="239">
        <v>0.03</v>
      </c>
      <c r="N18" s="246" t="s">
        <v>68</v>
      </c>
      <c r="O18" s="236" t="s">
        <v>365</v>
      </c>
      <c r="P18" s="236" t="s">
        <v>366</v>
      </c>
      <c r="Q18" s="228" t="s">
        <v>69</v>
      </c>
      <c r="R18" s="233"/>
      <c r="S18" s="233"/>
      <c r="T18" s="228"/>
      <c r="U18" s="229"/>
      <c r="V18" s="229"/>
      <c r="W18" s="229"/>
      <c r="X18" s="228"/>
      <c r="Y18" s="230"/>
      <c r="Z18" s="229"/>
      <c r="AA18" s="231"/>
      <c r="AB18" s="231"/>
      <c r="AC18" s="232"/>
    </row>
    <row r="19" spans="1:29" ht="63" x14ac:dyDescent="0.25">
      <c r="A19" s="222">
        <v>14</v>
      </c>
      <c r="B19" s="247" t="s">
        <v>385</v>
      </c>
      <c r="C19" s="236" t="s">
        <v>386</v>
      </c>
      <c r="D19" s="236" t="s">
        <v>387</v>
      </c>
      <c r="E19" s="237">
        <v>45108</v>
      </c>
      <c r="F19" s="237">
        <v>45199</v>
      </c>
      <c r="G19" s="236" t="s">
        <v>375</v>
      </c>
      <c r="H19" s="236" t="s">
        <v>376</v>
      </c>
      <c r="I19" s="238">
        <v>0</v>
      </c>
      <c r="J19" s="238">
        <v>0</v>
      </c>
      <c r="K19" s="238">
        <v>1</v>
      </c>
      <c r="L19" s="238">
        <v>0</v>
      </c>
      <c r="M19" s="239">
        <v>0.03</v>
      </c>
      <c r="N19" s="246" t="s">
        <v>68</v>
      </c>
      <c r="O19" s="236" t="s">
        <v>365</v>
      </c>
      <c r="P19" s="236" t="s">
        <v>366</v>
      </c>
      <c r="Q19" s="228" t="s">
        <v>69</v>
      </c>
      <c r="R19" s="233"/>
      <c r="S19" s="233"/>
      <c r="T19" s="228">
        <v>80121601</v>
      </c>
      <c r="U19" s="229">
        <v>2021</v>
      </c>
      <c r="V19" s="229" t="s">
        <v>71</v>
      </c>
      <c r="W19" s="229" t="s">
        <v>72</v>
      </c>
      <c r="X19" s="228" t="s">
        <v>83</v>
      </c>
      <c r="Y19" s="230" t="s">
        <v>84</v>
      </c>
      <c r="Z19" s="229" t="s">
        <v>75</v>
      </c>
      <c r="AA19" s="231">
        <f>'[2]Presupuesto 2021'!$F$14</f>
        <v>918800161.54838717</v>
      </c>
      <c r="AB19" s="231">
        <f>('[2]Presupuesto 2021'!$F$5+'[2]Presupuesto 2021'!$F$7+'[2]Presupuesto 2021'!$F$8+'[2]Presupuesto 2021'!$F$12)/2</f>
        <v>119138225.80645162</v>
      </c>
      <c r="AC19" s="232">
        <f>+AB19/AA19</f>
        <v>0.12966717986387444</v>
      </c>
    </row>
    <row r="20" spans="1:29" ht="63" x14ac:dyDescent="0.25">
      <c r="A20" s="222">
        <v>15</v>
      </c>
      <c r="B20" s="247" t="s">
        <v>388</v>
      </c>
      <c r="C20" s="236" t="s">
        <v>389</v>
      </c>
      <c r="D20" s="236" t="s">
        <v>390</v>
      </c>
      <c r="E20" s="237">
        <v>45200</v>
      </c>
      <c r="F20" s="237">
        <v>45291</v>
      </c>
      <c r="G20" s="236" t="s">
        <v>375</v>
      </c>
      <c r="H20" s="236" t="s">
        <v>376</v>
      </c>
      <c r="I20" s="238">
        <v>0</v>
      </c>
      <c r="J20" s="238">
        <v>0</v>
      </c>
      <c r="K20" s="238">
        <v>0</v>
      </c>
      <c r="L20" s="238">
        <v>1</v>
      </c>
      <c r="M20" s="239">
        <v>0.03</v>
      </c>
      <c r="N20" s="246" t="s">
        <v>68</v>
      </c>
      <c r="O20" s="236" t="s">
        <v>365</v>
      </c>
      <c r="P20" s="236" t="s">
        <v>366</v>
      </c>
      <c r="Q20" s="228" t="s">
        <v>69</v>
      </c>
      <c r="R20" s="233"/>
      <c r="S20" s="233"/>
      <c r="T20" s="228">
        <v>80121601</v>
      </c>
      <c r="U20" s="229">
        <v>2021</v>
      </c>
      <c r="V20" s="229" t="s">
        <v>71</v>
      </c>
      <c r="W20" s="229" t="s">
        <v>72</v>
      </c>
      <c r="X20" s="228" t="s">
        <v>83</v>
      </c>
      <c r="Y20" s="230" t="s">
        <v>84</v>
      </c>
      <c r="Z20" s="229" t="s">
        <v>75</v>
      </c>
      <c r="AA20" s="231">
        <f>'[2]Presupuesto 2021'!$F$14</f>
        <v>918800161.54838717</v>
      </c>
      <c r="AB20" s="231">
        <f>('[2]Presupuesto 2021'!$F$3+'[2]Presupuesto 2021'!$F$13)</f>
        <v>96274193.548387095</v>
      </c>
      <c r="AC20" s="232">
        <f>+AB20/AA20</f>
        <v>0.10478251700145894</v>
      </c>
    </row>
    <row r="21" spans="1:29" ht="63" x14ac:dyDescent="0.25">
      <c r="A21" s="222">
        <v>16</v>
      </c>
      <c r="B21" s="247" t="s">
        <v>391</v>
      </c>
      <c r="C21" s="236" t="s">
        <v>392</v>
      </c>
      <c r="D21" s="236" t="s">
        <v>667</v>
      </c>
      <c r="E21" s="237">
        <v>44927</v>
      </c>
      <c r="F21" s="237">
        <v>45291</v>
      </c>
      <c r="G21" s="236" t="s">
        <v>785</v>
      </c>
      <c r="H21" s="236" t="s">
        <v>393</v>
      </c>
      <c r="I21" s="238">
        <v>1</v>
      </c>
      <c r="J21" s="238">
        <v>1</v>
      </c>
      <c r="K21" s="238">
        <v>1</v>
      </c>
      <c r="L21" s="238">
        <v>1</v>
      </c>
      <c r="M21" s="239">
        <v>0.03</v>
      </c>
      <c r="N21" s="246" t="s">
        <v>85</v>
      </c>
      <c r="O21" s="236" t="s">
        <v>365</v>
      </c>
      <c r="P21" s="236" t="s">
        <v>366</v>
      </c>
      <c r="Q21" s="228" t="s">
        <v>69</v>
      </c>
      <c r="R21" s="233"/>
      <c r="S21" s="233"/>
      <c r="T21" s="228">
        <v>80121601</v>
      </c>
      <c r="U21" s="229">
        <v>2021</v>
      </c>
      <c r="V21" s="229" t="s">
        <v>71</v>
      </c>
      <c r="W21" s="229" t="s">
        <v>72</v>
      </c>
      <c r="X21" s="228" t="s">
        <v>83</v>
      </c>
      <c r="Y21" s="230" t="s">
        <v>84</v>
      </c>
      <c r="Z21" s="229" t="s">
        <v>75</v>
      </c>
      <c r="AA21" s="231">
        <f>'[3]Presupuesto 2021'!$F$14</f>
        <v>918800161.54838717</v>
      </c>
      <c r="AB21" s="231">
        <f>('[3]Presupuesto 2021'!$F$3+'[3]Presupuesto 2021'!$F$13)/2</f>
        <v>48137096.774193548</v>
      </c>
      <c r="AC21" s="232">
        <f>+AB21/AA21</f>
        <v>5.2391258500729468E-2</v>
      </c>
    </row>
    <row r="22" spans="1:29" ht="78.75" customHeight="1" x14ac:dyDescent="0.25">
      <c r="A22" s="222">
        <v>17</v>
      </c>
      <c r="B22" s="247" t="s">
        <v>394</v>
      </c>
      <c r="C22" s="236" t="s">
        <v>395</v>
      </c>
      <c r="D22" s="236" t="s">
        <v>396</v>
      </c>
      <c r="E22" s="237">
        <v>44927</v>
      </c>
      <c r="F22" s="237">
        <v>45291</v>
      </c>
      <c r="G22" s="236" t="s">
        <v>397</v>
      </c>
      <c r="H22" s="236" t="s">
        <v>398</v>
      </c>
      <c r="I22" s="238">
        <v>0</v>
      </c>
      <c r="J22" s="238">
        <v>1</v>
      </c>
      <c r="K22" s="238">
        <v>1</v>
      </c>
      <c r="L22" s="238">
        <v>1</v>
      </c>
      <c r="M22" s="239">
        <v>0.09</v>
      </c>
      <c r="N22" s="246" t="s">
        <v>79</v>
      </c>
      <c r="O22" s="236" t="s">
        <v>365</v>
      </c>
      <c r="P22" s="236" t="s">
        <v>366</v>
      </c>
      <c r="Q22" s="228" t="s">
        <v>69</v>
      </c>
      <c r="R22" s="233"/>
      <c r="S22" s="233"/>
      <c r="T22" s="228">
        <v>80121601</v>
      </c>
      <c r="U22" s="229">
        <v>2021</v>
      </c>
      <c r="V22" s="229" t="s">
        <v>71</v>
      </c>
      <c r="W22" s="229" t="s">
        <v>72</v>
      </c>
      <c r="X22" s="228" t="s">
        <v>83</v>
      </c>
      <c r="Y22" s="230" t="s">
        <v>84</v>
      </c>
      <c r="Z22" s="229" t="s">
        <v>75</v>
      </c>
      <c r="AA22" s="231">
        <f>'[3]Presupuesto 2021'!$F$14</f>
        <v>918800161.54838717</v>
      </c>
      <c r="AB22" s="231">
        <f>('[3]Presupuesto 2021'!$F$3+'[3]Presupuesto 2021'!$F$13)/2</f>
        <v>48137096.774193548</v>
      </c>
      <c r="AC22" s="232">
        <f>+AB22/AA22</f>
        <v>5.2391258500729468E-2</v>
      </c>
    </row>
    <row r="23" spans="1:29" ht="47.25" x14ac:dyDescent="0.2">
      <c r="A23" s="222">
        <v>18</v>
      </c>
      <c r="B23" s="247" t="s">
        <v>399</v>
      </c>
      <c r="C23" s="236" t="s">
        <v>400</v>
      </c>
      <c r="D23" s="236" t="s">
        <v>660</v>
      </c>
      <c r="E23" s="237">
        <v>44927</v>
      </c>
      <c r="F23" s="237">
        <v>45291</v>
      </c>
      <c r="G23" s="236" t="s">
        <v>401</v>
      </c>
      <c r="H23" s="236" t="s">
        <v>587</v>
      </c>
      <c r="I23" s="238">
        <v>0</v>
      </c>
      <c r="J23" s="238">
        <v>6</v>
      </c>
      <c r="K23" s="238">
        <v>0</v>
      </c>
      <c r="L23" s="238">
        <v>6</v>
      </c>
      <c r="M23" s="239">
        <v>0.03</v>
      </c>
      <c r="N23" s="246" t="s">
        <v>85</v>
      </c>
      <c r="O23" s="236" t="s">
        <v>365</v>
      </c>
      <c r="P23" s="236" t="s">
        <v>366</v>
      </c>
      <c r="Q23" s="248"/>
      <c r="R23" s="248"/>
      <c r="S23" s="248"/>
      <c r="T23" s="248"/>
      <c r="U23" s="248"/>
      <c r="V23" s="248"/>
      <c r="W23" s="248"/>
      <c r="X23" s="248"/>
      <c r="Y23" s="248"/>
      <c r="Z23" s="248"/>
      <c r="AA23" s="248"/>
      <c r="AB23" s="248"/>
      <c r="AC23" s="248"/>
    </row>
    <row r="24" spans="1:29" ht="94.5" x14ac:dyDescent="0.2">
      <c r="A24" s="222">
        <v>19</v>
      </c>
      <c r="B24" s="247" t="s">
        <v>402</v>
      </c>
      <c r="C24" s="236" t="s">
        <v>403</v>
      </c>
      <c r="D24" s="236" t="s">
        <v>661</v>
      </c>
      <c r="E24" s="237">
        <v>44927</v>
      </c>
      <c r="F24" s="237">
        <v>45291</v>
      </c>
      <c r="G24" s="236" t="s">
        <v>404</v>
      </c>
      <c r="H24" s="236" t="s">
        <v>405</v>
      </c>
      <c r="I24" s="238">
        <v>0</v>
      </c>
      <c r="J24" s="238">
        <v>1</v>
      </c>
      <c r="K24" s="238">
        <v>1</v>
      </c>
      <c r="L24" s="238">
        <v>1</v>
      </c>
      <c r="M24" s="239">
        <v>0.03</v>
      </c>
      <c r="N24" s="246" t="s">
        <v>80</v>
      </c>
      <c r="O24" s="236" t="s">
        <v>365</v>
      </c>
      <c r="P24" s="236" t="s">
        <v>366</v>
      </c>
      <c r="Q24" s="228" t="s">
        <v>88</v>
      </c>
      <c r="R24" s="228"/>
      <c r="S24" s="228" t="s">
        <v>89</v>
      </c>
      <c r="T24" s="228" t="s">
        <v>89</v>
      </c>
      <c r="U24" s="228">
        <v>2021</v>
      </c>
      <c r="V24" s="229" t="s">
        <v>71</v>
      </c>
      <c r="W24" s="229" t="s">
        <v>72</v>
      </c>
      <c r="X24" s="229" t="s">
        <v>90</v>
      </c>
      <c r="Y24" s="228" t="s">
        <v>91</v>
      </c>
      <c r="Z24" s="230" t="s">
        <v>75</v>
      </c>
      <c r="AA24" s="229">
        <v>3781987657</v>
      </c>
      <c r="AB24" s="231">
        <v>3781987657</v>
      </c>
      <c r="AC24" s="231"/>
    </row>
    <row r="25" spans="1:29" ht="94.5" x14ac:dyDescent="0.2">
      <c r="A25" s="222">
        <v>20</v>
      </c>
      <c r="B25" s="247" t="s">
        <v>406</v>
      </c>
      <c r="C25" s="236" t="s">
        <v>407</v>
      </c>
      <c r="D25" s="236" t="s">
        <v>408</v>
      </c>
      <c r="E25" s="237">
        <v>44927</v>
      </c>
      <c r="F25" s="237">
        <v>45291</v>
      </c>
      <c r="G25" s="236" t="s">
        <v>658</v>
      </c>
      <c r="H25" s="236" t="s">
        <v>409</v>
      </c>
      <c r="I25" s="238">
        <v>0</v>
      </c>
      <c r="J25" s="238">
        <v>1</v>
      </c>
      <c r="K25" s="238">
        <v>2</v>
      </c>
      <c r="L25" s="238">
        <v>2</v>
      </c>
      <c r="M25" s="239">
        <v>0.1</v>
      </c>
      <c r="N25" s="246" t="s">
        <v>68</v>
      </c>
      <c r="O25" s="236" t="s">
        <v>365</v>
      </c>
      <c r="P25" s="236" t="s">
        <v>366</v>
      </c>
      <c r="Q25" s="228" t="s">
        <v>88</v>
      </c>
      <c r="R25" s="228"/>
      <c r="S25" s="228" t="s">
        <v>89</v>
      </c>
      <c r="T25" s="228" t="s">
        <v>89</v>
      </c>
      <c r="U25" s="228">
        <v>2021</v>
      </c>
      <c r="V25" s="229" t="s">
        <v>71</v>
      </c>
      <c r="W25" s="229" t="s">
        <v>72</v>
      </c>
      <c r="X25" s="229" t="s">
        <v>90</v>
      </c>
      <c r="Y25" s="228" t="s">
        <v>91</v>
      </c>
      <c r="Z25" s="230" t="s">
        <v>75</v>
      </c>
      <c r="AA25" s="229">
        <v>3127823490</v>
      </c>
      <c r="AB25" s="231">
        <v>3127823490</v>
      </c>
      <c r="AC25" s="231"/>
    </row>
    <row r="26" spans="1:29" ht="85.5" customHeight="1" x14ac:dyDescent="0.2">
      <c r="A26" s="222">
        <v>21</v>
      </c>
      <c r="B26" s="247" t="s">
        <v>410</v>
      </c>
      <c r="C26" s="236" t="s">
        <v>411</v>
      </c>
      <c r="D26" s="236" t="s">
        <v>412</v>
      </c>
      <c r="E26" s="237">
        <v>44927</v>
      </c>
      <c r="F26" s="237">
        <v>45291</v>
      </c>
      <c r="G26" s="236" t="s">
        <v>639</v>
      </c>
      <c r="H26" s="236" t="s">
        <v>413</v>
      </c>
      <c r="I26" s="238">
        <v>0</v>
      </c>
      <c r="J26" s="238">
        <v>0</v>
      </c>
      <c r="K26" s="238">
        <v>0</v>
      </c>
      <c r="L26" s="238">
        <v>2</v>
      </c>
      <c r="M26" s="239">
        <v>0.03</v>
      </c>
      <c r="N26" s="246" t="s">
        <v>85</v>
      </c>
      <c r="O26" s="236" t="s">
        <v>365</v>
      </c>
      <c r="P26" s="236" t="s">
        <v>366</v>
      </c>
      <c r="Q26" s="228" t="s">
        <v>69</v>
      </c>
      <c r="R26" s="228"/>
      <c r="S26" s="229">
        <v>81111504</v>
      </c>
      <c r="T26" s="229">
        <v>81111504</v>
      </c>
      <c r="U26" s="228">
        <v>2021</v>
      </c>
      <c r="V26" s="229" t="s">
        <v>71</v>
      </c>
      <c r="W26" s="229" t="s">
        <v>72</v>
      </c>
      <c r="X26" s="229" t="s">
        <v>90</v>
      </c>
      <c r="Y26" s="228" t="s">
        <v>91</v>
      </c>
      <c r="Z26" s="230" t="s">
        <v>75</v>
      </c>
      <c r="AA26" s="229">
        <v>97376000</v>
      </c>
      <c r="AB26" s="231">
        <v>97376000</v>
      </c>
      <c r="AC26" s="231"/>
    </row>
    <row r="27" spans="1:29" ht="63" x14ac:dyDescent="0.2">
      <c r="A27" s="222">
        <v>22</v>
      </c>
      <c r="B27" s="223" t="s">
        <v>414</v>
      </c>
      <c r="C27" s="236" t="s">
        <v>415</v>
      </c>
      <c r="D27" s="236" t="s">
        <v>416</v>
      </c>
      <c r="E27" s="237">
        <v>44958</v>
      </c>
      <c r="F27" s="237">
        <v>45077</v>
      </c>
      <c r="G27" s="236" t="s">
        <v>417</v>
      </c>
      <c r="H27" s="236" t="s">
        <v>418</v>
      </c>
      <c r="I27" s="238">
        <v>0</v>
      </c>
      <c r="J27" s="238">
        <v>1</v>
      </c>
      <c r="K27" s="238">
        <v>0</v>
      </c>
      <c r="L27" s="238">
        <v>0</v>
      </c>
      <c r="M27" s="239">
        <v>0.04</v>
      </c>
      <c r="N27" s="246" t="s">
        <v>80</v>
      </c>
      <c r="O27" s="236" t="s">
        <v>365</v>
      </c>
      <c r="P27" s="236" t="s">
        <v>366</v>
      </c>
      <c r="Q27" s="228" t="s">
        <v>69</v>
      </c>
      <c r="R27" s="228"/>
      <c r="S27" s="229">
        <v>81111504</v>
      </c>
      <c r="T27" s="229">
        <v>81111504</v>
      </c>
      <c r="U27" s="228">
        <v>2021</v>
      </c>
      <c r="V27" s="229" t="s">
        <v>71</v>
      </c>
      <c r="W27" s="229" t="s">
        <v>72</v>
      </c>
      <c r="X27" s="229" t="s">
        <v>90</v>
      </c>
      <c r="Y27" s="228" t="s">
        <v>91</v>
      </c>
      <c r="Z27" s="230" t="s">
        <v>75</v>
      </c>
      <c r="AA27" s="229">
        <v>93573667</v>
      </c>
      <c r="AB27" s="231">
        <v>93573667</v>
      </c>
      <c r="AC27" s="231"/>
    </row>
    <row r="28" spans="1:29" ht="55.5" customHeight="1" x14ac:dyDescent="0.2">
      <c r="A28" s="222">
        <v>23</v>
      </c>
      <c r="B28" s="223" t="s">
        <v>565</v>
      </c>
      <c r="C28" s="216" t="s">
        <v>354</v>
      </c>
      <c r="D28" s="216" t="s">
        <v>733</v>
      </c>
      <c r="E28" s="224">
        <v>44927</v>
      </c>
      <c r="F28" s="225">
        <v>45291</v>
      </c>
      <c r="G28" s="216" t="s">
        <v>734</v>
      </c>
      <c r="H28" s="216" t="s">
        <v>614</v>
      </c>
      <c r="I28" s="216">
        <v>1</v>
      </c>
      <c r="J28" s="216">
        <v>1</v>
      </c>
      <c r="K28" s="216">
        <v>1</v>
      </c>
      <c r="L28" s="216">
        <v>1</v>
      </c>
      <c r="M28" s="235">
        <v>0.1</v>
      </c>
      <c r="N28" s="235" t="s">
        <v>80</v>
      </c>
      <c r="O28" s="236" t="s">
        <v>365</v>
      </c>
      <c r="P28" s="236" t="s">
        <v>366</v>
      </c>
      <c r="Q28" s="228"/>
      <c r="R28" s="228"/>
      <c r="S28" s="229"/>
      <c r="T28" s="229"/>
      <c r="U28" s="228"/>
      <c r="V28" s="229"/>
      <c r="W28" s="229"/>
      <c r="X28" s="229"/>
      <c r="Y28" s="228"/>
      <c r="Z28" s="230"/>
      <c r="AA28" s="229"/>
      <c r="AB28" s="231"/>
      <c r="AC28" s="231"/>
    </row>
    <row r="29" spans="1:29" ht="46.5" customHeight="1" x14ac:dyDescent="0.2">
      <c r="A29" s="240"/>
      <c r="B29" s="241" t="s">
        <v>566</v>
      </c>
      <c r="C29" s="240"/>
      <c r="D29" s="240"/>
      <c r="E29" s="242"/>
      <c r="F29" s="242"/>
      <c r="G29" s="240"/>
      <c r="H29" s="240"/>
      <c r="I29" s="240"/>
      <c r="J29" s="240"/>
      <c r="K29" s="240"/>
      <c r="L29" s="240"/>
      <c r="M29" s="243">
        <f>SUM(M13:M28)</f>
        <v>1.0000000000000002</v>
      </c>
      <c r="N29" s="244"/>
      <c r="O29" s="240"/>
      <c r="P29" s="240"/>
      <c r="Q29" s="228"/>
      <c r="R29" s="228"/>
      <c r="S29" s="229"/>
      <c r="T29" s="229"/>
      <c r="U29" s="228"/>
      <c r="V29" s="229"/>
      <c r="W29" s="229"/>
      <c r="X29" s="229"/>
      <c r="Y29" s="228"/>
      <c r="Z29" s="230"/>
      <c r="AA29" s="229"/>
      <c r="AB29" s="231"/>
      <c r="AC29" s="231"/>
    </row>
    <row r="30" spans="1:29" ht="63" x14ac:dyDescent="0.2">
      <c r="A30" s="222">
        <v>24</v>
      </c>
      <c r="B30" s="249" t="s">
        <v>419</v>
      </c>
      <c r="C30" s="230" t="s">
        <v>420</v>
      </c>
      <c r="D30" s="228" t="s">
        <v>662</v>
      </c>
      <c r="E30" s="250">
        <v>44949</v>
      </c>
      <c r="F30" s="250">
        <v>45275</v>
      </c>
      <c r="G30" s="236" t="s">
        <v>421</v>
      </c>
      <c r="H30" s="236" t="s">
        <v>422</v>
      </c>
      <c r="I30" s="239">
        <v>0.25</v>
      </c>
      <c r="J30" s="239">
        <v>0.25</v>
      </c>
      <c r="K30" s="239">
        <v>0.25</v>
      </c>
      <c r="L30" s="239">
        <v>0.25</v>
      </c>
      <c r="M30" s="239">
        <v>0.15</v>
      </c>
      <c r="N30" s="251" t="s">
        <v>423</v>
      </c>
      <c r="O30" s="228" t="s">
        <v>424</v>
      </c>
      <c r="P30" s="228" t="s">
        <v>425</v>
      </c>
      <c r="Q30" s="228" t="s">
        <v>69</v>
      </c>
      <c r="R30" s="228"/>
      <c r="S30" s="229">
        <v>81111504</v>
      </c>
      <c r="T30" s="229">
        <v>81111504</v>
      </c>
      <c r="U30" s="228">
        <v>2021</v>
      </c>
      <c r="V30" s="229" t="s">
        <v>71</v>
      </c>
      <c r="W30" s="229" t="s">
        <v>72</v>
      </c>
      <c r="X30" s="229" t="s">
        <v>90</v>
      </c>
      <c r="Y30" s="228" t="s">
        <v>91</v>
      </c>
      <c r="Z30" s="230" t="s">
        <v>75</v>
      </c>
      <c r="AA30" s="229">
        <v>111666667</v>
      </c>
      <c r="AB30" s="231">
        <v>111666667</v>
      </c>
      <c r="AC30" s="231"/>
    </row>
    <row r="31" spans="1:29" ht="63" x14ac:dyDescent="0.2">
      <c r="A31" s="222">
        <v>25</v>
      </c>
      <c r="B31" s="249" t="s">
        <v>426</v>
      </c>
      <c r="C31" s="228" t="s">
        <v>427</v>
      </c>
      <c r="D31" s="228" t="s">
        <v>701</v>
      </c>
      <c r="E31" s="250">
        <v>44949</v>
      </c>
      <c r="F31" s="250">
        <v>45275</v>
      </c>
      <c r="G31" s="236" t="s">
        <v>586</v>
      </c>
      <c r="H31" s="236" t="s">
        <v>428</v>
      </c>
      <c r="I31" s="239">
        <v>0.25</v>
      </c>
      <c r="J31" s="239">
        <v>0.25</v>
      </c>
      <c r="K31" s="239">
        <v>0.25</v>
      </c>
      <c r="L31" s="239">
        <v>0.25</v>
      </c>
      <c r="M31" s="239">
        <v>0.15</v>
      </c>
      <c r="N31" s="251" t="s">
        <v>423</v>
      </c>
      <c r="O31" s="228" t="s">
        <v>424</v>
      </c>
      <c r="P31" s="228" t="s">
        <v>425</v>
      </c>
      <c r="Q31" s="228" t="s">
        <v>69</v>
      </c>
      <c r="R31" s="228"/>
      <c r="S31" s="229" t="s">
        <v>93</v>
      </c>
      <c r="T31" s="229" t="s">
        <v>93</v>
      </c>
      <c r="U31" s="228">
        <v>2021</v>
      </c>
      <c r="V31" s="229" t="s">
        <v>71</v>
      </c>
      <c r="W31" s="229" t="s">
        <v>72</v>
      </c>
      <c r="X31" s="229" t="s">
        <v>90</v>
      </c>
      <c r="Y31" s="228" t="s">
        <v>91</v>
      </c>
      <c r="Z31" s="230" t="s">
        <v>75</v>
      </c>
      <c r="AA31" s="229">
        <v>150384333</v>
      </c>
      <c r="AB31" s="231">
        <v>150384333</v>
      </c>
      <c r="AC31" s="231"/>
    </row>
    <row r="32" spans="1:29" ht="63" x14ac:dyDescent="0.25">
      <c r="A32" s="222">
        <v>26</v>
      </c>
      <c r="B32" s="249" t="s">
        <v>429</v>
      </c>
      <c r="C32" s="228" t="s">
        <v>430</v>
      </c>
      <c r="D32" s="228" t="s">
        <v>431</v>
      </c>
      <c r="E32" s="250">
        <v>44949</v>
      </c>
      <c r="F32" s="250">
        <v>45275</v>
      </c>
      <c r="G32" s="236" t="s">
        <v>432</v>
      </c>
      <c r="H32" s="252" t="s">
        <v>433</v>
      </c>
      <c r="I32" s="239">
        <v>0.15</v>
      </c>
      <c r="J32" s="239">
        <v>0.25</v>
      </c>
      <c r="K32" s="239">
        <v>0.25</v>
      </c>
      <c r="L32" s="239">
        <v>0.35</v>
      </c>
      <c r="M32" s="239">
        <v>0.08</v>
      </c>
      <c r="N32" s="251" t="s">
        <v>92</v>
      </c>
      <c r="O32" s="228" t="s">
        <v>424</v>
      </c>
      <c r="P32" s="228" t="s">
        <v>425</v>
      </c>
      <c r="Q32" s="228" t="s">
        <v>69</v>
      </c>
      <c r="R32" s="228"/>
      <c r="S32" s="229">
        <v>81111501</v>
      </c>
      <c r="T32" s="229">
        <v>81111501</v>
      </c>
      <c r="U32" s="228">
        <v>2021</v>
      </c>
      <c r="V32" s="229" t="s">
        <v>71</v>
      </c>
      <c r="W32" s="229" t="s">
        <v>72</v>
      </c>
      <c r="X32" s="229" t="s">
        <v>90</v>
      </c>
      <c r="Y32" s="228" t="s">
        <v>91</v>
      </c>
      <c r="Z32" s="230" t="s">
        <v>75</v>
      </c>
      <c r="AA32" s="229">
        <v>86360000</v>
      </c>
      <c r="AB32" s="231">
        <v>86360000</v>
      </c>
      <c r="AC32" s="231"/>
    </row>
    <row r="33" spans="1:29" ht="63" x14ac:dyDescent="0.2">
      <c r="A33" s="222">
        <v>27</v>
      </c>
      <c r="B33" s="249" t="s">
        <v>434</v>
      </c>
      <c r="C33" s="228" t="s">
        <v>435</v>
      </c>
      <c r="D33" s="228" t="s">
        <v>663</v>
      </c>
      <c r="E33" s="250">
        <v>44949</v>
      </c>
      <c r="F33" s="250">
        <v>45291</v>
      </c>
      <c r="G33" s="236" t="s">
        <v>432</v>
      </c>
      <c r="H33" s="236" t="s">
        <v>433</v>
      </c>
      <c r="I33" s="239">
        <v>0.25</v>
      </c>
      <c r="J33" s="239">
        <v>0.25</v>
      </c>
      <c r="K33" s="239">
        <v>0.25</v>
      </c>
      <c r="L33" s="239">
        <v>0.25</v>
      </c>
      <c r="M33" s="239">
        <v>0.13</v>
      </c>
      <c r="N33" s="246" t="s">
        <v>80</v>
      </c>
      <c r="O33" s="228" t="s">
        <v>424</v>
      </c>
      <c r="P33" s="228" t="s">
        <v>425</v>
      </c>
      <c r="Q33" s="228" t="s">
        <v>69</v>
      </c>
      <c r="R33" s="228"/>
      <c r="S33" s="229" t="s">
        <v>94</v>
      </c>
      <c r="T33" s="229" t="s">
        <v>94</v>
      </c>
      <c r="U33" s="228">
        <v>2021</v>
      </c>
      <c r="V33" s="229" t="s">
        <v>71</v>
      </c>
      <c r="W33" s="229" t="s">
        <v>72</v>
      </c>
      <c r="X33" s="229" t="s">
        <v>90</v>
      </c>
      <c r="Y33" s="228" t="s">
        <v>91</v>
      </c>
      <c r="Z33" s="230" t="s">
        <v>75</v>
      </c>
      <c r="AA33" s="229">
        <v>792855100</v>
      </c>
      <c r="AB33" s="231">
        <v>792855100</v>
      </c>
      <c r="AC33" s="231"/>
    </row>
    <row r="34" spans="1:29" ht="63" x14ac:dyDescent="0.2">
      <c r="A34" s="222">
        <v>28</v>
      </c>
      <c r="B34" s="249" t="s">
        <v>436</v>
      </c>
      <c r="C34" s="228" t="s">
        <v>568</v>
      </c>
      <c r="D34" s="228" t="s">
        <v>437</v>
      </c>
      <c r="E34" s="250">
        <v>44949</v>
      </c>
      <c r="F34" s="237">
        <v>45077</v>
      </c>
      <c r="G34" s="236" t="s">
        <v>474</v>
      </c>
      <c r="H34" s="228" t="s">
        <v>631</v>
      </c>
      <c r="I34" s="253">
        <v>0</v>
      </c>
      <c r="J34" s="253">
        <v>0</v>
      </c>
      <c r="K34" s="253">
        <v>1</v>
      </c>
      <c r="L34" s="253">
        <v>0</v>
      </c>
      <c r="M34" s="253">
        <v>0.02</v>
      </c>
      <c r="N34" s="246" t="s">
        <v>80</v>
      </c>
      <c r="O34" s="228" t="s">
        <v>424</v>
      </c>
      <c r="P34" s="228" t="s">
        <v>425</v>
      </c>
      <c r="Q34" s="228" t="s">
        <v>69</v>
      </c>
      <c r="R34" s="228"/>
      <c r="S34" s="229" t="s">
        <v>94</v>
      </c>
      <c r="T34" s="229" t="s">
        <v>94</v>
      </c>
      <c r="U34" s="228">
        <v>2021</v>
      </c>
      <c r="V34" s="229" t="s">
        <v>71</v>
      </c>
      <c r="W34" s="229" t="s">
        <v>72</v>
      </c>
      <c r="X34" s="229" t="s">
        <v>90</v>
      </c>
      <c r="Y34" s="228" t="s">
        <v>91</v>
      </c>
      <c r="Z34" s="230" t="s">
        <v>75</v>
      </c>
      <c r="AA34" s="229"/>
      <c r="AB34" s="231"/>
      <c r="AC34" s="231"/>
    </row>
    <row r="35" spans="1:29" ht="81" customHeight="1" x14ac:dyDescent="0.2">
      <c r="A35" s="222">
        <v>29</v>
      </c>
      <c r="B35" s="249" t="s">
        <v>657</v>
      </c>
      <c r="C35" s="236" t="s">
        <v>782</v>
      </c>
      <c r="D35" s="236" t="s">
        <v>439</v>
      </c>
      <c r="E35" s="237">
        <v>44949</v>
      </c>
      <c r="F35" s="237">
        <v>45291</v>
      </c>
      <c r="G35" s="236" t="s">
        <v>588</v>
      </c>
      <c r="H35" s="236" t="s">
        <v>778</v>
      </c>
      <c r="I35" s="238">
        <v>10</v>
      </c>
      <c r="J35" s="238">
        <v>100</v>
      </c>
      <c r="K35" s="238">
        <v>135</v>
      </c>
      <c r="L35" s="238">
        <v>55</v>
      </c>
      <c r="M35" s="239">
        <v>0.15</v>
      </c>
      <c r="N35" s="246" t="s">
        <v>440</v>
      </c>
      <c r="O35" s="228" t="s">
        <v>424</v>
      </c>
      <c r="P35" s="228" t="s">
        <v>425</v>
      </c>
      <c r="Q35" s="248"/>
      <c r="R35" s="248"/>
      <c r="S35" s="248"/>
      <c r="T35" s="248"/>
      <c r="U35" s="248"/>
      <c r="V35" s="248"/>
      <c r="W35" s="248"/>
      <c r="X35" s="248"/>
      <c r="Y35" s="248"/>
      <c r="Z35" s="248"/>
      <c r="AA35" s="248"/>
      <c r="AB35" s="248"/>
      <c r="AC35" s="248"/>
    </row>
    <row r="36" spans="1:29" ht="89.25" customHeight="1" x14ac:dyDescent="0.25">
      <c r="A36" s="222">
        <v>30</v>
      </c>
      <c r="B36" s="249" t="s">
        <v>438</v>
      </c>
      <c r="C36" s="236" t="s">
        <v>442</v>
      </c>
      <c r="D36" s="236" t="s">
        <v>844</v>
      </c>
      <c r="E36" s="237">
        <v>44949</v>
      </c>
      <c r="F36" s="237">
        <v>45291</v>
      </c>
      <c r="G36" s="236" t="s">
        <v>810</v>
      </c>
      <c r="H36" s="236" t="s">
        <v>443</v>
      </c>
      <c r="I36" s="238">
        <v>50</v>
      </c>
      <c r="J36" s="238">
        <v>100</v>
      </c>
      <c r="K36" s="238">
        <v>200</v>
      </c>
      <c r="L36" s="238">
        <v>200</v>
      </c>
      <c r="M36" s="239">
        <v>0.15</v>
      </c>
      <c r="N36" s="236" t="s">
        <v>440</v>
      </c>
      <c r="O36" s="228" t="s">
        <v>424</v>
      </c>
      <c r="P36" s="228" t="s">
        <v>425</v>
      </c>
      <c r="Q36" s="228"/>
      <c r="R36" s="252"/>
      <c r="S36" s="252"/>
      <c r="T36" s="252"/>
      <c r="U36" s="252"/>
      <c r="V36" s="252"/>
      <c r="W36" s="228"/>
      <c r="X36" s="252"/>
      <c r="Y36" s="252"/>
      <c r="Z36" s="252"/>
      <c r="AA36" s="254">
        <v>1000000000</v>
      </c>
      <c r="AB36" s="254">
        <v>100000000</v>
      </c>
      <c r="AC36" s="255">
        <f>+AB36/AA36</f>
        <v>0.1</v>
      </c>
    </row>
    <row r="37" spans="1:29" ht="47.25" x14ac:dyDescent="0.25">
      <c r="A37" s="222">
        <v>31</v>
      </c>
      <c r="B37" s="249" t="s">
        <v>441</v>
      </c>
      <c r="C37" s="228" t="s">
        <v>445</v>
      </c>
      <c r="D37" s="228" t="s">
        <v>682</v>
      </c>
      <c r="E37" s="250">
        <v>44949</v>
      </c>
      <c r="F37" s="250">
        <v>45291</v>
      </c>
      <c r="G37" s="256" t="s">
        <v>781</v>
      </c>
      <c r="H37" s="257" t="s">
        <v>446</v>
      </c>
      <c r="I37" s="238">
        <v>10</v>
      </c>
      <c r="J37" s="238">
        <v>15</v>
      </c>
      <c r="K37" s="238">
        <v>15</v>
      </c>
      <c r="L37" s="238">
        <v>10</v>
      </c>
      <c r="M37" s="239">
        <v>0.15</v>
      </c>
      <c r="N37" s="246" t="s">
        <v>440</v>
      </c>
      <c r="O37" s="228" t="s">
        <v>424</v>
      </c>
      <c r="P37" s="228" t="s">
        <v>425</v>
      </c>
      <c r="Q37" s="228"/>
      <c r="R37" s="252"/>
      <c r="S37" s="252"/>
      <c r="T37" s="252"/>
      <c r="U37" s="252"/>
      <c r="V37" s="252"/>
      <c r="W37" s="228"/>
      <c r="X37" s="252"/>
      <c r="Y37" s="252"/>
      <c r="Z37" s="252"/>
      <c r="AA37" s="252"/>
      <c r="AB37" s="252"/>
      <c r="AC37" s="255"/>
    </row>
    <row r="38" spans="1:29" ht="47.25" x14ac:dyDescent="0.25">
      <c r="A38" s="222">
        <v>32</v>
      </c>
      <c r="B38" s="258" t="s">
        <v>444</v>
      </c>
      <c r="C38" s="216" t="s">
        <v>354</v>
      </c>
      <c r="D38" s="216" t="s">
        <v>733</v>
      </c>
      <c r="E38" s="224">
        <v>44927</v>
      </c>
      <c r="F38" s="225">
        <v>45291</v>
      </c>
      <c r="G38" s="216" t="s">
        <v>734</v>
      </c>
      <c r="H38" s="216" t="s">
        <v>614</v>
      </c>
      <c r="I38" s="216">
        <v>1</v>
      </c>
      <c r="J38" s="216">
        <v>1</v>
      </c>
      <c r="K38" s="216">
        <v>1</v>
      </c>
      <c r="L38" s="216">
        <v>1</v>
      </c>
      <c r="M38" s="235">
        <v>0.02</v>
      </c>
      <c r="N38" s="235" t="s">
        <v>80</v>
      </c>
      <c r="O38" s="228"/>
      <c r="P38" s="228"/>
      <c r="Q38" s="228"/>
      <c r="R38" s="252"/>
      <c r="S38" s="252"/>
      <c r="T38" s="252"/>
      <c r="U38" s="252"/>
      <c r="V38" s="252"/>
      <c r="W38" s="228"/>
      <c r="X38" s="252"/>
      <c r="Y38" s="252"/>
      <c r="Z38" s="252"/>
      <c r="AA38" s="252"/>
      <c r="AB38" s="252"/>
      <c r="AC38" s="255"/>
    </row>
    <row r="39" spans="1:29" s="5" customFormat="1" ht="27" customHeight="1" x14ac:dyDescent="0.25">
      <c r="A39" s="240"/>
      <c r="B39" s="241" t="s">
        <v>561</v>
      </c>
      <c r="C39" s="240"/>
      <c r="D39" s="240"/>
      <c r="E39" s="242"/>
      <c r="F39" s="242"/>
      <c r="G39" s="240"/>
      <c r="H39" s="240"/>
      <c r="I39" s="240"/>
      <c r="J39" s="240"/>
      <c r="K39" s="240"/>
      <c r="L39" s="240"/>
      <c r="M39" s="243">
        <f>SUM(M30:M38)</f>
        <v>1</v>
      </c>
      <c r="N39" s="244"/>
      <c r="O39" s="240"/>
      <c r="P39" s="240"/>
      <c r="Q39" s="228"/>
      <c r="R39" s="252"/>
      <c r="S39" s="252"/>
      <c r="T39" s="252"/>
      <c r="U39" s="252"/>
      <c r="V39" s="252"/>
      <c r="W39" s="228"/>
      <c r="X39" s="252"/>
      <c r="Y39" s="252"/>
      <c r="Z39" s="252"/>
      <c r="AA39" s="254">
        <v>1000000000</v>
      </c>
      <c r="AB39" s="254">
        <v>100000000</v>
      </c>
      <c r="AC39" s="255">
        <f>+AB39/AA39</f>
        <v>0.1</v>
      </c>
    </row>
    <row r="40" spans="1:29" s="5" customFormat="1" ht="87" customHeight="1" x14ac:dyDescent="0.25">
      <c r="A40" s="222">
        <v>33</v>
      </c>
      <c r="B40" s="259" t="s">
        <v>447</v>
      </c>
      <c r="C40" s="260" t="s">
        <v>448</v>
      </c>
      <c r="D40" s="260" t="s">
        <v>665</v>
      </c>
      <c r="E40" s="261">
        <v>44942</v>
      </c>
      <c r="F40" s="261">
        <v>45291</v>
      </c>
      <c r="G40" s="260" t="s">
        <v>591</v>
      </c>
      <c r="H40" s="260" t="s">
        <v>449</v>
      </c>
      <c r="I40" s="262">
        <v>3</v>
      </c>
      <c r="J40" s="262">
        <v>5</v>
      </c>
      <c r="K40" s="262">
        <v>6</v>
      </c>
      <c r="L40" s="262">
        <v>6</v>
      </c>
      <c r="M40" s="263">
        <v>0.35</v>
      </c>
      <c r="N40" s="216" t="s">
        <v>68</v>
      </c>
      <c r="O40" s="216" t="s">
        <v>476</v>
      </c>
      <c r="P40" s="216" t="s">
        <v>477</v>
      </c>
      <c r="Q40" s="228"/>
      <c r="R40" s="252"/>
      <c r="S40" s="252"/>
      <c r="T40" s="252"/>
      <c r="U40" s="252"/>
      <c r="V40" s="252"/>
      <c r="W40" s="228"/>
      <c r="X40" s="252"/>
      <c r="Y40" s="252"/>
      <c r="Z40" s="252"/>
      <c r="AA40" s="252"/>
      <c r="AB40" s="252"/>
      <c r="AC40" s="255"/>
    </row>
    <row r="41" spans="1:29" ht="78.75" x14ac:dyDescent="0.25">
      <c r="A41" s="222">
        <v>34</v>
      </c>
      <c r="B41" s="259" t="s">
        <v>450</v>
      </c>
      <c r="C41" s="216" t="s">
        <v>451</v>
      </c>
      <c r="D41" s="260" t="s">
        <v>452</v>
      </c>
      <c r="E41" s="261">
        <v>44942</v>
      </c>
      <c r="F41" s="261">
        <v>45291</v>
      </c>
      <c r="G41" s="260" t="s">
        <v>606</v>
      </c>
      <c r="H41" s="260" t="s">
        <v>608</v>
      </c>
      <c r="I41" s="262">
        <v>1</v>
      </c>
      <c r="J41" s="262">
        <v>2</v>
      </c>
      <c r="K41" s="262">
        <v>2</v>
      </c>
      <c r="L41" s="262">
        <v>2</v>
      </c>
      <c r="M41" s="263">
        <v>0.1</v>
      </c>
      <c r="N41" s="246" t="s">
        <v>534</v>
      </c>
      <c r="O41" s="216" t="s">
        <v>476</v>
      </c>
      <c r="P41" s="216" t="s">
        <v>477</v>
      </c>
      <c r="Q41" s="228"/>
      <c r="R41" s="252"/>
      <c r="S41" s="252"/>
      <c r="T41" s="252"/>
      <c r="U41" s="252"/>
      <c r="V41" s="252"/>
      <c r="W41" s="228"/>
      <c r="X41" s="252"/>
      <c r="Y41" s="252"/>
      <c r="Z41" s="252"/>
      <c r="AA41" s="252"/>
      <c r="AB41" s="252"/>
      <c r="AC41" s="255"/>
    </row>
    <row r="42" spans="1:29" ht="90" customHeight="1" x14ac:dyDescent="0.25">
      <c r="A42" s="222">
        <v>35</v>
      </c>
      <c r="B42" s="259" t="s">
        <v>453</v>
      </c>
      <c r="C42" s="216" t="s">
        <v>454</v>
      </c>
      <c r="D42" s="260" t="s">
        <v>664</v>
      </c>
      <c r="E42" s="261">
        <v>44942</v>
      </c>
      <c r="F42" s="261">
        <v>45291</v>
      </c>
      <c r="G42" s="260" t="s">
        <v>605</v>
      </c>
      <c r="H42" s="260" t="s">
        <v>589</v>
      </c>
      <c r="I42" s="262">
        <v>0</v>
      </c>
      <c r="J42" s="262">
        <v>1</v>
      </c>
      <c r="K42" s="262">
        <v>1</v>
      </c>
      <c r="L42" s="262">
        <v>1</v>
      </c>
      <c r="M42" s="263">
        <v>0.05</v>
      </c>
      <c r="N42" s="216" t="s">
        <v>68</v>
      </c>
      <c r="O42" s="216" t="s">
        <v>476</v>
      </c>
      <c r="P42" s="216" t="s">
        <v>477</v>
      </c>
      <c r="Q42" s="228"/>
      <c r="R42" s="252"/>
      <c r="S42" s="252"/>
      <c r="T42" s="252"/>
      <c r="U42" s="252"/>
      <c r="V42" s="252"/>
      <c r="W42" s="228"/>
      <c r="X42" s="252"/>
      <c r="Y42" s="252"/>
      <c r="Z42" s="252"/>
      <c r="AA42" s="252"/>
      <c r="AB42" s="252"/>
      <c r="AC42" s="255"/>
    </row>
    <row r="43" spans="1:29" ht="78.75" x14ac:dyDescent="0.25">
      <c r="A43" s="222">
        <v>36</v>
      </c>
      <c r="B43" s="259" t="s">
        <v>455</v>
      </c>
      <c r="C43" s="320" t="s">
        <v>742</v>
      </c>
      <c r="D43" s="321" t="s">
        <v>604</v>
      </c>
      <c r="E43" s="322">
        <v>44942</v>
      </c>
      <c r="F43" s="322">
        <v>45291</v>
      </c>
      <c r="G43" s="321" t="s">
        <v>607</v>
      </c>
      <c r="H43" s="321" t="s">
        <v>609</v>
      </c>
      <c r="I43" s="323">
        <v>0</v>
      </c>
      <c r="J43" s="262">
        <v>1</v>
      </c>
      <c r="K43" s="262">
        <v>0</v>
      </c>
      <c r="L43" s="262">
        <v>1</v>
      </c>
      <c r="M43" s="263">
        <v>0.12</v>
      </c>
      <c r="N43" s="260" t="s">
        <v>68</v>
      </c>
      <c r="O43" s="260" t="s">
        <v>476</v>
      </c>
      <c r="P43" s="260" t="s">
        <v>477</v>
      </c>
      <c r="Q43" s="228"/>
      <c r="R43" s="252"/>
      <c r="S43" s="252"/>
      <c r="T43" s="252"/>
      <c r="U43" s="252"/>
      <c r="V43" s="252"/>
      <c r="W43" s="228"/>
      <c r="X43" s="252"/>
      <c r="Y43" s="252"/>
      <c r="Z43" s="252"/>
      <c r="AA43" s="252"/>
      <c r="AB43" s="252"/>
      <c r="AC43" s="255"/>
    </row>
    <row r="44" spans="1:29" ht="111.95" customHeight="1" x14ac:dyDescent="0.25">
      <c r="A44" s="222">
        <v>37</v>
      </c>
      <c r="B44" s="259" t="s">
        <v>456</v>
      </c>
      <c r="C44" s="320" t="s">
        <v>457</v>
      </c>
      <c r="D44" s="321" t="s">
        <v>458</v>
      </c>
      <c r="E44" s="322">
        <v>44942</v>
      </c>
      <c r="F44" s="322">
        <v>45291</v>
      </c>
      <c r="G44" s="321" t="s">
        <v>610</v>
      </c>
      <c r="H44" s="321" t="s">
        <v>459</v>
      </c>
      <c r="I44" s="323">
        <v>1</v>
      </c>
      <c r="J44" s="262">
        <v>0</v>
      </c>
      <c r="K44" s="262">
        <v>0</v>
      </c>
      <c r="L44" s="262">
        <v>0</v>
      </c>
      <c r="M44" s="263">
        <v>0.05</v>
      </c>
      <c r="N44" s="260" t="s">
        <v>68</v>
      </c>
      <c r="O44" s="260" t="s">
        <v>476</v>
      </c>
      <c r="P44" s="260" t="s">
        <v>477</v>
      </c>
      <c r="Q44" s="228"/>
      <c r="R44" s="252"/>
      <c r="S44" s="252"/>
      <c r="T44" s="252"/>
      <c r="U44" s="252"/>
      <c r="V44" s="252"/>
      <c r="W44" s="228"/>
      <c r="X44" s="252"/>
      <c r="Y44" s="252"/>
      <c r="Z44" s="252"/>
      <c r="AA44" s="252"/>
      <c r="AB44" s="252"/>
      <c r="AC44" s="255"/>
    </row>
    <row r="45" spans="1:29" ht="119.25" customHeight="1" x14ac:dyDescent="0.25">
      <c r="A45" s="222">
        <v>38</v>
      </c>
      <c r="B45" s="259" t="s">
        <v>460</v>
      </c>
      <c r="C45" s="320" t="s">
        <v>461</v>
      </c>
      <c r="D45" s="321" t="s">
        <v>462</v>
      </c>
      <c r="E45" s="322">
        <v>44942</v>
      </c>
      <c r="F45" s="322">
        <v>45291</v>
      </c>
      <c r="G45" s="324" t="s">
        <v>743</v>
      </c>
      <c r="H45" s="321" t="s">
        <v>463</v>
      </c>
      <c r="I45" s="323">
        <v>4</v>
      </c>
      <c r="J45" s="262">
        <v>2</v>
      </c>
      <c r="K45" s="262">
        <v>2</v>
      </c>
      <c r="L45" s="262">
        <v>2</v>
      </c>
      <c r="M45" s="263">
        <v>0.08</v>
      </c>
      <c r="N45" s="260" t="s">
        <v>96</v>
      </c>
      <c r="O45" s="260" t="s">
        <v>476</v>
      </c>
      <c r="P45" s="260" t="s">
        <v>477</v>
      </c>
      <c r="Q45" s="228"/>
      <c r="R45" s="252"/>
      <c r="S45" s="252"/>
      <c r="T45" s="252"/>
      <c r="U45" s="252"/>
      <c r="V45" s="252"/>
      <c r="W45" s="228"/>
      <c r="X45" s="252"/>
      <c r="Y45" s="252"/>
      <c r="Z45" s="252"/>
      <c r="AA45" s="252"/>
      <c r="AB45" s="252"/>
      <c r="AC45" s="255"/>
    </row>
    <row r="46" spans="1:29" ht="78.75" x14ac:dyDescent="0.25">
      <c r="A46" s="222">
        <v>39</v>
      </c>
      <c r="B46" s="259" t="s">
        <v>464</v>
      </c>
      <c r="C46" s="321" t="s">
        <v>465</v>
      </c>
      <c r="D46" s="320" t="s">
        <v>466</v>
      </c>
      <c r="E46" s="322">
        <v>44942</v>
      </c>
      <c r="F46" s="322">
        <v>45291</v>
      </c>
      <c r="G46" s="320" t="s">
        <v>611</v>
      </c>
      <c r="H46" s="321" t="s">
        <v>467</v>
      </c>
      <c r="I46" s="323">
        <v>0</v>
      </c>
      <c r="J46" s="262">
        <v>1</v>
      </c>
      <c r="K46" s="262">
        <v>1</v>
      </c>
      <c r="L46" s="262">
        <v>1</v>
      </c>
      <c r="M46" s="263">
        <v>0.08</v>
      </c>
      <c r="N46" s="260" t="s">
        <v>96</v>
      </c>
      <c r="O46" s="260" t="s">
        <v>476</v>
      </c>
      <c r="P46" s="260" t="s">
        <v>477</v>
      </c>
      <c r="Q46" s="252"/>
      <c r="R46" s="252"/>
      <c r="S46" s="252"/>
      <c r="T46" s="252"/>
      <c r="U46" s="252"/>
      <c r="V46" s="252"/>
      <c r="W46" s="252"/>
      <c r="X46" s="252"/>
      <c r="Y46" s="252"/>
      <c r="Z46" s="252"/>
      <c r="AA46" s="252"/>
      <c r="AB46" s="252"/>
      <c r="AC46" s="252"/>
    </row>
    <row r="47" spans="1:29" ht="78.75" x14ac:dyDescent="0.25">
      <c r="A47" s="222">
        <v>40</v>
      </c>
      <c r="B47" s="259" t="s">
        <v>468</v>
      </c>
      <c r="C47" s="320" t="s">
        <v>666</v>
      </c>
      <c r="D47" s="320" t="s">
        <v>469</v>
      </c>
      <c r="E47" s="322">
        <v>44942</v>
      </c>
      <c r="F47" s="322">
        <v>45291</v>
      </c>
      <c r="G47" s="320" t="s">
        <v>654</v>
      </c>
      <c r="H47" s="321" t="s">
        <v>470</v>
      </c>
      <c r="I47" s="323">
        <v>0</v>
      </c>
      <c r="J47" s="262">
        <v>0</v>
      </c>
      <c r="K47" s="262">
        <v>0</v>
      </c>
      <c r="L47" s="262">
        <v>1</v>
      </c>
      <c r="M47" s="264">
        <v>0.05</v>
      </c>
      <c r="N47" s="260" t="s">
        <v>68</v>
      </c>
      <c r="O47" s="216" t="s">
        <v>476</v>
      </c>
      <c r="P47" s="216" t="s">
        <v>477</v>
      </c>
      <c r="Q47" s="252"/>
      <c r="R47" s="252"/>
      <c r="S47" s="252"/>
      <c r="T47" s="252"/>
      <c r="U47" s="252"/>
      <c r="V47" s="252"/>
      <c r="W47" s="252"/>
      <c r="X47" s="252"/>
      <c r="Y47" s="252"/>
      <c r="Z47" s="252"/>
      <c r="AA47" s="252"/>
      <c r="AB47" s="252"/>
      <c r="AC47" s="252"/>
    </row>
    <row r="48" spans="1:29" ht="94.5" x14ac:dyDescent="0.25">
      <c r="A48" s="222">
        <v>41</v>
      </c>
      <c r="B48" s="259" t="s">
        <v>471</v>
      </c>
      <c r="C48" s="320" t="s">
        <v>744</v>
      </c>
      <c r="D48" s="321" t="s">
        <v>811</v>
      </c>
      <c r="E48" s="322">
        <v>44942</v>
      </c>
      <c r="F48" s="322">
        <v>45291</v>
      </c>
      <c r="G48" s="324" t="s">
        <v>813</v>
      </c>
      <c r="H48" s="321" t="s">
        <v>814</v>
      </c>
      <c r="I48" s="323">
        <v>10</v>
      </c>
      <c r="J48" s="262">
        <v>10</v>
      </c>
      <c r="K48" s="262">
        <v>10</v>
      </c>
      <c r="L48" s="262">
        <v>10</v>
      </c>
      <c r="M48" s="263">
        <v>0.08</v>
      </c>
      <c r="N48" s="246" t="s">
        <v>440</v>
      </c>
      <c r="O48" s="260" t="s">
        <v>476</v>
      </c>
      <c r="P48" s="260" t="s">
        <v>477</v>
      </c>
      <c r="Q48" s="252"/>
      <c r="R48" s="252"/>
      <c r="S48" s="252"/>
      <c r="T48" s="252"/>
      <c r="U48" s="252"/>
      <c r="V48" s="252"/>
      <c r="W48" s="252"/>
      <c r="X48" s="252"/>
      <c r="Y48" s="252"/>
      <c r="Z48" s="252"/>
      <c r="AA48" s="252"/>
      <c r="AB48" s="252"/>
      <c r="AC48" s="252"/>
    </row>
    <row r="49" spans="1:29" ht="79.5" customHeight="1" x14ac:dyDescent="0.25">
      <c r="A49" s="222">
        <v>42</v>
      </c>
      <c r="B49" s="259" t="s">
        <v>472</v>
      </c>
      <c r="C49" s="216" t="s">
        <v>473</v>
      </c>
      <c r="D49" s="228" t="s">
        <v>416</v>
      </c>
      <c r="E49" s="261">
        <v>44928</v>
      </c>
      <c r="F49" s="261">
        <v>45077</v>
      </c>
      <c r="G49" s="260" t="s">
        <v>474</v>
      </c>
      <c r="H49" s="260" t="s">
        <v>612</v>
      </c>
      <c r="I49" s="262">
        <v>0</v>
      </c>
      <c r="J49" s="262">
        <v>1</v>
      </c>
      <c r="K49" s="262">
        <v>0</v>
      </c>
      <c r="L49" s="262">
        <v>0</v>
      </c>
      <c r="M49" s="263">
        <v>0.02</v>
      </c>
      <c r="N49" s="260" t="s">
        <v>80</v>
      </c>
      <c r="O49" s="260" t="s">
        <v>476</v>
      </c>
      <c r="P49" s="260" t="s">
        <v>477</v>
      </c>
      <c r="Q49" s="252"/>
      <c r="R49" s="252"/>
      <c r="S49" s="252"/>
      <c r="T49" s="252"/>
      <c r="U49" s="252"/>
      <c r="V49" s="252"/>
      <c r="W49" s="252"/>
      <c r="X49" s="252"/>
      <c r="Y49" s="252"/>
      <c r="Z49" s="252"/>
      <c r="AA49" s="252"/>
      <c r="AB49" s="252"/>
      <c r="AC49" s="252"/>
    </row>
    <row r="50" spans="1:29" ht="129.94999999999999" customHeight="1" x14ac:dyDescent="0.25">
      <c r="A50" s="222">
        <v>43</v>
      </c>
      <c r="B50" s="259" t="s">
        <v>475</v>
      </c>
      <c r="C50" s="216" t="s">
        <v>354</v>
      </c>
      <c r="D50" s="216" t="s">
        <v>733</v>
      </c>
      <c r="E50" s="224">
        <v>44927</v>
      </c>
      <c r="F50" s="225">
        <v>45291</v>
      </c>
      <c r="G50" s="216" t="s">
        <v>734</v>
      </c>
      <c r="H50" s="216" t="s">
        <v>614</v>
      </c>
      <c r="I50" s="216">
        <v>1</v>
      </c>
      <c r="J50" s="216">
        <v>1</v>
      </c>
      <c r="K50" s="216">
        <v>1</v>
      </c>
      <c r="L50" s="216">
        <v>1</v>
      </c>
      <c r="M50" s="235">
        <v>0.02</v>
      </c>
      <c r="N50" s="235" t="s">
        <v>80</v>
      </c>
      <c r="O50" s="260" t="s">
        <v>476</v>
      </c>
      <c r="P50" s="260" t="s">
        <v>477</v>
      </c>
      <c r="Q50" s="252"/>
      <c r="R50" s="252"/>
      <c r="S50" s="252"/>
      <c r="T50" s="252"/>
      <c r="U50" s="252"/>
      <c r="V50" s="252"/>
      <c r="W50" s="252"/>
      <c r="X50" s="252"/>
      <c r="Y50" s="252"/>
      <c r="Z50" s="252"/>
      <c r="AA50" s="252"/>
      <c r="AB50" s="252"/>
      <c r="AC50" s="252"/>
    </row>
    <row r="51" spans="1:29" ht="20.25" customHeight="1" x14ac:dyDescent="0.25">
      <c r="A51" s="240"/>
      <c r="B51" s="241" t="s">
        <v>562</v>
      </c>
      <c r="C51" s="240"/>
      <c r="D51" s="240"/>
      <c r="E51" s="242"/>
      <c r="F51" s="242"/>
      <c r="G51" s="240"/>
      <c r="H51" s="240"/>
      <c r="I51" s="240"/>
      <c r="J51" s="240"/>
      <c r="K51" s="240"/>
      <c r="L51" s="240"/>
      <c r="M51" s="243">
        <f>SUM(M40:M50)</f>
        <v>0.99999999999999989</v>
      </c>
      <c r="N51" s="244"/>
      <c r="O51" s="240"/>
      <c r="P51" s="240"/>
      <c r="Q51" s="252"/>
      <c r="R51" s="252"/>
      <c r="S51" s="252"/>
      <c r="T51" s="252"/>
      <c r="U51" s="252"/>
      <c r="V51" s="252"/>
      <c r="W51" s="252"/>
      <c r="X51" s="252"/>
      <c r="Y51" s="252"/>
      <c r="Z51" s="252"/>
      <c r="AA51" s="252"/>
      <c r="AB51" s="252"/>
      <c r="AC51" s="252"/>
    </row>
    <row r="52" spans="1:29" ht="77.25" customHeight="1" x14ac:dyDescent="0.25">
      <c r="A52" s="222">
        <v>44</v>
      </c>
      <c r="B52" s="259" t="s">
        <v>478</v>
      </c>
      <c r="C52" s="265" t="s">
        <v>479</v>
      </c>
      <c r="D52" s="228" t="s">
        <v>677</v>
      </c>
      <c r="E52" s="266">
        <v>44958</v>
      </c>
      <c r="F52" s="266">
        <v>45291</v>
      </c>
      <c r="G52" s="228" t="s">
        <v>615</v>
      </c>
      <c r="H52" s="228" t="s">
        <v>627</v>
      </c>
      <c r="I52" s="238">
        <v>0</v>
      </c>
      <c r="J52" s="238">
        <v>0</v>
      </c>
      <c r="K52" s="238">
        <v>0</v>
      </c>
      <c r="L52" s="238">
        <v>1</v>
      </c>
      <c r="M52" s="239">
        <v>0.1</v>
      </c>
      <c r="N52" s="228" t="s">
        <v>80</v>
      </c>
      <c r="O52" s="236" t="s">
        <v>592</v>
      </c>
      <c r="P52" s="228" t="s">
        <v>480</v>
      </c>
      <c r="Q52" s="252"/>
      <c r="R52" s="252"/>
      <c r="S52" s="252"/>
      <c r="T52" s="252"/>
      <c r="U52" s="252"/>
      <c r="V52" s="252"/>
      <c r="W52" s="252"/>
      <c r="X52" s="252"/>
      <c r="Y52" s="252"/>
      <c r="Z52" s="252"/>
      <c r="AA52" s="252"/>
      <c r="AB52" s="252"/>
      <c r="AC52" s="252"/>
    </row>
    <row r="53" spans="1:29" ht="69.75" customHeight="1" x14ac:dyDescent="0.25">
      <c r="A53" s="222">
        <v>45</v>
      </c>
      <c r="B53" s="259" t="s">
        <v>481</v>
      </c>
      <c r="C53" s="267" t="s">
        <v>593</v>
      </c>
      <c r="D53" s="268" t="s">
        <v>653</v>
      </c>
      <c r="E53" s="269">
        <v>44958</v>
      </c>
      <c r="F53" s="237">
        <v>45199</v>
      </c>
      <c r="G53" s="267" t="s">
        <v>616</v>
      </c>
      <c r="H53" s="228" t="s">
        <v>628</v>
      </c>
      <c r="I53" s="238">
        <v>1</v>
      </c>
      <c r="J53" s="238">
        <v>1</v>
      </c>
      <c r="K53" s="238">
        <v>1</v>
      </c>
      <c r="L53" s="238">
        <v>0</v>
      </c>
      <c r="M53" s="239">
        <v>7.0000000000000007E-2</v>
      </c>
      <c r="N53" s="228" t="s">
        <v>80</v>
      </c>
      <c r="O53" s="236" t="s">
        <v>592</v>
      </c>
      <c r="P53" s="228" t="s">
        <v>480</v>
      </c>
      <c r="Q53" s="252"/>
      <c r="R53" s="252"/>
      <c r="S53" s="252"/>
      <c r="T53" s="252"/>
      <c r="U53" s="252"/>
      <c r="V53" s="252"/>
      <c r="W53" s="252"/>
      <c r="X53" s="252"/>
      <c r="Y53" s="252"/>
      <c r="Z53" s="252"/>
      <c r="AA53" s="252"/>
      <c r="AB53" s="252"/>
      <c r="AC53" s="252"/>
    </row>
    <row r="54" spans="1:29" ht="75.75" customHeight="1" x14ac:dyDescent="0.25">
      <c r="A54" s="222">
        <v>46</v>
      </c>
      <c r="B54" s="259" t="s">
        <v>482</v>
      </c>
      <c r="C54" s="267" t="s">
        <v>483</v>
      </c>
      <c r="D54" s="228" t="s">
        <v>484</v>
      </c>
      <c r="E54" s="266">
        <v>44958</v>
      </c>
      <c r="F54" s="266">
        <v>45077</v>
      </c>
      <c r="G54" s="268" t="s">
        <v>617</v>
      </c>
      <c r="H54" s="270" t="s">
        <v>629</v>
      </c>
      <c r="I54" s="238">
        <v>0</v>
      </c>
      <c r="J54" s="238">
        <v>6</v>
      </c>
      <c r="K54" s="238">
        <v>0</v>
      </c>
      <c r="L54" s="238">
        <v>0</v>
      </c>
      <c r="M54" s="239">
        <v>0.05</v>
      </c>
      <c r="N54" s="228" t="s">
        <v>80</v>
      </c>
      <c r="O54" s="236" t="s">
        <v>594</v>
      </c>
      <c r="P54" s="228" t="s">
        <v>480</v>
      </c>
      <c r="Q54" s="252"/>
      <c r="R54" s="252"/>
      <c r="S54" s="252"/>
      <c r="T54" s="252"/>
      <c r="U54" s="252"/>
      <c r="V54" s="252"/>
      <c r="W54" s="252"/>
      <c r="X54" s="252"/>
      <c r="Y54" s="252"/>
      <c r="Z54" s="252"/>
      <c r="AA54" s="252"/>
      <c r="AB54" s="252"/>
      <c r="AC54" s="252"/>
    </row>
    <row r="55" spans="1:29" ht="31.5" x14ac:dyDescent="0.25">
      <c r="A55" s="222">
        <v>47</v>
      </c>
      <c r="B55" s="259" t="s">
        <v>485</v>
      </c>
      <c r="C55" s="267" t="s">
        <v>595</v>
      </c>
      <c r="D55" s="267" t="s">
        <v>596</v>
      </c>
      <c r="E55" s="269">
        <v>44928</v>
      </c>
      <c r="F55" s="269">
        <v>45077</v>
      </c>
      <c r="G55" s="267" t="s">
        <v>618</v>
      </c>
      <c r="H55" s="270" t="s">
        <v>585</v>
      </c>
      <c r="I55" s="238">
        <v>0</v>
      </c>
      <c r="J55" s="238">
        <v>1</v>
      </c>
      <c r="K55" s="238">
        <v>0</v>
      </c>
      <c r="L55" s="238">
        <v>0</v>
      </c>
      <c r="M55" s="239">
        <v>7.0000000000000007E-2</v>
      </c>
      <c r="N55" s="228" t="s">
        <v>80</v>
      </c>
      <c r="O55" s="236" t="s">
        <v>594</v>
      </c>
      <c r="P55" s="228" t="s">
        <v>480</v>
      </c>
      <c r="Q55" s="252"/>
      <c r="R55" s="252"/>
      <c r="S55" s="252"/>
      <c r="T55" s="252"/>
      <c r="U55" s="252"/>
      <c r="V55" s="252"/>
      <c r="W55" s="252"/>
      <c r="X55" s="252"/>
      <c r="Y55" s="252"/>
      <c r="Z55" s="252"/>
      <c r="AA55" s="252"/>
      <c r="AB55" s="252"/>
      <c r="AC55" s="252"/>
    </row>
    <row r="56" spans="1:29" ht="46.5" customHeight="1" x14ac:dyDescent="0.25">
      <c r="A56" s="222">
        <v>48</v>
      </c>
      <c r="B56" s="259" t="s">
        <v>486</v>
      </c>
      <c r="C56" s="267" t="s">
        <v>487</v>
      </c>
      <c r="D56" s="236" t="s">
        <v>488</v>
      </c>
      <c r="E56" s="237">
        <v>44958</v>
      </c>
      <c r="F56" s="237">
        <v>45107</v>
      </c>
      <c r="G56" s="236" t="s">
        <v>620</v>
      </c>
      <c r="H56" s="236" t="s">
        <v>597</v>
      </c>
      <c r="I56" s="238">
        <v>0</v>
      </c>
      <c r="J56" s="238">
        <v>1</v>
      </c>
      <c r="K56" s="238">
        <v>0</v>
      </c>
      <c r="L56" s="238">
        <v>0</v>
      </c>
      <c r="M56" s="239">
        <v>0.06</v>
      </c>
      <c r="N56" s="228" t="s">
        <v>80</v>
      </c>
      <c r="O56" s="236" t="s">
        <v>594</v>
      </c>
      <c r="P56" s="228" t="s">
        <v>480</v>
      </c>
      <c r="Q56" s="252"/>
      <c r="R56" s="252"/>
      <c r="S56" s="252"/>
      <c r="T56" s="252"/>
      <c r="U56" s="252"/>
      <c r="V56" s="252"/>
      <c r="W56" s="252"/>
      <c r="X56" s="252"/>
      <c r="Y56" s="252"/>
      <c r="Z56" s="252"/>
      <c r="AA56" s="252"/>
      <c r="AB56" s="252"/>
      <c r="AC56" s="252"/>
    </row>
    <row r="57" spans="1:29" ht="31.5" x14ac:dyDescent="0.25">
      <c r="A57" s="222">
        <v>49</v>
      </c>
      <c r="B57" s="259" t="s">
        <v>489</v>
      </c>
      <c r="C57" s="267" t="s">
        <v>598</v>
      </c>
      <c r="D57" s="236" t="s">
        <v>490</v>
      </c>
      <c r="E57" s="237">
        <v>44958</v>
      </c>
      <c r="F57" s="237">
        <v>45076</v>
      </c>
      <c r="G57" s="236" t="s">
        <v>619</v>
      </c>
      <c r="H57" s="228" t="s">
        <v>627</v>
      </c>
      <c r="I57" s="238">
        <v>0</v>
      </c>
      <c r="J57" s="238">
        <v>1</v>
      </c>
      <c r="K57" s="238">
        <v>0</v>
      </c>
      <c r="L57" s="238">
        <v>0</v>
      </c>
      <c r="M57" s="239">
        <v>0.1</v>
      </c>
      <c r="N57" s="228" t="s">
        <v>80</v>
      </c>
      <c r="O57" s="236" t="s">
        <v>594</v>
      </c>
      <c r="P57" s="228" t="s">
        <v>480</v>
      </c>
      <c r="Q57" s="252"/>
      <c r="R57" s="252"/>
      <c r="S57" s="252"/>
      <c r="T57" s="252"/>
      <c r="U57" s="252"/>
      <c r="V57" s="252"/>
      <c r="W57" s="252"/>
      <c r="X57" s="252"/>
      <c r="Y57" s="252"/>
      <c r="Z57" s="252"/>
      <c r="AA57" s="252"/>
      <c r="AB57" s="252"/>
      <c r="AC57" s="252"/>
    </row>
    <row r="58" spans="1:29" ht="31.5" x14ac:dyDescent="0.25">
      <c r="A58" s="222">
        <v>50</v>
      </c>
      <c r="B58" s="259" t="s">
        <v>491</v>
      </c>
      <c r="C58" s="267" t="s">
        <v>599</v>
      </c>
      <c r="D58" s="236" t="s">
        <v>492</v>
      </c>
      <c r="E58" s="237">
        <v>44958</v>
      </c>
      <c r="F58" s="237">
        <v>45275</v>
      </c>
      <c r="G58" s="236" t="s">
        <v>621</v>
      </c>
      <c r="H58" s="228" t="s">
        <v>627</v>
      </c>
      <c r="I58" s="238">
        <v>0</v>
      </c>
      <c r="J58" s="238">
        <v>1</v>
      </c>
      <c r="K58" s="238">
        <v>0</v>
      </c>
      <c r="L58" s="238">
        <v>1</v>
      </c>
      <c r="M58" s="239">
        <v>0.1</v>
      </c>
      <c r="N58" s="228" t="s">
        <v>80</v>
      </c>
      <c r="O58" s="236" t="s">
        <v>594</v>
      </c>
      <c r="P58" s="228" t="s">
        <v>480</v>
      </c>
      <c r="Q58" s="252"/>
      <c r="R58" s="252"/>
      <c r="S58" s="252"/>
      <c r="T58" s="252"/>
      <c r="U58" s="252"/>
      <c r="V58" s="252"/>
      <c r="W58" s="252"/>
      <c r="X58" s="252"/>
      <c r="Y58" s="252"/>
      <c r="Z58" s="252"/>
      <c r="AA58" s="252"/>
      <c r="AB58" s="252"/>
      <c r="AC58" s="252"/>
    </row>
    <row r="59" spans="1:29" ht="99.75" customHeight="1" x14ac:dyDescent="0.25">
      <c r="A59" s="222">
        <v>51</v>
      </c>
      <c r="B59" s="259" t="s">
        <v>493</v>
      </c>
      <c r="C59" s="267" t="s">
        <v>600</v>
      </c>
      <c r="D59" s="236" t="s">
        <v>623</v>
      </c>
      <c r="E59" s="237">
        <v>44958</v>
      </c>
      <c r="F59" s="237">
        <v>45107</v>
      </c>
      <c r="G59" s="228" t="s">
        <v>683</v>
      </c>
      <c r="H59" s="228" t="s">
        <v>627</v>
      </c>
      <c r="I59" s="238">
        <v>0</v>
      </c>
      <c r="J59" s="238">
        <v>1</v>
      </c>
      <c r="K59" s="238">
        <v>0</v>
      </c>
      <c r="L59" s="238">
        <v>0</v>
      </c>
      <c r="M59" s="239">
        <v>0.05</v>
      </c>
      <c r="N59" s="228" t="s">
        <v>80</v>
      </c>
      <c r="O59" s="236" t="s">
        <v>594</v>
      </c>
      <c r="P59" s="228" t="s">
        <v>480</v>
      </c>
      <c r="Q59" s="252"/>
      <c r="R59" s="252"/>
      <c r="S59" s="252"/>
      <c r="T59" s="252"/>
      <c r="U59" s="252"/>
      <c r="V59" s="252"/>
      <c r="W59" s="252"/>
      <c r="X59" s="252"/>
      <c r="Y59" s="252"/>
      <c r="Z59" s="252"/>
      <c r="AA59" s="252"/>
      <c r="AB59" s="252"/>
      <c r="AC59" s="252"/>
    </row>
    <row r="60" spans="1:29" ht="60" customHeight="1" x14ac:dyDescent="0.25">
      <c r="A60" s="222">
        <v>52</v>
      </c>
      <c r="B60" s="259" t="s">
        <v>494</v>
      </c>
      <c r="C60" s="267" t="s">
        <v>601</v>
      </c>
      <c r="D60" s="236" t="s">
        <v>602</v>
      </c>
      <c r="E60" s="237">
        <v>44958</v>
      </c>
      <c r="F60" s="237">
        <v>45199</v>
      </c>
      <c r="G60" s="236" t="s">
        <v>624</v>
      </c>
      <c r="H60" s="228" t="s">
        <v>627</v>
      </c>
      <c r="I60" s="238">
        <v>0</v>
      </c>
      <c r="J60" s="238">
        <v>0</v>
      </c>
      <c r="K60" s="238">
        <v>1</v>
      </c>
      <c r="L60" s="238">
        <v>0</v>
      </c>
      <c r="M60" s="239">
        <v>0.1</v>
      </c>
      <c r="N60" s="228" t="s">
        <v>80</v>
      </c>
      <c r="O60" s="236" t="s">
        <v>594</v>
      </c>
      <c r="P60" s="228" t="s">
        <v>480</v>
      </c>
      <c r="Q60" s="252"/>
      <c r="R60" s="252"/>
      <c r="S60" s="252"/>
      <c r="T60" s="252"/>
      <c r="U60" s="252"/>
      <c r="V60" s="252"/>
      <c r="W60" s="252"/>
      <c r="X60" s="252"/>
      <c r="Y60" s="252"/>
      <c r="Z60" s="252"/>
      <c r="AA60" s="252"/>
      <c r="AB60" s="252"/>
      <c r="AC60" s="252"/>
    </row>
    <row r="61" spans="1:29" ht="112.5" customHeight="1" x14ac:dyDescent="0.25">
      <c r="A61" s="222">
        <v>53</v>
      </c>
      <c r="B61" s="259" t="s">
        <v>495</v>
      </c>
      <c r="C61" s="228" t="s">
        <v>496</v>
      </c>
      <c r="D61" s="228" t="s">
        <v>603</v>
      </c>
      <c r="E61" s="266">
        <v>44958</v>
      </c>
      <c r="F61" s="266">
        <v>45275</v>
      </c>
      <c r="G61" s="228" t="s">
        <v>684</v>
      </c>
      <c r="H61" s="228" t="s">
        <v>627</v>
      </c>
      <c r="I61" s="238">
        <v>0</v>
      </c>
      <c r="J61" s="238">
        <v>2</v>
      </c>
      <c r="K61" s="238">
        <v>0</v>
      </c>
      <c r="L61" s="238">
        <v>1</v>
      </c>
      <c r="M61" s="239">
        <v>0.1</v>
      </c>
      <c r="N61" s="228" t="s">
        <v>80</v>
      </c>
      <c r="O61" s="236" t="s">
        <v>594</v>
      </c>
      <c r="P61" s="228" t="s">
        <v>480</v>
      </c>
      <c r="Q61" s="252"/>
      <c r="R61" s="252"/>
      <c r="S61" s="252"/>
      <c r="T61" s="252"/>
      <c r="U61" s="252"/>
      <c r="V61" s="252"/>
      <c r="W61" s="252"/>
      <c r="X61" s="252"/>
      <c r="Y61" s="252"/>
      <c r="Z61" s="252"/>
      <c r="AA61" s="252"/>
      <c r="AB61" s="252"/>
      <c r="AC61" s="252"/>
    </row>
    <row r="62" spans="1:29" ht="64.5" customHeight="1" x14ac:dyDescent="0.25">
      <c r="A62" s="222">
        <v>54</v>
      </c>
      <c r="B62" s="259" t="s">
        <v>497</v>
      </c>
      <c r="C62" s="267" t="s">
        <v>678</v>
      </c>
      <c r="D62" s="236" t="s">
        <v>679</v>
      </c>
      <c r="E62" s="237">
        <v>44958</v>
      </c>
      <c r="F62" s="237">
        <v>45291</v>
      </c>
      <c r="G62" s="256" t="s">
        <v>626</v>
      </c>
      <c r="H62" s="228" t="s">
        <v>628</v>
      </c>
      <c r="I62" s="238">
        <v>0</v>
      </c>
      <c r="J62" s="238">
        <v>1</v>
      </c>
      <c r="K62" s="238">
        <v>0</v>
      </c>
      <c r="L62" s="238">
        <v>1</v>
      </c>
      <c r="M62" s="239">
        <v>7.0000000000000007E-2</v>
      </c>
      <c r="N62" s="228" t="s">
        <v>80</v>
      </c>
      <c r="O62" s="236" t="s">
        <v>594</v>
      </c>
      <c r="P62" s="228" t="s">
        <v>480</v>
      </c>
      <c r="Q62" s="252"/>
      <c r="R62" s="252"/>
      <c r="S62" s="252"/>
      <c r="T62" s="252"/>
      <c r="U62" s="252"/>
      <c r="V62" s="252"/>
      <c r="W62" s="252"/>
      <c r="X62" s="252"/>
      <c r="Y62" s="252"/>
      <c r="Z62" s="252"/>
      <c r="AA62" s="252"/>
      <c r="AB62" s="252"/>
      <c r="AC62" s="252"/>
    </row>
    <row r="63" spans="1:29" ht="57.75" customHeight="1" x14ac:dyDescent="0.25">
      <c r="A63" s="222">
        <v>55</v>
      </c>
      <c r="B63" s="259" t="s">
        <v>498</v>
      </c>
      <c r="C63" s="267" t="s">
        <v>685</v>
      </c>
      <c r="D63" s="236" t="s">
        <v>499</v>
      </c>
      <c r="E63" s="237">
        <v>44928</v>
      </c>
      <c r="F63" s="237">
        <v>45230</v>
      </c>
      <c r="G63" s="236" t="s">
        <v>622</v>
      </c>
      <c r="H63" s="228" t="s">
        <v>627</v>
      </c>
      <c r="I63" s="238">
        <v>0</v>
      </c>
      <c r="J63" s="238">
        <v>0</v>
      </c>
      <c r="K63" s="238">
        <v>0</v>
      </c>
      <c r="L63" s="238">
        <v>1</v>
      </c>
      <c r="M63" s="239">
        <v>0.05</v>
      </c>
      <c r="N63" s="228" t="s">
        <v>80</v>
      </c>
      <c r="O63" s="236" t="s">
        <v>594</v>
      </c>
      <c r="P63" s="228" t="s">
        <v>480</v>
      </c>
      <c r="Q63" s="252"/>
      <c r="R63" s="252"/>
      <c r="S63" s="252"/>
      <c r="T63" s="252"/>
      <c r="U63" s="252"/>
      <c r="V63" s="252"/>
      <c r="W63" s="252"/>
      <c r="X63" s="252"/>
      <c r="Y63" s="252"/>
      <c r="Z63" s="252"/>
      <c r="AA63" s="252"/>
      <c r="AB63" s="252"/>
      <c r="AC63" s="252"/>
    </row>
    <row r="64" spans="1:29" ht="69" customHeight="1" x14ac:dyDescent="0.25">
      <c r="A64" s="222">
        <v>56</v>
      </c>
      <c r="B64" s="259" t="s">
        <v>500</v>
      </c>
      <c r="C64" s="267" t="s">
        <v>501</v>
      </c>
      <c r="D64" s="236" t="s">
        <v>650</v>
      </c>
      <c r="E64" s="237">
        <v>44928</v>
      </c>
      <c r="F64" s="237">
        <v>45291</v>
      </c>
      <c r="G64" s="256" t="s">
        <v>651</v>
      </c>
      <c r="H64" s="228" t="s">
        <v>630</v>
      </c>
      <c r="I64" s="238">
        <v>0</v>
      </c>
      <c r="J64" s="238">
        <v>1</v>
      </c>
      <c r="K64" s="238">
        <v>0</v>
      </c>
      <c r="L64" s="238">
        <v>1</v>
      </c>
      <c r="M64" s="239">
        <v>0.05</v>
      </c>
      <c r="N64" s="228" t="s">
        <v>80</v>
      </c>
      <c r="O64" s="236" t="s">
        <v>594</v>
      </c>
      <c r="P64" s="228" t="s">
        <v>480</v>
      </c>
      <c r="Q64" s="252"/>
      <c r="R64" s="252"/>
      <c r="S64" s="252"/>
      <c r="T64" s="252"/>
      <c r="U64" s="252"/>
      <c r="V64" s="252"/>
      <c r="W64" s="252"/>
      <c r="X64" s="252"/>
      <c r="Y64" s="252"/>
      <c r="Z64" s="252"/>
      <c r="AA64" s="252"/>
      <c r="AB64" s="252"/>
      <c r="AC64" s="252"/>
    </row>
    <row r="65" spans="1:29" ht="60.75" customHeight="1" x14ac:dyDescent="0.25">
      <c r="A65" s="222">
        <v>57</v>
      </c>
      <c r="B65" s="259" t="s">
        <v>563</v>
      </c>
      <c r="C65" s="216" t="s">
        <v>354</v>
      </c>
      <c r="D65" s="216" t="s">
        <v>733</v>
      </c>
      <c r="E65" s="224">
        <v>44927</v>
      </c>
      <c r="F65" s="225">
        <v>45291</v>
      </c>
      <c r="G65" s="216" t="s">
        <v>734</v>
      </c>
      <c r="H65" s="216" t="s">
        <v>614</v>
      </c>
      <c r="I65" s="216">
        <v>1</v>
      </c>
      <c r="J65" s="216">
        <v>1</v>
      </c>
      <c r="K65" s="216">
        <v>1</v>
      </c>
      <c r="L65" s="216">
        <v>1</v>
      </c>
      <c r="M65" s="235">
        <v>0.03</v>
      </c>
      <c r="N65" s="235" t="s">
        <v>80</v>
      </c>
      <c r="O65" s="236" t="s">
        <v>594</v>
      </c>
      <c r="P65" s="228" t="s">
        <v>480</v>
      </c>
      <c r="Q65" s="252"/>
      <c r="R65" s="252"/>
      <c r="S65" s="252"/>
      <c r="T65" s="252"/>
      <c r="U65" s="252"/>
      <c r="V65" s="252"/>
      <c r="W65" s="252"/>
      <c r="X65" s="252"/>
      <c r="Y65" s="252"/>
      <c r="Z65" s="252"/>
      <c r="AA65" s="252"/>
      <c r="AB65" s="252"/>
      <c r="AC65" s="252"/>
    </row>
    <row r="66" spans="1:29" ht="38.25" customHeight="1" x14ac:dyDescent="0.25">
      <c r="A66" s="240"/>
      <c r="B66" s="271" t="s">
        <v>569</v>
      </c>
      <c r="C66" s="240"/>
      <c r="D66" s="240"/>
      <c r="E66" s="242"/>
      <c r="F66" s="242"/>
      <c r="G66" s="240"/>
      <c r="H66" s="240"/>
      <c r="I66" s="240"/>
      <c r="J66" s="240"/>
      <c r="K66" s="240"/>
      <c r="L66" s="240"/>
      <c r="M66" s="243">
        <f>SUM(M52:M65)</f>
        <v>1.0000000000000002</v>
      </c>
      <c r="N66" s="244"/>
      <c r="O66" s="240"/>
      <c r="P66" s="240"/>
      <c r="Q66" s="252"/>
      <c r="R66" s="252"/>
      <c r="S66" s="252"/>
      <c r="T66" s="252"/>
      <c r="U66" s="252"/>
      <c r="V66" s="252"/>
      <c r="W66" s="252"/>
      <c r="X66" s="252"/>
      <c r="Y66" s="252"/>
      <c r="Z66" s="252"/>
      <c r="AA66" s="252"/>
      <c r="AB66" s="252"/>
      <c r="AC66" s="252"/>
    </row>
    <row r="67" spans="1:29" ht="201" customHeight="1" x14ac:dyDescent="0.25">
      <c r="A67" s="222">
        <v>58</v>
      </c>
      <c r="B67" s="259" t="s">
        <v>98</v>
      </c>
      <c r="C67" s="228" t="s">
        <v>519</v>
      </c>
      <c r="D67" s="228" t="s">
        <v>693</v>
      </c>
      <c r="E67" s="250">
        <v>44958</v>
      </c>
      <c r="F67" s="250">
        <v>45291</v>
      </c>
      <c r="G67" s="228" t="s">
        <v>809</v>
      </c>
      <c r="H67" s="228" t="s">
        <v>520</v>
      </c>
      <c r="I67" s="228">
        <v>3</v>
      </c>
      <c r="J67" s="228">
        <v>3</v>
      </c>
      <c r="K67" s="228">
        <v>3</v>
      </c>
      <c r="L67" s="228">
        <v>4</v>
      </c>
      <c r="M67" s="285">
        <v>0.08</v>
      </c>
      <c r="N67" s="228" t="s">
        <v>521</v>
      </c>
      <c r="O67" s="228" t="s">
        <v>522</v>
      </c>
      <c r="P67" s="228" t="s">
        <v>523</v>
      </c>
      <c r="Q67" s="252"/>
      <c r="R67" s="252"/>
      <c r="S67" s="252"/>
      <c r="T67" s="252"/>
      <c r="U67" s="252"/>
      <c r="V67" s="252"/>
      <c r="W67" s="252"/>
      <c r="X67" s="252"/>
      <c r="Y67" s="252"/>
      <c r="Z67" s="252"/>
      <c r="AA67" s="252"/>
      <c r="AB67" s="252"/>
      <c r="AC67" s="252"/>
    </row>
    <row r="68" spans="1:29" ht="64.5" customHeight="1" x14ac:dyDescent="0.25">
      <c r="A68" s="222">
        <v>59</v>
      </c>
      <c r="B68" s="259" t="s">
        <v>669</v>
      </c>
      <c r="C68" s="236" t="s">
        <v>668</v>
      </c>
      <c r="D68" s="236" t="s">
        <v>694</v>
      </c>
      <c r="E68" s="237">
        <v>44958</v>
      </c>
      <c r="F68" s="237">
        <v>45291</v>
      </c>
      <c r="G68" s="236" t="s">
        <v>632</v>
      </c>
      <c r="H68" s="236" t="s">
        <v>633</v>
      </c>
      <c r="I68" s="239">
        <v>0</v>
      </c>
      <c r="J68" s="239">
        <v>0.5</v>
      </c>
      <c r="K68" s="239">
        <v>0.25</v>
      </c>
      <c r="L68" s="239">
        <v>0.25</v>
      </c>
      <c r="M68" s="239">
        <v>0.08</v>
      </c>
      <c r="N68" s="228" t="s">
        <v>521</v>
      </c>
      <c r="O68" s="228" t="s">
        <v>525</v>
      </c>
      <c r="P68" s="228" t="s">
        <v>526</v>
      </c>
      <c r="Q68" s="252"/>
      <c r="R68" s="252"/>
      <c r="S68" s="252"/>
      <c r="T68" s="252"/>
      <c r="U68" s="252"/>
      <c r="V68" s="252"/>
      <c r="W68" s="252"/>
      <c r="X68" s="252"/>
      <c r="Y68" s="252"/>
      <c r="Z68" s="252"/>
      <c r="AA68" s="252"/>
      <c r="AB68" s="252"/>
      <c r="AC68" s="252"/>
    </row>
    <row r="69" spans="1:29" s="218" customFormat="1" ht="69.75" customHeight="1" x14ac:dyDescent="0.25">
      <c r="A69" s="222">
        <v>60</v>
      </c>
      <c r="B69" s="259" t="s">
        <v>528</v>
      </c>
      <c r="C69" s="236" t="s">
        <v>695</v>
      </c>
      <c r="D69" s="236" t="s">
        <v>527</v>
      </c>
      <c r="E69" s="237">
        <v>44958</v>
      </c>
      <c r="F69" s="237">
        <v>45291</v>
      </c>
      <c r="G69" s="236" t="s">
        <v>696</v>
      </c>
      <c r="H69" s="236" t="s">
        <v>524</v>
      </c>
      <c r="I69" s="239">
        <v>0</v>
      </c>
      <c r="J69" s="239">
        <v>0.5</v>
      </c>
      <c r="K69" s="239">
        <v>0</v>
      </c>
      <c r="L69" s="239">
        <v>0.5</v>
      </c>
      <c r="M69" s="239">
        <v>0.08</v>
      </c>
      <c r="N69" s="228" t="s">
        <v>521</v>
      </c>
      <c r="O69" s="228" t="s">
        <v>525</v>
      </c>
      <c r="P69" s="228" t="s">
        <v>526</v>
      </c>
      <c r="Q69" s="252"/>
      <c r="R69" s="252"/>
      <c r="S69" s="252"/>
      <c r="T69" s="252"/>
      <c r="U69" s="252"/>
      <c r="V69" s="252"/>
      <c r="W69" s="252"/>
      <c r="X69" s="252"/>
      <c r="Y69" s="252"/>
      <c r="Z69" s="252"/>
      <c r="AA69" s="252"/>
      <c r="AB69" s="252"/>
      <c r="AC69" s="252"/>
    </row>
    <row r="70" spans="1:29" s="218" customFormat="1" ht="69.75" customHeight="1" x14ac:dyDescent="0.25">
      <c r="A70" s="222">
        <v>61</v>
      </c>
      <c r="B70" s="259" t="s">
        <v>529</v>
      </c>
      <c r="C70" s="236" t="s">
        <v>676</v>
      </c>
      <c r="D70" s="236" t="s">
        <v>674</v>
      </c>
      <c r="E70" s="237">
        <v>44928</v>
      </c>
      <c r="F70" s="237">
        <v>45107</v>
      </c>
      <c r="G70" s="236" t="s">
        <v>634</v>
      </c>
      <c r="H70" s="236" t="s">
        <v>635</v>
      </c>
      <c r="I70" s="236">
        <v>0</v>
      </c>
      <c r="J70" s="236">
        <v>1</v>
      </c>
      <c r="K70" s="236">
        <v>0</v>
      </c>
      <c r="L70" s="236">
        <v>0</v>
      </c>
      <c r="M70" s="246">
        <v>0.08</v>
      </c>
      <c r="N70" s="246" t="s">
        <v>697</v>
      </c>
      <c r="O70" s="236" t="s">
        <v>686</v>
      </c>
      <c r="P70" s="236" t="s">
        <v>530</v>
      </c>
      <c r="Q70" s="252"/>
      <c r="R70" s="252"/>
      <c r="S70" s="252"/>
      <c r="T70" s="252"/>
      <c r="U70" s="252"/>
      <c r="V70" s="252"/>
      <c r="W70" s="252"/>
      <c r="X70" s="252"/>
      <c r="Y70" s="252"/>
      <c r="Z70" s="252"/>
      <c r="AA70" s="252"/>
      <c r="AB70" s="252"/>
      <c r="AC70" s="252"/>
    </row>
    <row r="71" spans="1:29" ht="63.75" customHeight="1" x14ac:dyDescent="0.25">
      <c r="A71" s="222">
        <v>62</v>
      </c>
      <c r="B71" s="259" t="s">
        <v>536</v>
      </c>
      <c r="C71" s="272" t="s">
        <v>687</v>
      </c>
      <c r="D71" s="272" t="s">
        <v>702</v>
      </c>
      <c r="E71" s="237">
        <v>44928</v>
      </c>
      <c r="F71" s="237">
        <v>45015</v>
      </c>
      <c r="G71" s="252" t="s">
        <v>636</v>
      </c>
      <c r="H71" s="236" t="s">
        <v>635</v>
      </c>
      <c r="I71" s="236">
        <v>1</v>
      </c>
      <c r="J71" s="236">
        <v>0</v>
      </c>
      <c r="K71" s="236">
        <v>0</v>
      </c>
      <c r="L71" s="236">
        <v>0</v>
      </c>
      <c r="M71" s="246">
        <v>0.08</v>
      </c>
      <c r="N71" s="228" t="s">
        <v>531</v>
      </c>
      <c r="O71" s="236" t="s">
        <v>532</v>
      </c>
      <c r="P71" s="236" t="s">
        <v>533</v>
      </c>
      <c r="Q71" s="252"/>
      <c r="R71" s="252"/>
      <c r="S71" s="252"/>
      <c r="T71" s="252"/>
      <c r="U71" s="252"/>
      <c r="V71" s="252"/>
      <c r="W71" s="252"/>
      <c r="X71" s="252"/>
      <c r="Y71" s="252"/>
      <c r="Z71" s="252"/>
      <c r="AA71" s="252"/>
      <c r="AB71" s="252"/>
      <c r="AC71" s="252"/>
    </row>
    <row r="72" spans="1:29" ht="38.25" customHeight="1" x14ac:dyDescent="0.25">
      <c r="A72" s="222">
        <v>63</v>
      </c>
      <c r="B72" s="259" t="s">
        <v>538</v>
      </c>
      <c r="C72" s="236" t="s">
        <v>680</v>
      </c>
      <c r="D72" s="236" t="s">
        <v>675</v>
      </c>
      <c r="E72" s="237">
        <v>44986</v>
      </c>
      <c r="F72" s="237">
        <v>45230</v>
      </c>
      <c r="G72" s="236" t="s">
        <v>700</v>
      </c>
      <c r="H72" s="236" t="s">
        <v>635</v>
      </c>
      <c r="I72" s="236">
        <v>0</v>
      </c>
      <c r="J72" s="236">
        <v>0</v>
      </c>
      <c r="K72" s="236">
        <v>0</v>
      </c>
      <c r="L72" s="236">
        <v>1</v>
      </c>
      <c r="M72" s="246">
        <v>0.08</v>
      </c>
      <c r="N72" s="246" t="s">
        <v>534</v>
      </c>
      <c r="O72" s="236" t="s">
        <v>535</v>
      </c>
      <c r="P72" s="236" t="s">
        <v>659</v>
      </c>
      <c r="Q72" s="252"/>
      <c r="R72" s="252"/>
      <c r="S72" s="252"/>
      <c r="T72" s="252"/>
      <c r="U72" s="252"/>
      <c r="V72" s="252"/>
      <c r="W72" s="252"/>
      <c r="X72" s="252"/>
      <c r="Y72" s="252"/>
      <c r="Z72" s="252"/>
      <c r="AA72" s="252"/>
      <c r="AB72" s="252"/>
      <c r="AC72" s="252"/>
    </row>
    <row r="73" spans="1:29" ht="44.25" customHeight="1" x14ac:dyDescent="0.25">
      <c r="A73" s="222">
        <v>64</v>
      </c>
      <c r="B73" s="259" t="s">
        <v>539</v>
      </c>
      <c r="C73" s="236" t="s">
        <v>688</v>
      </c>
      <c r="D73" s="236" t="s">
        <v>689</v>
      </c>
      <c r="E73" s="237">
        <v>45048</v>
      </c>
      <c r="F73" s="237">
        <v>45291</v>
      </c>
      <c r="G73" s="236" t="s">
        <v>637</v>
      </c>
      <c r="H73" s="236" t="s">
        <v>635</v>
      </c>
      <c r="I73" s="236">
        <v>0</v>
      </c>
      <c r="J73" s="236">
        <v>0</v>
      </c>
      <c r="K73" s="236">
        <v>0</v>
      </c>
      <c r="L73" s="236">
        <v>1</v>
      </c>
      <c r="M73" s="246">
        <v>7.0000000000000007E-2</v>
      </c>
      <c r="N73" s="246" t="s">
        <v>671</v>
      </c>
      <c r="O73" s="236" t="s">
        <v>672</v>
      </c>
      <c r="P73" s="236" t="s">
        <v>537</v>
      </c>
      <c r="Q73" s="252"/>
      <c r="R73" s="252"/>
      <c r="S73" s="252"/>
      <c r="T73" s="252"/>
      <c r="U73" s="252"/>
      <c r="V73" s="252"/>
      <c r="W73" s="252"/>
      <c r="X73" s="252"/>
      <c r="Y73" s="252"/>
      <c r="Z73" s="252"/>
      <c r="AA73" s="252"/>
      <c r="AB73" s="252"/>
      <c r="AC73" s="252"/>
    </row>
    <row r="74" spans="1:29" ht="92.25" customHeight="1" x14ac:dyDescent="0.25">
      <c r="A74" s="222">
        <v>65</v>
      </c>
      <c r="B74" s="259" t="s">
        <v>540</v>
      </c>
      <c r="C74" s="228" t="s">
        <v>567</v>
      </c>
      <c r="D74" s="228" t="s">
        <v>416</v>
      </c>
      <c r="E74" s="250">
        <v>44958</v>
      </c>
      <c r="F74" s="224">
        <v>45077</v>
      </c>
      <c r="G74" s="228" t="s">
        <v>556</v>
      </c>
      <c r="H74" s="228" t="s">
        <v>557</v>
      </c>
      <c r="I74" s="228">
        <v>0</v>
      </c>
      <c r="J74" s="236">
        <v>1</v>
      </c>
      <c r="K74" s="228">
        <v>0</v>
      </c>
      <c r="L74" s="228">
        <v>0</v>
      </c>
      <c r="M74" s="246">
        <v>0.05</v>
      </c>
      <c r="N74" s="246" t="s">
        <v>80</v>
      </c>
      <c r="O74" s="236" t="s">
        <v>558</v>
      </c>
      <c r="P74" s="236" t="s">
        <v>559</v>
      </c>
      <c r="Q74" s="252"/>
      <c r="R74" s="252"/>
      <c r="S74" s="252"/>
      <c r="T74" s="252"/>
      <c r="U74" s="252"/>
      <c r="V74" s="252"/>
      <c r="W74" s="252"/>
      <c r="X74" s="252"/>
      <c r="Y74" s="252"/>
      <c r="Z74" s="252"/>
      <c r="AA74" s="252"/>
      <c r="AB74" s="252"/>
      <c r="AC74" s="252"/>
    </row>
    <row r="75" spans="1:29" ht="57.75" customHeight="1" x14ac:dyDescent="0.25">
      <c r="A75" s="222">
        <v>66</v>
      </c>
      <c r="B75" s="259" t="s">
        <v>541</v>
      </c>
      <c r="C75" s="216" t="s">
        <v>354</v>
      </c>
      <c r="D75" s="216" t="s">
        <v>733</v>
      </c>
      <c r="E75" s="224">
        <v>44927</v>
      </c>
      <c r="F75" s="225">
        <v>45291</v>
      </c>
      <c r="G75" s="216" t="s">
        <v>734</v>
      </c>
      <c r="H75" s="216" t="s">
        <v>614</v>
      </c>
      <c r="I75" s="216">
        <v>1</v>
      </c>
      <c r="J75" s="216">
        <v>1</v>
      </c>
      <c r="K75" s="216">
        <v>1</v>
      </c>
      <c r="L75" s="216">
        <v>1</v>
      </c>
      <c r="M75" s="284">
        <v>0.05</v>
      </c>
      <c r="N75" s="284" t="s">
        <v>80</v>
      </c>
      <c r="O75" s="236" t="s">
        <v>723</v>
      </c>
      <c r="P75" s="236" t="s">
        <v>724</v>
      </c>
      <c r="Q75" s="252"/>
      <c r="R75" s="252"/>
      <c r="S75" s="252"/>
      <c r="T75" s="252"/>
      <c r="U75" s="252"/>
      <c r="V75" s="252"/>
      <c r="W75" s="252"/>
      <c r="X75" s="252"/>
      <c r="Y75" s="252"/>
      <c r="Z75" s="252"/>
      <c r="AA75" s="252"/>
      <c r="AB75" s="252"/>
      <c r="AC75" s="252"/>
    </row>
    <row r="76" spans="1:29" ht="129" customHeight="1" x14ac:dyDescent="0.25">
      <c r="A76" s="273">
        <v>67</v>
      </c>
      <c r="B76" s="259" t="s">
        <v>670</v>
      </c>
      <c r="C76" s="236" t="s">
        <v>673</v>
      </c>
      <c r="D76" s="236" t="s">
        <v>730</v>
      </c>
      <c r="E76" s="237">
        <v>45061</v>
      </c>
      <c r="F76" s="237">
        <v>45169</v>
      </c>
      <c r="G76" s="236" t="s">
        <v>690</v>
      </c>
      <c r="H76" s="236" t="s">
        <v>638</v>
      </c>
      <c r="I76" s="236">
        <v>0</v>
      </c>
      <c r="J76" s="236">
        <v>0</v>
      </c>
      <c r="K76" s="236">
        <v>1</v>
      </c>
      <c r="L76" s="236">
        <v>0</v>
      </c>
      <c r="M76" s="246">
        <v>0.1</v>
      </c>
      <c r="N76" s="246" t="s">
        <v>80</v>
      </c>
      <c r="O76" s="236" t="s">
        <v>549</v>
      </c>
      <c r="P76" s="236" t="s">
        <v>550</v>
      </c>
      <c r="Q76" s="252"/>
      <c r="R76" s="252"/>
      <c r="S76" s="252"/>
      <c r="T76" s="252"/>
      <c r="U76" s="252"/>
      <c r="V76" s="252"/>
      <c r="W76" s="252"/>
      <c r="X76" s="252"/>
      <c r="Y76" s="252"/>
      <c r="Z76" s="252"/>
      <c r="AA76" s="252"/>
      <c r="AB76" s="252"/>
      <c r="AC76" s="252"/>
    </row>
    <row r="77" spans="1:29" ht="129" customHeight="1" x14ac:dyDescent="0.25">
      <c r="A77" s="273">
        <v>68</v>
      </c>
      <c r="B77" s="259" t="s">
        <v>560</v>
      </c>
      <c r="C77" s="236" t="s">
        <v>698</v>
      </c>
      <c r="D77" s="236" t="s">
        <v>699</v>
      </c>
      <c r="E77" s="237">
        <v>45061</v>
      </c>
      <c r="F77" s="237">
        <v>45275</v>
      </c>
      <c r="G77" s="236" t="s">
        <v>691</v>
      </c>
      <c r="H77" s="236" t="s">
        <v>638</v>
      </c>
      <c r="I77" s="236">
        <v>0</v>
      </c>
      <c r="J77" s="236">
        <v>0</v>
      </c>
      <c r="K77" s="236">
        <v>1</v>
      </c>
      <c r="L77" s="236">
        <v>0</v>
      </c>
      <c r="M77" s="246">
        <v>0.1</v>
      </c>
      <c r="N77" s="246" t="s">
        <v>80</v>
      </c>
      <c r="O77" s="236" t="s">
        <v>549</v>
      </c>
      <c r="P77" s="236" t="s">
        <v>550</v>
      </c>
      <c r="Q77" s="252"/>
      <c r="R77" s="252"/>
      <c r="S77" s="252"/>
      <c r="T77" s="252"/>
      <c r="U77" s="252"/>
      <c r="V77" s="252"/>
      <c r="W77" s="252"/>
      <c r="X77" s="252"/>
      <c r="Y77" s="252"/>
      <c r="Z77" s="252"/>
      <c r="AA77" s="252"/>
      <c r="AB77" s="252"/>
      <c r="AC77" s="252"/>
    </row>
    <row r="78" spans="1:29" ht="129" customHeight="1" x14ac:dyDescent="0.25">
      <c r="A78" s="273">
        <v>69</v>
      </c>
      <c r="B78" s="259" t="s">
        <v>720</v>
      </c>
      <c r="C78" s="236" t="s">
        <v>703</v>
      </c>
      <c r="D78" s="236" t="s">
        <v>704</v>
      </c>
      <c r="E78" s="237">
        <v>44958</v>
      </c>
      <c r="F78" s="237">
        <v>45260</v>
      </c>
      <c r="G78" s="236" t="s">
        <v>705</v>
      </c>
      <c r="H78" s="236" t="s">
        <v>706</v>
      </c>
      <c r="I78" s="236">
        <v>1</v>
      </c>
      <c r="J78" s="236">
        <v>1</v>
      </c>
      <c r="K78" s="236">
        <v>1</v>
      </c>
      <c r="L78" s="236">
        <v>1</v>
      </c>
      <c r="M78" s="285">
        <v>0.05</v>
      </c>
      <c r="N78" s="236" t="s">
        <v>707</v>
      </c>
      <c r="O78" s="236" t="s">
        <v>708</v>
      </c>
      <c r="P78" s="236" t="s">
        <v>709</v>
      </c>
      <c r="Q78" s="252"/>
      <c r="R78" s="252"/>
      <c r="S78" s="252"/>
      <c r="T78" s="252"/>
      <c r="U78" s="252"/>
      <c r="V78" s="252"/>
      <c r="W78" s="252"/>
      <c r="X78" s="252"/>
      <c r="Y78" s="252"/>
      <c r="Z78" s="252"/>
      <c r="AA78" s="252"/>
      <c r="AB78" s="252"/>
      <c r="AC78" s="252"/>
    </row>
    <row r="79" spans="1:29" ht="129" customHeight="1" x14ac:dyDescent="0.25">
      <c r="A79" s="273">
        <v>70</v>
      </c>
      <c r="B79" s="259" t="s">
        <v>721</v>
      </c>
      <c r="C79" s="236" t="s">
        <v>710</v>
      </c>
      <c r="D79" s="236" t="s">
        <v>711</v>
      </c>
      <c r="E79" s="237">
        <v>44958</v>
      </c>
      <c r="F79" s="237">
        <v>45260</v>
      </c>
      <c r="G79" s="236" t="s">
        <v>712</v>
      </c>
      <c r="H79" s="236" t="s">
        <v>713</v>
      </c>
      <c r="I79" s="236">
        <v>0</v>
      </c>
      <c r="J79" s="236">
        <v>1</v>
      </c>
      <c r="K79" s="236">
        <v>0</v>
      </c>
      <c r="L79" s="236">
        <v>1</v>
      </c>
      <c r="M79" s="285">
        <v>0.05</v>
      </c>
      <c r="N79" s="236" t="s">
        <v>707</v>
      </c>
      <c r="O79" s="236" t="s">
        <v>708</v>
      </c>
      <c r="P79" s="236" t="s">
        <v>709</v>
      </c>
      <c r="Q79" s="252"/>
      <c r="R79" s="252"/>
      <c r="S79" s="252"/>
      <c r="T79" s="252"/>
      <c r="U79" s="252"/>
      <c r="V79" s="252"/>
      <c r="W79" s="252"/>
      <c r="X79" s="252"/>
      <c r="Y79" s="252"/>
      <c r="Z79" s="252"/>
      <c r="AA79" s="252"/>
      <c r="AB79" s="252"/>
      <c r="AC79" s="252"/>
    </row>
    <row r="80" spans="1:29" ht="129" customHeight="1" x14ac:dyDescent="0.25">
      <c r="A80" s="273">
        <v>71</v>
      </c>
      <c r="B80" s="259" t="s">
        <v>722</v>
      </c>
      <c r="C80" s="236" t="s">
        <v>714</v>
      </c>
      <c r="D80" s="236" t="s">
        <v>715</v>
      </c>
      <c r="E80" s="237">
        <v>44958</v>
      </c>
      <c r="F80" s="237">
        <v>45260</v>
      </c>
      <c r="G80" s="236" t="s">
        <v>716</v>
      </c>
      <c r="H80" s="236" t="s">
        <v>717</v>
      </c>
      <c r="I80" s="236">
        <v>0</v>
      </c>
      <c r="J80" s="236">
        <v>0</v>
      </c>
      <c r="K80" s="236">
        <v>0</v>
      </c>
      <c r="L80" s="236">
        <v>1</v>
      </c>
      <c r="M80" s="285">
        <v>0.05</v>
      </c>
      <c r="N80" s="236" t="s">
        <v>718</v>
      </c>
      <c r="O80" s="236" t="s">
        <v>708</v>
      </c>
      <c r="P80" s="236" t="s">
        <v>709</v>
      </c>
      <c r="Q80" s="252"/>
      <c r="R80" s="252"/>
      <c r="S80" s="252"/>
      <c r="T80" s="252"/>
      <c r="U80" s="252"/>
      <c r="V80" s="252"/>
      <c r="W80" s="252"/>
      <c r="X80" s="252"/>
      <c r="Y80" s="252"/>
      <c r="Z80" s="252"/>
      <c r="AA80" s="252"/>
      <c r="AB80" s="252"/>
      <c r="AC80" s="252"/>
    </row>
    <row r="81" spans="1:29" ht="36.75" customHeight="1" x14ac:dyDescent="0.2">
      <c r="A81" s="275"/>
      <c r="B81" s="276" t="s">
        <v>719</v>
      </c>
      <c r="C81" s="275"/>
      <c r="D81" s="275"/>
      <c r="E81" s="277"/>
      <c r="F81" s="277"/>
      <c r="G81" s="275"/>
      <c r="H81" s="275"/>
      <c r="I81" s="275"/>
      <c r="J81" s="275"/>
      <c r="K81" s="275"/>
      <c r="L81" s="275"/>
      <c r="M81" s="282">
        <f>SUM(M67:M80)</f>
        <v>1.0000000000000002</v>
      </c>
      <c r="N81" s="278"/>
      <c r="O81" s="275"/>
      <c r="P81" s="275"/>
      <c r="Q81" s="274"/>
      <c r="R81" s="274"/>
      <c r="S81" s="274"/>
      <c r="T81" s="274"/>
      <c r="U81" s="274"/>
      <c r="V81" s="274"/>
      <c r="W81" s="274"/>
      <c r="X81" s="274"/>
      <c r="Y81" s="274"/>
      <c r="Z81" s="274"/>
      <c r="AA81" s="274"/>
      <c r="AB81" s="274"/>
      <c r="AC81" s="274"/>
    </row>
    <row r="82" spans="1:29" ht="124.5" customHeight="1" x14ac:dyDescent="0.2">
      <c r="A82" s="222">
        <v>72</v>
      </c>
      <c r="B82" s="259" t="s">
        <v>502</v>
      </c>
      <c r="C82" s="267" t="s">
        <v>503</v>
      </c>
      <c r="D82" s="267" t="s">
        <v>725</v>
      </c>
      <c r="E82" s="269">
        <v>44958</v>
      </c>
      <c r="F82" s="269">
        <v>45275</v>
      </c>
      <c r="G82" s="270" t="s">
        <v>655</v>
      </c>
      <c r="H82" s="270" t="s">
        <v>504</v>
      </c>
      <c r="I82" s="270">
        <v>0</v>
      </c>
      <c r="J82" s="270">
        <v>1</v>
      </c>
      <c r="K82" s="270">
        <v>0</v>
      </c>
      <c r="L82" s="270">
        <v>1</v>
      </c>
      <c r="M82" s="279">
        <v>8.3000000000000004E-2</v>
      </c>
      <c r="N82" s="246" t="s">
        <v>80</v>
      </c>
      <c r="O82" s="236" t="s">
        <v>592</v>
      </c>
      <c r="P82" s="228" t="s">
        <v>480</v>
      </c>
      <c r="Q82" s="274"/>
      <c r="R82" s="274"/>
      <c r="S82" s="274"/>
      <c r="T82" s="274"/>
      <c r="U82" s="274"/>
      <c r="V82" s="274"/>
      <c r="W82" s="274"/>
      <c r="X82" s="274"/>
      <c r="Y82" s="274"/>
      <c r="Z82" s="274"/>
      <c r="AA82" s="274"/>
      <c r="AB82" s="274"/>
      <c r="AC82" s="274"/>
    </row>
    <row r="83" spans="1:29" ht="129.75" customHeight="1" x14ac:dyDescent="0.2">
      <c r="A83" s="222">
        <v>73</v>
      </c>
      <c r="B83" s="259" t="s">
        <v>505</v>
      </c>
      <c r="C83" s="280" t="s">
        <v>506</v>
      </c>
      <c r="D83" s="267" t="s">
        <v>726</v>
      </c>
      <c r="E83" s="269">
        <v>44958</v>
      </c>
      <c r="F83" s="269">
        <v>45275</v>
      </c>
      <c r="G83" s="270" t="s">
        <v>640</v>
      </c>
      <c r="H83" s="236" t="s">
        <v>504</v>
      </c>
      <c r="I83" s="228">
        <v>0</v>
      </c>
      <c r="J83" s="228">
        <v>1</v>
      </c>
      <c r="K83" s="228">
        <v>0</v>
      </c>
      <c r="L83" s="228">
        <v>1</v>
      </c>
      <c r="M83" s="279">
        <v>8.3000000000000004E-2</v>
      </c>
      <c r="N83" s="246" t="s">
        <v>80</v>
      </c>
      <c r="O83" s="236" t="s">
        <v>592</v>
      </c>
      <c r="P83" s="228" t="s">
        <v>480</v>
      </c>
      <c r="Q83" s="274"/>
      <c r="R83" s="274"/>
      <c r="S83" s="274"/>
      <c r="T83" s="274"/>
      <c r="U83" s="274"/>
      <c r="V83" s="274"/>
      <c r="W83" s="274"/>
      <c r="X83" s="274"/>
      <c r="Y83" s="274"/>
      <c r="Z83" s="274"/>
      <c r="AA83" s="274"/>
      <c r="AB83" s="274"/>
      <c r="AC83" s="274"/>
    </row>
    <row r="84" spans="1:29" ht="113.25" customHeight="1" x14ac:dyDescent="0.2">
      <c r="A84" s="222">
        <v>74</v>
      </c>
      <c r="B84" s="259" t="s">
        <v>507</v>
      </c>
      <c r="C84" s="280" t="s">
        <v>508</v>
      </c>
      <c r="D84" s="267" t="s">
        <v>727</v>
      </c>
      <c r="E84" s="269">
        <v>44958</v>
      </c>
      <c r="F84" s="269">
        <v>45275</v>
      </c>
      <c r="G84" s="270" t="s">
        <v>641</v>
      </c>
      <c r="H84" s="236" t="s">
        <v>504</v>
      </c>
      <c r="I84" s="228">
        <v>0</v>
      </c>
      <c r="J84" s="228">
        <v>1</v>
      </c>
      <c r="K84" s="228">
        <v>0</v>
      </c>
      <c r="L84" s="228">
        <v>1</v>
      </c>
      <c r="M84" s="279">
        <v>8.3000000000000004E-2</v>
      </c>
      <c r="N84" s="246" t="s">
        <v>80</v>
      </c>
      <c r="O84" s="236" t="s">
        <v>592</v>
      </c>
      <c r="P84" s="228" t="s">
        <v>480</v>
      </c>
      <c r="Q84" s="274"/>
      <c r="R84" s="274"/>
      <c r="S84" s="274"/>
      <c r="T84" s="274"/>
      <c r="U84" s="274"/>
      <c r="V84" s="274"/>
      <c r="W84" s="274"/>
      <c r="X84" s="274"/>
      <c r="Y84" s="274"/>
      <c r="Z84" s="274"/>
      <c r="AA84" s="274"/>
      <c r="AB84" s="274"/>
      <c r="AC84" s="274"/>
    </row>
    <row r="85" spans="1:29" ht="129" customHeight="1" x14ac:dyDescent="0.2">
      <c r="A85" s="222">
        <v>75</v>
      </c>
      <c r="B85" s="259" t="s">
        <v>509</v>
      </c>
      <c r="C85" s="280" t="s">
        <v>510</v>
      </c>
      <c r="D85" s="267" t="s">
        <v>728</v>
      </c>
      <c r="E85" s="269">
        <v>44958</v>
      </c>
      <c r="F85" s="269">
        <v>45275</v>
      </c>
      <c r="G85" s="270" t="s">
        <v>642</v>
      </c>
      <c r="H85" s="236" t="s">
        <v>504</v>
      </c>
      <c r="I85" s="228">
        <v>0</v>
      </c>
      <c r="J85" s="228">
        <v>1</v>
      </c>
      <c r="K85" s="228">
        <v>0</v>
      </c>
      <c r="L85" s="228">
        <v>1</v>
      </c>
      <c r="M85" s="279">
        <v>8.3000000000000004E-2</v>
      </c>
      <c r="N85" s="246" t="s">
        <v>80</v>
      </c>
      <c r="O85" s="236" t="s">
        <v>592</v>
      </c>
      <c r="P85" s="228" t="s">
        <v>480</v>
      </c>
      <c r="Q85" s="274"/>
      <c r="R85" s="274"/>
      <c r="S85" s="274"/>
      <c r="T85" s="274"/>
      <c r="U85" s="274"/>
      <c r="V85" s="274"/>
      <c r="W85" s="274"/>
      <c r="X85" s="274"/>
      <c r="Y85" s="274"/>
      <c r="Z85" s="274"/>
      <c r="AA85" s="274"/>
      <c r="AB85" s="274"/>
      <c r="AC85" s="274"/>
    </row>
    <row r="86" spans="1:29" ht="112.5" customHeight="1" x14ac:dyDescent="0.2">
      <c r="A86" s="222">
        <v>76</v>
      </c>
      <c r="B86" s="259" t="s">
        <v>511</v>
      </c>
      <c r="C86" s="280" t="s">
        <v>512</v>
      </c>
      <c r="D86" s="267" t="s">
        <v>729</v>
      </c>
      <c r="E86" s="269">
        <v>44958</v>
      </c>
      <c r="F86" s="269">
        <v>45275</v>
      </c>
      <c r="G86" s="270" t="s">
        <v>643</v>
      </c>
      <c r="H86" s="236" t="s">
        <v>504</v>
      </c>
      <c r="I86" s="228">
        <v>0</v>
      </c>
      <c r="J86" s="228">
        <v>1</v>
      </c>
      <c r="K86" s="228">
        <v>0</v>
      </c>
      <c r="L86" s="228">
        <v>1</v>
      </c>
      <c r="M86" s="279">
        <v>8.3000000000000004E-2</v>
      </c>
      <c r="N86" s="246" t="s">
        <v>80</v>
      </c>
      <c r="O86" s="236" t="s">
        <v>592</v>
      </c>
      <c r="P86" s="228" t="s">
        <v>480</v>
      </c>
      <c r="Q86" s="274"/>
      <c r="R86" s="274"/>
      <c r="S86" s="274"/>
      <c r="T86" s="274"/>
      <c r="U86" s="274"/>
      <c r="V86" s="274"/>
      <c r="W86" s="274"/>
      <c r="X86" s="274"/>
      <c r="Y86" s="274"/>
      <c r="Z86" s="274"/>
      <c r="AA86" s="274"/>
      <c r="AB86" s="274"/>
      <c r="AC86" s="274"/>
    </row>
    <row r="87" spans="1:29" ht="190.5" customHeight="1" x14ac:dyDescent="0.2">
      <c r="A87" s="222">
        <v>77</v>
      </c>
      <c r="B87" s="259" t="s">
        <v>513</v>
      </c>
      <c r="C87" s="280" t="s">
        <v>514</v>
      </c>
      <c r="D87" s="267" t="s">
        <v>727</v>
      </c>
      <c r="E87" s="269">
        <v>44958</v>
      </c>
      <c r="F87" s="269">
        <v>45275</v>
      </c>
      <c r="G87" s="270" t="s">
        <v>644</v>
      </c>
      <c r="H87" s="236" t="s">
        <v>504</v>
      </c>
      <c r="I87" s="228">
        <v>0</v>
      </c>
      <c r="J87" s="228">
        <v>1</v>
      </c>
      <c r="K87" s="228">
        <v>0</v>
      </c>
      <c r="L87" s="228">
        <v>1</v>
      </c>
      <c r="M87" s="279">
        <v>8.3000000000000004E-2</v>
      </c>
      <c r="N87" s="246" t="s">
        <v>80</v>
      </c>
      <c r="O87" s="236" t="s">
        <v>592</v>
      </c>
      <c r="P87" s="228" t="s">
        <v>480</v>
      </c>
      <c r="Q87" s="274"/>
      <c r="R87" s="274"/>
      <c r="S87" s="274"/>
      <c r="T87" s="274"/>
      <c r="U87" s="274"/>
      <c r="V87" s="274"/>
      <c r="W87" s="274"/>
      <c r="X87" s="274"/>
      <c r="Y87" s="274"/>
      <c r="Z87" s="274"/>
      <c r="AA87" s="274"/>
      <c r="AB87" s="274"/>
      <c r="AC87" s="274"/>
    </row>
    <row r="88" spans="1:29" ht="144" customHeight="1" x14ac:dyDescent="0.2">
      <c r="A88" s="222">
        <v>78</v>
      </c>
      <c r="B88" s="259" t="s">
        <v>515</v>
      </c>
      <c r="C88" s="280" t="s">
        <v>516</v>
      </c>
      <c r="D88" s="267" t="s">
        <v>725</v>
      </c>
      <c r="E88" s="269">
        <v>44958</v>
      </c>
      <c r="F88" s="269">
        <v>45275</v>
      </c>
      <c r="G88" s="270" t="s">
        <v>645</v>
      </c>
      <c r="H88" s="236" t="s">
        <v>504</v>
      </c>
      <c r="I88" s="228">
        <v>0</v>
      </c>
      <c r="J88" s="228">
        <v>1</v>
      </c>
      <c r="K88" s="228">
        <v>0</v>
      </c>
      <c r="L88" s="228">
        <v>1</v>
      </c>
      <c r="M88" s="279">
        <v>8.3000000000000004E-2</v>
      </c>
      <c r="N88" s="246" t="s">
        <v>80</v>
      </c>
      <c r="O88" s="236" t="s">
        <v>592</v>
      </c>
      <c r="P88" s="228" t="s">
        <v>480</v>
      </c>
      <c r="Q88" s="274"/>
      <c r="R88" s="274"/>
      <c r="S88" s="274"/>
      <c r="T88" s="274"/>
      <c r="U88" s="274"/>
      <c r="V88" s="274"/>
      <c r="W88" s="274"/>
      <c r="X88" s="274"/>
      <c r="Y88" s="274"/>
      <c r="Z88" s="274"/>
      <c r="AA88" s="274"/>
      <c r="AB88" s="274"/>
      <c r="AC88" s="274"/>
    </row>
    <row r="89" spans="1:29" ht="123" customHeight="1" x14ac:dyDescent="0.2">
      <c r="A89" s="222">
        <v>79</v>
      </c>
      <c r="B89" s="259" t="s">
        <v>517</v>
      </c>
      <c r="C89" s="280" t="s">
        <v>518</v>
      </c>
      <c r="D89" s="267" t="s">
        <v>725</v>
      </c>
      <c r="E89" s="269">
        <v>44958</v>
      </c>
      <c r="F89" s="269">
        <v>45275</v>
      </c>
      <c r="G89" s="270" t="s">
        <v>646</v>
      </c>
      <c r="H89" s="236" t="s">
        <v>504</v>
      </c>
      <c r="I89" s="228">
        <v>0</v>
      </c>
      <c r="J89" s="228">
        <v>1</v>
      </c>
      <c r="K89" s="228">
        <v>0</v>
      </c>
      <c r="L89" s="228">
        <v>1</v>
      </c>
      <c r="M89" s="279">
        <v>8.3000000000000004E-2</v>
      </c>
      <c r="N89" s="246" t="s">
        <v>80</v>
      </c>
      <c r="O89" s="236" t="s">
        <v>592</v>
      </c>
      <c r="P89" s="228" t="s">
        <v>480</v>
      </c>
      <c r="Q89" s="274"/>
      <c r="R89" s="274"/>
      <c r="S89" s="274"/>
      <c r="T89" s="274"/>
      <c r="U89" s="274"/>
      <c r="V89" s="274"/>
      <c r="W89" s="274"/>
      <c r="X89" s="274"/>
      <c r="Y89" s="274"/>
      <c r="Z89" s="274"/>
      <c r="AA89" s="274"/>
      <c r="AB89" s="274"/>
      <c r="AC89" s="274"/>
    </row>
    <row r="90" spans="1:29" ht="56.25" customHeight="1" x14ac:dyDescent="0.2">
      <c r="A90" s="222">
        <v>80</v>
      </c>
      <c r="B90" s="259" t="s">
        <v>542</v>
      </c>
      <c r="C90" s="280" t="s">
        <v>570</v>
      </c>
      <c r="D90" s="267" t="s">
        <v>681</v>
      </c>
      <c r="E90" s="269">
        <v>44958</v>
      </c>
      <c r="F90" s="269">
        <v>45291</v>
      </c>
      <c r="G90" s="270" t="s">
        <v>692</v>
      </c>
      <c r="H90" s="236" t="s">
        <v>543</v>
      </c>
      <c r="I90" s="228">
        <v>0</v>
      </c>
      <c r="J90" s="236">
        <v>1</v>
      </c>
      <c r="K90" s="228">
        <v>1</v>
      </c>
      <c r="L90" s="228">
        <v>1</v>
      </c>
      <c r="M90" s="279">
        <v>8.3000000000000004E-2</v>
      </c>
      <c r="N90" s="246" t="s">
        <v>80</v>
      </c>
      <c r="O90" s="236" t="s">
        <v>549</v>
      </c>
      <c r="P90" s="228" t="s">
        <v>550</v>
      </c>
      <c r="Q90" s="274"/>
      <c r="R90" s="274"/>
      <c r="S90" s="274"/>
      <c r="T90" s="274"/>
      <c r="U90" s="274"/>
      <c r="V90" s="274"/>
      <c r="W90" s="274"/>
      <c r="X90" s="274"/>
      <c r="Y90" s="274"/>
      <c r="Z90" s="274"/>
      <c r="AA90" s="274"/>
      <c r="AB90" s="274"/>
      <c r="AC90" s="274"/>
    </row>
    <row r="91" spans="1:29" ht="51" customHeight="1" x14ac:dyDescent="0.2">
      <c r="A91" s="222">
        <v>81</v>
      </c>
      <c r="B91" s="259" t="s">
        <v>544</v>
      </c>
      <c r="C91" s="228" t="s">
        <v>551</v>
      </c>
      <c r="D91" s="228" t="s">
        <v>552</v>
      </c>
      <c r="E91" s="269">
        <v>44958</v>
      </c>
      <c r="F91" s="269">
        <v>45275</v>
      </c>
      <c r="G91" s="236" t="s">
        <v>647</v>
      </c>
      <c r="H91" s="236" t="s">
        <v>504</v>
      </c>
      <c r="I91" s="238">
        <v>0</v>
      </c>
      <c r="J91" s="238">
        <v>1</v>
      </c>
      <c r="K91" s="238">
        <v>0</v>
      </c>
      <c r="L91" s="238">
        <v>1</v>
      </c>
      <c r="M91" s="279">
        <v>8.3000000000000004E-2</v>
      </c>
      <c r="N91" s="246" t="s">
        <v>80</v>
      </c>
      <c r="O91" s="236" t="s">
        <v>424</v>
      </c>
      <c r="P91" s="236" t="s">
        <v>553</v>
      </c>
      <c r="Q91" s="274"/>
      <c r="R91" s="274"/>
      <c r="S91" s="274"/>
      <c r="T91" s="274"/>
      <c r="U91" s="274"/>
      <c r="V91" s="274"/>
      <c r="W91" s="274"/>
      <c r="X91" s="274"/>
      <c r="Y91" s="274"/>
      <c r="Z91" s="274"/>
      <c r="AA91" s="274"/>
      <c r="AB91" s="274"/>
      <c r="AC91" s="274"/>
    </row>
    <row r="92" spans="1:29" ht="44.25" customHeight="1" x14ac:dyDescent="0.2">
      <c r="A92" s="222">
        <v>82</v>
      </c>
      <c r="B92" s="259" t="s">
        <v>545</v>
      </c>
      <c r="C92" s="228" t="s">
        <v>554</v>
      </c>
      <c r="D92" s="228" t="s">
        <v>555</v>
      </c>
      <c r="E92" s="269">
        <v>44958</v>
      </c>
      <c r="F92" s="269">
        <v>45275</v>
      </c>
      <c r="G92" s="236" t="s">
        <v>648</v>
      </c>
      <c r="H92" s="236" t="s">
        <v>504</v>
      </c>
      <c r="I92" s="238">
        <v>0</v>
      </c>
      <c r="J92" s="238">
        <v>1</v>
      </c>
      <c r="K92" s="238">
        <v>0</v>
      </c>
      <c r="L92" s="238">
        <v>1</v>
      </c>
      <c r="M92" s="279">
        <v>8.3000000000000004E-2</v>
      </c>
      <c r="N92" s="246" t="s">
        <v>80</v>
      </c>
      <c r="O92" s="236" t="s">
        <v>424</v>
      </c>
      <c r="P92" s="236" t="s">
        <v>553</v>
      </c>
      <c r="Q92" s="274"/>
      <c r="R92" s="274"/>
      <c r="S92" s="274"/>
      <c r="T92" s="274"/>
      <c r="U92" s="274"/>
      <c r="V92" s="274"/>
      <c r="W92" s="274"/>
      <c r="X92" s="274"/>
      <c r="Y92" s="274"/>
      <c r="Z92" s="274"/>
      <c r="AA92" s="274"/>
      <c r="AB92" s="274"/>
      <c r="AC92" s="274"/>
    </row>
    <row r="93" spans="1:29" ht="109.5" customHeight="1" x14ac:dyDescent="0.2">
      <c r="A93" s="222">
        <v>83</v>
      </c>
      <c r="B93" s="259" t="s">
        <v>546</v>
      </c>
      <c r="C93" s="228" t="s">
        <v>547</v>
      </c>
      <c r="D93" s="228" t="s">
        <v>728</v>
      </c>
      <c r="E93" s="269">
        <v>44958</v>
      </c>
      <c r="F93" s="269">
        <v>45275</v>
      </c>
      <c r="G93" s="236" t="s">
        <v>649</v>
      </c>
      <c r="H93" s="236" t="s">
        <v>504</v>
      </c>
      <c r="I93" s="238">
        <v>0</v>
      </c>
      <c r="J93" s="238">
        <v>1</v>
      </c>
      <c r="K93" s="238">
        <v>0</v>
      </c>
      <c r="L93" s="238">
        <v>1</v>
      </c>
      <c r="M93" s="279">
        <v>8.3000000000000004E-2</v>
      </c>
      <c r="N93" s="246" t="s">
        <v>80</v>
      </c>
      <c r="O93" s="236" t="s">
        <v>424</v>
      </c>
      <c r="P93" s="236" t="s">
        <v>553</v>
      </c>
      <c r="Q93" s="274"/>
      <c r="R93" s="274"/>
      <c r="S93" s="274"/>
      <c r="T93" s="274"/>
      <c r="U93" s="274"/>
      <c r="V93" s="274"/>
      <c r="W93" s="274"/>
      <c r="X93" s="274"/>
      <c r="Y93" s="274"/>
      <c r="Z93" s="274"/>
      <c r="AA93" s="274"/>
      <c r="AB93" s="274"/>
      <c r="AC93" s="274"/>
    </row>
    <row r="94" spans="1:29" ht="25.5" x14ac:dyDescent="0.2">
      <c r="A94" s="275"/>
      <c r="B94" s="281" t="s">
        <v>548</v>
      </c>
      <c r="C94" s="275"/>
      <c r="D94" s="275"/>
      <c r="E94" s="277"/>
      <c r="F94" s="277"/>
      <c r="G94" s="275"/>
      <c r="H94" s="275"/>
      <c r="I94" s="275"/>
      <c r="J94" s="275"/>
      <c r="K94" s="275"/>
      <c r="L94" s="275"/>
      <c r="M94" s="283">
        <f>SUM(M82:M93)</f>
        <v>0.99599999999999989</v>
      </c>
      <c r="N94" s="278"/>
      <c r="O94" s="275"/>
      <c r="P94" s="275"/>
      <c r="Q94" s="274"/>
      <c r="R94" s="274"/>
      <c r="S94" s="274"/>
      <c r="T94" s="274"/>
      <c r="U94" s="274"/>
      <c r="V94" s="274"/>
      <c r="W94" s="274"/>
      <c r="X94" s="274"/>
      <c r="Y94" s="274"/>
      <c r="Z94" s="274"/>
      <c r="AA94" s="274"/>
      <c r="AB94" s="274"/>
      <c r="AC94" s="274"/>
    </row>
  </sheetData>
  <sheetProtection algorithmName="SHA-512" hashValue="6hb3tsilmENOAjNihtINCqcNdQL3uClHrOLdobmXyQ2n/5+wV9hmmqFtJ7LqGvdj62cNoi5u0lnlvKx4J+QkFg==" saltValue="Eqq9qZsO+0zcWN1cZQzauQ==" spinCount="100000" sheet="1" deleteColumns="0" deleteRows="0"/>
  <mergeCells count="10">
    <mergeCell ref="N1:P1"/>
    <mergeCell ref="A2:AC2"/>
    <mergeCell ref="A3:A4"/>
    <mergeCell ref="B3:D3"/>
    <mergeCell ref="E3:F3"/>
    <mergeCell ref="G3:N3"/>
    <mergeCell ref="O3:S3"/>
    <mergeCell ref="U3:AC3"/>
    <mergeCell ref="C1:M1"/>
    <mergeCell ref="A1:B1"/>
  </mergeCells>
  <phoneticPr fontId="22"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0504-107B-4E1C-9DF4-327F9EA8A377}">
  <sheetPr>
    <tabColor rgb="FF33CC33"/>
  </sheetPr>
  <dimension ref="A1:Z15"/>
  <sheetViews>
    <sheetView topLeftCell="U1" zoomScale="76" zoomScaleNormal="76" workbookViewId="0">
      <selection activeCell="Z6" sqref="Z6"/>
    </sheetView>
  </sheetViews>
  <sheetFormatPr baseColWidth="10" defaultColWidth="11.42578125" defaultRowHeight="15" x14ac:dyDescent="0.25"/>
  <cols>
    <col min="1" max="1" width="7.140625" customWidth="1"/>
    <col min="3" max="3" width="35.85546875" customWidth="1"/>
    <col min="4" max="4" width="34.5703125" customWidth="1"/>
    <col min="7" max="7" width="25.28515625" customWidth="1"/>
    <col min="8" max="8" width="23.5703125" customWidth="1"/>
    <col min="14" max="14" width="12.85546875" style="193" customWidth="1"/>
    <col min="15" max="15" width="16.85546875" style="193" customWidth="1"/>
    <col min="16" max="16" width="16.5703125" style="193" customWidth="1"/>
    <col min="17" max="17" width="19.7109375" style="193" customWidth="1"/>
    <col min="18" max="18" width="19.7109375" customWidth="1"/>
    <col min="19" max="19" width="18.5703125" customWidth="1"/>
    <col min="20" max="20" width="18.85546875" customWidth="1"/>
    <col min="21" max="25" width="18.5703125" customWidth="1"/>
    <col min="26" max="26" width="151.42578125" customWidth="1"/>
  </cols>
  <sheetData>
    <row r="1" spans="1:26" ht="126" customHeight="1" thickBot="1" x14ac:dyDescent="1.7">
      <c r="A1" s="449" t="s">
        <v>337</v>
      </c>
      <c r="B1" s="450"/>
      <c r="C1" s="447" t="s">
        <v>331</v>
      </c>
      <c r="D1" s="448"/>
      <c r="E1" s="448"/>
      <c r="F1" s="448"/>
      <c r="G1" s="448"/>
      <c r="H1" s="448"/>
      <c r="I1" s="448"/>
      <c r="J1" s="448"/>
      <c r="K1" s="448"/>
      <c r="L1" s="448"/>
      <c r="M1" s="448"/>
      <c r="N1" s="448"/>
      <c r="O1" s="448"/>
      <c r="P1" s="448"/>
      <c r="Q1" s="448"/>
      <c r="R1" s="448"/>
      <c r="S1" s="448"/>
      <c r="T1" s="448"/>
      <c r="U1" s="448"/>
      <c r="V1" s="448"/>
      <c r="W1" s="448"/>
      <c r="X1" s="448"/>
      <c r="Y1" s="448"/>
      <c r="Z1" s="193"/>
    </row>
    <row r="2" spans="1:26" ht="14.45" customHeight="1" x14ac:dyDescent="0.25">
      <c r="A2" s="454" t="s">
        <v>34</v>
      </c>
      <c r="B2" s="455" t="s">
        <v>35</v>
      </c>
      <c r="C2" s="455"/>
      <c r="D2" s="455"/>
      <c r="E2" s="455" t="s">
        <v>36</v>
      </c>
      <c r="F2" s="455"/>
      <c r="G2" s="456" t="s">
        <v>37</v>
      </c>
      <c r="H2" s="457"/>
      <c r="I2" s="457"/>
      <c r="J2" s="457"/>
      <c r="K2" s="457"/>
      <c r="L2" s="457"/>
      <c r="M2" s="457"/>
      <c r="N2" s="190"/>
      <c r="O2" s="190"/>
      <c r="P2" s="190"/>
      <c r="Q2" s="190"/>
      <c r="R2" s="451" t="s">
        <v>298</v>
      </c>
      <c r="S2" s="452"/>
      <c r="T2" s="452"/>
      <c r="U2" s="452"/>
      <c r="V2" s="452"/>
      <c r="W2" s="452"/>
      <c r="X2" s="452"/>
      <c r="Y2" s="452"/>
      <c r="Z2" s="453"/>
    </row>
    <row r="3" spans="1:26" ht="51.75" customHeight="1" x14ac:dyDescent="0.25">
      <c r="A3" s="454"/>
      <c r="B3" s="4" t="s">
        <v>39</v>
      </c>
      <c r="C3" s="4" t="s">
        <v>40</v>
      </c>
      <c r="D3" s="4" t="s">
        <v>41</v>
      </c>
      <c r="E3" s="4" t="s">
        <v>42</v>
      </c>
      <c r="F3" s="4" t="s">
        <v>43</v>
      </c>
      <c r="G3" s="4" t="s">
        <v>44</v>
      </c>
      <c r="H3" s="4" t="s">
        <v>45</v>
      </c>
      <c r="I3" s="4" t="s">
        <v>46</v>
      </c>
      <c r="J3" s="4" t="s">
        <v>47</v>
      </c>
      <c r="K3" s="4" t="s">
        <v>48</v>
      </c>
      <c r="L3" s="4" t="s">
        <v>49</v>
      </c>
      <c r="M3" s="4" t="s">
        <v>50</v>
      </c>
      <c r="N3" s="191" t="s">
        <v>299</v>
      </c>
      <c r="O3" s="191" t="s">
        <v>300</v>
      </c>
      <c r="P3" s="191" t="s">
        <v>301</v>
      </c>
      <c r="Q3" s="191" t="s">
        <v>302</v>
      </c>
      <c r="R3" s="4" t="s">
        <v>101</v>
      </c>
      <c r="S3" s="4" t="s">
        <v>102</v>
      </c>
      <c r="T3" s="4" t="s">
        <v>103</v>
      </c>
      <c r="U3" s="4" t="s">
        <v>104</v>
      </c>
      <c r="V3" s="4" t="s">
        <v>303</v>
      </c>
      <c r="W3" s="4" t="s">
        <v>304</v>
      </c>
      <c r="X3" s="4" t="s">
        <v>305</v>
      </c>
      <c r="Y3" s="4" t="s">
        <v>306</v>
      </c>
      <c r="Z3" s="81" t="s">
        <v>322</v>
      </c>
    </row>
    <row r="4" spans="1:26" ht="60.75" customHeight="1" x14ac:dyDescent="0.25">
      <c r="A4" s="82">
        <v>1</v>
      </c>
      <c r="B4" s="138" t="s">
        <v>67</v>
      </c>
      <c r="C4" s="143"/>
      <c r="D4" s="143"/>
      <c r="E4" s="136"/>
      <c r="F4" s="136"/>
      <c r="G4" s="143"/>
      <c r="H4" s="143"/>
      <c r="I4" s="139"/>
      <c r="J4" s="139"/>
      <c r="K4" s="139"/>
      <c r="L4" s="139"/>
      <c r="M4" s="141"/>
      <c r="N4" s="192" t="e">
        <f>$M4*(SUM($I4:I4)/SUM($I4:$L4))</f>
        <v>#DIV/0!</v>
      </c>
      <c r="O4" s="192" t="e">
        <f>$M4*(SUM($I4:J4)/SUM($I4:$L4))</f>
        <v>#DIV/0!</v>
      </c>
      <c r="P4" s="192" t="e">
        <f>$M4*(SUM($I4:K4)/SUM($I4:$L4))</f>
        <v>#DIV/0!</v>
      </c>
      <c r="Q4" s="192" t="e">
        <f>$M4*(SUM($I4:L4)/SUM($I4:$L4))</f>
        <v>#DIV/0!</v>
      </c>
      <c r="R4" s="77"/>
      <c r="S4" s="139"/>
      <c r="T4" s="139"/>
      <c r="U4" s="77"/>
      <c r="V4" s="147" t="e">
        <f>$M4*SUM($R4:R4)/SUM($I4:$L4)</f>
        <v>#DIV/0!</v>
      </c>
      <c r="W4" s="147" t="e">
        <f>$M4*SUM($R4:S4)/SUM($I4:$L4)</f>
        <v>#DIV/0!</v>
      </c>
      <c r="X4" s="147" t="e">
        <f>$M4*SUM($R4:T4)/SUM($I4:$L4)</f>
        <v>#DIV/0!</v>
      </c>
      <c r="Y4" s="147" t="e">
        <f>$M4*SUM($R4:U4)/SUM($I4:$L4)</f>
        <v>#DIV/0!</v>
      </c>
      <c r="Z4" s="152"/>
    </row>
    <row r="5" spans="1:26" ht="34.5" customHeight="1" x14ac:dyDescent="0.25">
      <c r="A5" s="83"/>
      <c r="B5" s="74"/>
      <c r="C5" s="73" t="s">
        <v>321</v>
      </c>
      <c r="D5" s="13"/>
      <c r="E5" s="17"/>
      <c r="F5" s="17"/>
      <c r="G5" s="13"/>
      <c r="H5" s="13"/>
      <c r="I5" s="75"/>
      <c r="J5" s="75"/>
      <c r="K5" s="75"/>
      <c r="L5" s="75"/>
      <c r="M5" s="76">
        <f>SUM(M4:M4)</f>
        <v>0</v>
      </c>
      <c r="N5" s="184" t="e">
        <f>SUM(N4:N4)</f>
        <v>#DIV/0!</v>
      </c>
      <c r="O5" s="184" t="e">
        <f>SUM(O4:O4)</f>
        <v>#DIV/0!</v>
      </c>
      <c r="P5" s="184" t="e">
        <f>SUM(P4:P4)</f>
        <v>#DIV/0!</v>
      </c>
      <c r="Q5" s="184" t="e">
        <f>SUM(Q4:Q4)</f>
        <v>#DIV/0!</v>
      </c>
      <c r="R5" s="75"/>
      <c r="S5" s="75"/>
      <c r="T5" s="75"/>
      <c r="U5" s="75"/>
      <c r="V5" s="148" t="e">
        <f>SUM(V4:V4)</f>
        <v>#DIV/0!</v>
      </c>
      <c r="W5" s="148" t="e">
        <f>SUM(W4:W4)</f>
        <v>#DIV/0!</v>
      </c>
      <c r="X5" s="148" t="e">
        <f>SUM(X4:X4)</f>
        <v>#DIV/0!</v>
      </c>
      <c r="Y5" s="148" t="e">
        <f>SUM(Y4:Y4)</f>
        <v>#DIV/0!</v>
      </c>
      <c r="Z5" s="84"/>
    </row>
    <row r="6" spans="1:26" ht="42.75" customHeight="1" x14ac:dyDescent="0.25">
      <c r="A6" s="82">
        <v>2</v>
      </c>
      <c r="B6" s="138" t="s">
        <v>81</v>
      </c>
      <c r="C6" s="143"/>
      <c r="D6" s="143"/>
      <c r="E6" s="136"/>
      <c r="F6" s="136"/>
      <c r="G6" s="143"/>
      <c r="H6" s="143"/>
      <c r="I6" s="139"/>
      <c r="J6" s="139"/>
      <c r="K6" s="139"/>
      <c r="L6" s="139"/>
      <c r="M6" s="78"/>
      <c r="N6" s="192" t="e">
        <f>$M6*(SUM($I6:I6)/SUM($I6:$L6))</f>
        <v>#DIV/0!</v>
      </c>
      <c r="O6" s="192" t="e">
        <f>$M6*(SUM($I6:J6)/SUM($I6:$L6))</f>
        <v>#DIV/0!</v>
      </c>
      <c r="P6" s="192" t="e">
        <f>$M6*(SUM($I6:K6)/SUM($I6:$L6))</f>
        <v>#DIV/0!</v>
      </c>
      <c r="Q6" s="192" t="e">
        <f>$M6*(SUM($I6:L6)/SUM($I6:$L6))</f>
        <v>#DIV/0!</v>
      </c>
      <c r="R6" s="77"/>
      <c r="S6" s="77"/>
      <c r="T6" s="77"/>
      <c r="U6" s="77"/>
      <c r="V6" s="147" t="e">
        <f>$M6*SUM($R6:R6)/SUM($I6:$L6)</f>
        <v>#DIV/0!</v>
      </c>
      <c r="W6" s="147" t="e">
        <f>$M6*SUM($R6:S6)/SUM($I6:$L6)</f>
        <v>#DIV/0!</v>
      </c>
      <c r="X6" s="147" t="e">
        <f>$M6*SUM($R6:T6)/SUM($I6:$L6)</f>
        <v>#DIV/0!</v>
      </c>
      <c r="Y6" s="147" t="e">
        <f>$M6*SUM($R6:U6)/SUM($I6:$L6)</f>
        <v>#DIV/0!</v>
      </c>
      <c r="Z6" s="153"/>
    </row>
    <row r="7" spans="1:26" ht="30" customHeight="1" x14ac:dyDescent="0.25">
      <c r="A7" s="85"/>
      <c r="B7" s="13"/>
      <c r="C7" s="73" t="s">
        <v>321</v>
      </c>
      <c r="D7" s="13"/>
      <c r="E7" s="17"/>
      <c r="F7" s="17"/>
      <c r="G7" s="13"/>
      <c r="H7" s="13"/>
      <c r="I7" s="14"/>
      <c r="J7" s="14"/>
      <c r="K7" s="14"/>
      <c r="L7" s="14"/>
      <c r="M7" s="15">
        <f>SUM(M6:M6)</f>
        <v>0</v>
      </c>
      <c r="N7" s="185" t="e">
        <f>SUM(N6:N6)</f>
        <v>#DIV/0!</v>
      </c>
      <c r="O7" s="185" t="e">
        <f>SUM(O6:O6)</f>
        <v>#DIV/0!</v>
      </c>
      <c r="P7" s="185" t="e">
        <f>SUM(P6:P6)</f>
        <v>#DIV/0!</v>
      </c>
      <c r="Q7" s="185" t="e">
        <f>SUM(Q6:Q6)</f>
        <v>#DIV/0!</v>
      </c>
      <c r="R7" s="75"/>
      <c r="S7" s="75"/>
      <c r="T7" s="75"/>
      <c r="U7" s="75"/>
      <c r="V7" s="148" t="e">
        <f>SUM(V6:V6)</f>
        <v>#DIV/0!</v>
      </c>
      <c r="W7" s="148" t="e">
        <f>SUM(W6:W6)</f>
        <v>#DIV/0!</v>
      </c>
      <c r="X7" s="148" t="e">
        <f>SUM(X6:X6)</f>
        <v>#DIV/0!</v>
      </c>
      <c r="Y7" s="148" t="e">
        <f>SUM(Y6:Y6)</f>
        <v>#DIV/0!</v>
      </c>
      <c r="Z7" s="84"/>
    </row>
    <row r="8" spans="1:26" ht="52.5" customHeight="1" x14ac:dyDescent="0.25">
      <c r="A8" s="140">
        <v>3</v>
      </c>
      <c r="B8" s="138" t="s">
        <v>86</v>
      </c>
      <c r="C8" s="142"/>
      <c r="D8" s="142"/>
      <c r="E8" s="136"/>
      <c r="F8" s="136"/>
      <c r="G8" s="136"/>
      <c r="H8" s="137"/>
      <c r="I8" s="144"/>
      <c r="J8" s="145"/>
      <c r="K8" s="145"/>
      <c r="L8" s="145"/>
      <c r="M8" s="141"/>
      <c r="N8" s="192" t="e">
        <f>$M8*(SUM($I8:I8)/SUM($I8:$L8))</f>
        <v>#DIV/0!</v>
      </c>
      <c r="O8" s="192" t="e">
        <f>$M8*(SUM($I8:J8)/SUM($I8:$L8))</f>
        <v>#DIV/0!</v>
      </c>
      <c r="P8" s="192" t="e">
        <f>$M8*(SUM($I8:K8)/SUM($I8:$L8))</f>
        <v>#DIV/0!</v>
      </c>
      <c r="Q8" s="192" t="e">
        <f>$M8*(SUM($I8:L8)/SUM($I8:$L8))</f>
        <v>#DIV/0!</v>
      </c>
      <c r="R8" s="144"/>
      <c r="S8" s="145"/>
      <c r="T8" s="145"/>
      <c r="U8" s="16"/>
      <c r="V8" s="147" t="e">
        <f>$M8*SUM($R8:R8)/SUM($I8:$L8)</f>
        <v>#DIV/0!</v>
      </c>
      <c r="W8" s="147" t="e">
        <f>$M8*SUM($R8:S8)/SUM($I8:$L8)</f>
        <v>#DIV/0!</v>
      </c>
      <c r="X8" s="147" t="e">
        <f>$M8*SUM($R8:T8)/SUM($I8:$L8)</f>
        <v>#DIV/0!</v>
      </c>
      <c r="Y8" s="147" t="e">
        <f>$M8*SUM($R8:U8)/SUM($I8:$L8)</f>
        <v>#DIV/0!</v>
      </c>
      <c r="Z8" s="154"/>
    </row>
    <row r="9" spans="1:26" s="182" customFormat="1" ht="26.25" customHeight="1" x14ac:dyDescent="0.25">
      <c r="A9" s="174"/>
      <c r="B9" s="175"/>
      <c r="C9" s="73" t="s">
        <v>321</v>
      </c>
      <c r="D9" s="176"/>
      <c r="E9" s="177"/>
      <c r="F9" s="177"/>
      <c r="G9" s="176"/>
      <c r="H9" s="176"/>
      <c r="I9" s="178"/>
      <c r="J9" s="178"/>
      <c r="K9" s="178"/>
      <c r="L9" s="178"/>
      <c r="M9" s="179">
        <f>SUM(M8:M8)</f>
        <v>0</v>
      </c>
      <c r="N9" s="186" t="e">
        <f>SUM(N8:N8)</f>
        <v>#DIV/0!</v>
      </c>
      <c r="O9" s="186" t="e">
        <f>SUM(O8:O8)</f>
        <v>#DIV/0!</v>
      </c>
      <c r="P9" s="186" t="e">
        <f>SUM(P8:P8)</f>
        <v>#DIV/0!</v>
      </c>
      <c r="Q9" s="186" t="e">
        <f>SUM(Q8:Q8)</f>
        <v>#DIV/0!</v>
      </c>
      <c r="R9" s="180"/>
      <c r="S9" s="180"/>
      <c r="T9" s="180"/>
      <c r="U9" s="180"/>
      <c r="V9" s="148" t="e">
        <f>SUM(V8:V8)</f>
        <v>#DIV/0!</v>
      </c>
      <c r="W9" s="148" t="e">
        <f>SUM(W8:W8)</f>
        <v>#DIV/0!</v>
      </c>
      <c r="X9" s="148" t="e">
        <f>SUM(X8:X8)</f>
        <v>#DIV/0!</v>
      </c>
      <c r="Y9" s="148" t="e">
        <f>SUM(Y8:Y8)</f>
        <v>#DIV/0!</v>
      </c>
      <c r="Z9" s="181"/>
    </row>
    <row r="10" spans="1:26" ht="40.5" customHeight="1" x14ac:dyDescent="0.25">
      <c r="A10" s="82">
        <v>4</v>
      </c>
      <c r="B10" s="146" t="s">
        <v>332</v>
      </c>
      <c r="C10" s="143"/>
      <c r="D10" s="143"/>
      <c r="E10" s="136"/>
      <c r="F10" s="136"/>
      <c r="G10" s="143"/>
      <c r="H10" s="143"/>
      <c r="I10" s="137"/>
      <c r="J10" s="137"/>
      <c r="K10" s="137"/>
      <c r="L10" s="137"/>
      <c r="M10" s="78"/>
      <c r="N10" s="192" t="e">
        <f>$M10*(SUM($I10:I10)/SUM($I10:$L10))</f>
        <v>#DIV/0!</v>
      </c>
      <c r="O10" s="192" t="e">
        <f>$M10*(SUM($I10:J10)/SUM($I10:$L10))</f>
        <v>#DIV/0!</v>
      </c>
      <c r="P10" s="192" t="e">
        <f>$M10*(SUM($I10:K10)/SUM($I10:$L10))</f>
        <v>#DIV/0!</v>
      </c>
      <c r="Q10" s="192" t="e">
        <f>$M10*(SUM($I10:L10)/SUM($I10:$L10))</f>
        <v>#DIV/0!</v>
      </c>
      <c r="R10" s="6"/>
      <c r="S10" s="137"/>
      <c r="T10" s="137"/>
      <c r="U10" s="6"/>
      <c r="V10" s="147" t="e">
        <f>$M10*SUM($R10:R10)/SUM($I10:$L10)</f>
        <v>#DIV/0!</v>
      </c>
      <c r="W10" s="147" t="e">
        <f>$M10*SUM($R10:S10)/SUM($I10:$L10)</f>
        <v>#DIV/0!</v>
      </c>
      <c r="X10" s="147" t="e">
        <f>$M10*SUM($R10:T10)/SUM($I10:$L10)</f>
        <v>#DIV/0!</v>
      </c>
      <c r="Y10" s="147" t="e">
        <f>$M10*SUM($R10:U10)/SUM($I10:$L10)</f>
        <v>#DIV/0!</v>
      </c>
      <c r="Z10" s="156"/>
    </row>
    <row r="11" spans="1:26" ht="21.75" customHeight="1" x14ac:dyDescent="0.25">
      <c r="A11" s="86"/>
      <c r="B11" s="59"/>
      <c r="C11" s="73" t="s">
        <v>321</v>
      </c>
      <c r="D11" s="10"/>
      <c r="E11" s="18"/>
      <c r="F11" s="18"/>
      <c r="G11" s="10"/>
      <c r="H11" s="10"/>
      <c r="I11" s="11"/>
      <c r="J11" s="11"/>
      <c r="K11" s="11"/>
      <c r="L11" s="11"/>
      <c r="M11" s="12">
        <f>SUM(M10:M10)</f>
        <v>0</v>
      </c>
      <c r="N11" s="187" t="e">
        <f>SUM(N10:N10)</f>
        <v>#DIV/0!</v>
      </c>
      <c r="O11" s="187" t="e">
        <f>SUM(O10:O10)</f>
        <v>#DIV/0!</v>
      </c>
      <c r="P11" s="187" t="e">
        <f>SUM(P10:P10)</f>
        <v>#DIV/0!</v>
      </c>
      <c r="Q11" s="187" t="e">
        <f>SUM(Q10:Q10)</f>
        <v>#DIV/0!</v>
      </c>
      <c r="R11" s="75"/>
      <c r="S11" s="75"/>
      <c r="T11" s="75"/>
      <c r="U11" s="75"/>
      <c r="V11" s="148" t="e">
        <f>SUM(V10:V10)</f>
        <v>#DIV/0!</v>
      </c>
      <c r="W11" s="148" t="e">
        <f>SUM(W10:W10)</f>
        <v>#DIV/0!</v>
      </c>
      <c r="X11" s="148" t="e">
        <f>SUM(X10:X10)</f>
        <v>#DIV/0!</v>
      </c>
      <c r="Y11" s="148" t="e">
        <f>SUM(Y10:Y10)</f>
        <v>#DIV/0!</v>
      </c>
      <c r="Z11" s="84"/>
    </row>
    <row r="12" spans="1:26" ht="43.5" customHeight="1" x14ac:dyDescent="0.25">
      <c r="A12" s="82">
        <v>5</v>
      </c>
      <c r="B12" s="146" t="s">
        <v>333</v>
      </c>
      <c r="C12" s="143"/>
      <c r="D12" s="143"/>
      <c r="E12" s="136"/>
      <c r="F12" s="136"/>
      <c r="G12" s="143"/>
      <c r="H12" s="143"/>
      <c r="I12" s="137"/>
      <c r="J12" s="137"/>
      <c r="K12" s="137"/>
      <c r="L12" s="137"/>
      <c r="M12" s="141"/>
      <c r="N12" s="192" t="e">
        <f>$M12*(SUM($I12:I12)/SUM($I12:$L12))</f>
        <v>#DIV/0!</v>
      </c>
      <c r="O12" s="192" t="e">
        <f>$M12*(SUM($I12:J12)/SUM($I12:$L12))</f>
        <v>#DIV/0!</v>
      </c>
      <c r="P12" s="192" t="e">
        <f>$M12*(SUM($I12:K12)/SUM($I12:$L12))</f>
        <v>#DIV/0!</v>
      </c>
      <c r="Q12" s="192" t="e">
        <f>$M12*(SUM($I12:L12)/SUM($I12:$L12))</f>
        <v>#DIV/0!</v>
      </c>
      <c r="R12" s="6"/>
      <c r="S12" s="137"/>
      <c r="T12" s="6"/>
      <c r="U12" s="77"/>
      <c r="V12" s="147" t="e">
        <f>$M12*SUM($R12:R12)/SUM($I12:$L12)</f>
        <v>#DIV/0!</v>
      </c>
      <c r="W12" s="147" t="e">
        <f>$M12*SUM($R12:S12)/SUM($I12:$L12)</f>
        <v>#DIV/0!</v>
      </c>
      <c r="X12" s="147" t="e">
        <f>$M12*SUM($R12:T12)/SUM($I12:$L12)</f>
        <v>#DIV/0!</v>
      </c>
      <c r="Y12" s="147" t="e">
        <f>$M12*SUM($R12:U12)/SUM($I12:$L12)</f>
        <v>#DIV/0!</v>
      </c>
      <c r="Z12" s="155"/>
    </row>
    <row r="13" spans="1:26" ht="27" customHeight="1" x14ac:dyDescent="0.25">
      <c r="A13" s="86"/>
      <c r="B13" s="59"/>
      <c r="C13" s="73" t="s">
        <v>321</v>
      </c>
      <c r="D13" s="10"/>
      <c r="E13" s="18"/>
      <c r="F13" s="18"/>
      <c r="G13" s="10"/>
      <c r="H13" s="10"/>
      <c r="I13" s="11"/>
      <c r="J13" s="11"/>
      <c r="K13" s="11"/>
      <c r="L13" s="11"/>
      <c r="M13" s="12">
        <f>SUM(M12:M12)</f>
        <v>0</v>
      </c>
      <c r="N13" s="188" t="e">
        <f>SUM(N12:N12)</f>
        <v>#DIV/0!</v>
      </c>
      <c r="O13" s="188" t="e">
        <f>SUM(O12:O12)</f>
        <v>#DIV/0!</v>
      </c>
      <c r="P13" s="188" t="e">
        <f>SUM(P12:P12)</f>
        <v>#DIV/0!</v>
      </c>
      <c r="Q13" s="188" t="e">
        <f>SUM(Q12:Q12)</f>
        <v>#DIV/0!</v>
      </c>
      <c r="R13" s="75"/>
      <c r="S13" s="75"/>
      <c r="T13" s="75"/>
      <c r="U13" s="75"/>
      <c r="V13" s="148" t="e">
        <f>SUM(V12:V12)</f>
        <v>#DIV/0!</v>
      </c>
      <c r="W13" s="148" t="e">
        <f>SUM(W12:W12)</f>
        <v>#DIV/0!</v>
      </c>
      <c r="X13" s="148" t="e">
        <f>SUM(X12:X12)</f>
        <v>#DIV/0!</v>
      </c>
      <c r="Y13" s="148" t="e">
        <f>SUM(Y12:Y12)</f>
        <v>#DIV/0!</v>
      </c>
      <c r="Z13" s="84"/>
    </row>
    <row r="14" spans="1:26" ht="43.5" customHeight="1" x14ac:dyDescent="0.25">
      <c r="A14" s="82">
        <v>6</v>
      </c>
      <c r="B14" s="146" t="s">
        <v>98</v>
      </c>
      <c r="C14" s="143"/>
      <c r="D14" s="143"/>
      <c r="E14" s="136"/>
      <c r="F14" s="136"/>
      <c r="G14" s="143"/>
      <c r="H14" s="143"/>
      <c r="I14" s="137"/>
      <c r="J14" s="137"/>
      <c r="K14" s="137"/>
      <c r="L14" s="137"/>
      <c r="M14" s="141"/>
      <c r="N14" s="192" t="e">
        <f>$M14*(SUM($I14:I14)/SUM($I14:$L14))</f>
        <v>#DIV/0!</v>
      </c>
      <c r="O14" s="192" t="e">
        <f>$M14*(SUM($I14:J14)/SUM($I14:$L14))</f>
        <v>#DIV/0!</v>
      </c>
      <c r="P14" s="192" t="e">
        <f>$M14*(SUM($I14:K14)/SUM($I14:$L14))</f>
        <v>#DIV/0!</v>
      </c>
      <c r="Q14" s="192" t="e">
        <f>$M14*(SUM($I14:L14)/SUM($I14:$L14))</f>
        <v>#DIV/0!</v>
      </c>
      <c r="R14" s="6"/>
      <c r="S14" s="137"/>
      <c r="T14" s="6"/>
      <c r="U14" s="6"/>
      <c r="V14" s="147" t="e">
        <f>$M14*SUM($R14:R14)/SUM($I14:$L14)</f>
        <v>#DIV/0!</v>
      </c>
      <c r="W14" s="147" t="e">
        <f>$M14*SUM($R14:S14)/SUM($I14:$L14)</f>
        <v>#DIV/0!</v>
      </c>
      <c r="X14" s="147" t="e">
        <f>$M14*SUM($R14:T14)/SUM($I14:$L14)</f>
        <v>#DIV/0!</v>
      </c>
      <c r="Y14" s="147" t="e">
        <f>$M14*SUM($R14:U14)/SUM($I14:$L14)</f>
        <v>#DIV/0!</v>
      </c>
      <c r="Z14" s="155"/>
    </row>
    <row r="15" spans="1:26" ht="21.75" customHeight="1" thickBot="1" x14ac:dyDescent="0.3">
      <c r="A15" s="87"/>
      <c r="B15" s="88"/>
      <c r="C15" s="73" t="s">
        <v>321</v>
      </c>
      <c r="D15" s="89"/>
      <c r="E15" s="90"/>
      <c r="F15" s="90"/>
      <c r="G15" s="89"/>
      <c r="H15" s="89"/>
      <c r="I15" s="91"/>
      <c r="J15" s="91"/>
      <c r="K15" s="91"/>
      <c r="L15" s="91"/>
      <c r="M15" s="92">
        <f>SUM(M14:M14)</f>
        <v>0</v>
      </c>
      <c r="N15" s="183" t="e">
        <f>SUM(N14:N14)</f>
        <v>#DIV/0!</v>
      </c>
      <c r="O15" s="183" t="e">
        <f>SUM(O14:O14)</f>
        <v>#DIV/0!</v>
      </c>
      <c r="P15" s="183" t="e">
        <f>SUM(P14:P14)</f>
        <v>#DIV/0!</v>
      </c>
      <c r="Q15" s="183" t="e">
        <f>SUM(Q14:Q14)</f>
        <v>#DIV/0!</v>
      </c>
      <c r="R15" s="93"/>
      <c r="S15" s="93"/>
      <c r="T15" s="93"/>
      <c r="U15" s="93"/>
      <c r="V15" s="149" t="e">
        <f>SUM(V14:V14)</f>
        <v>#DIV/0!</v>
      </c>
      <c r="W15" s="149" t="e">
        <f>SUM(W14:W14)</f>
        <v>#DIV/0!</v>
      </c>
      <c r="X15" s="149" t="e">
        <f>SUM(X14:X14)</f>
        <v>#DIV/0!</v>
      </c>
      <c r="Y15" s="149" t="e">
        <f>SUM(Y14:Y14)</f>
        <v>#DIV/0!</v>
      </c>
      <c r="Z15" s="94"/>
    </row>
  </sheetData>
  <mergeCells count="7">
    <mergeCell ref="C1:Y1"/>
    <mergeCell ref="A1:B1"/>
    <mergeCell ref="R2:Z2"/>
    <mergeCell ref="A2:A3"/>
    <mergeCell ref="B2:D2"/>
    <mergeCell ref="E2:F2"/>
    <mergeCell ref="G2:M2"/>
  </mergeCells>
  <phoneticPr fontId="22"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B158-F5F8-4F8B-8334-6BA96BC57402}">
  <sheetPr>
    <tabColor rgb="FF33CC33"/>
  </sheetPr>
  <dimension ref="A1:AA95"/>
  <sheetViews>
    <sheetView tabSelected="1" zoomScale="60" zoomScaleNormal="60" workbookViewId="0">
      <selection activeCell="AA27" sqref="AA27"/>
    </sheetView>
  </sheetViews>
  <sheetFormatPr baseColWidth="10" defaultColWidth="11.42578125" defaultRowHeight="15" x14ac:dyDescent="0.25"/>
  <cols>
    <col min="1" max="1" width="7.140625" customWidth="1"/>
    <col min="2" max="2" width="28" customWidth="1"/>
    <col min="3" max="3" width="57.140625" customWidth="1"/>
    <col min="4" max="4" width="47.28515625" customWidth="1"/>
    <col min="5" max="5" width="15.7109375" customWidth="1"/>
    <col min="6" max="6" width="17.42578125" customWidth="1"/>
    <col min="7" max="7" width="38.5703125" customWidth="1"/>
    <col min="8" max="8" width="23.5703125" customWidth="1"/>
    <col min="14" max="14" width="21.85546875" style="193" customWidth="1"/>
    <col min="15" max="15" width="18.5703125" style="193" customWidth="1"/>
    <col min="16" max="16" width="21.140625" style="193" customWidth="1"/>
    <col min="17" max="17" width="19.7109375" style="193" customWidth="1"/>
    <col min="18" max="18" width="21.42578125" customWidth="1"/>
    <col min="19" max="19" width="20.28515625" customWidth="1"/>
    <col min="20" max="20" width="21.7109375" customWidth="1"/>
    <col min="21" max="25" width="18.5703125" customWidth="1"/>
    <col min="26" max="26" width="101.7109375" customWidth="1"/>
    <col min="27" max="27" width="50.85546875" customWidth="1"/>
  </cols>
  <sheetData>
    <row r="1" spans="1:27" ht="126" customHeight="1" thickBot="1" x14ac:dyDescent="1.7">
      <c r="A1" s="449" t="s">
        <v>337</v>
      </c>
      <c r="B1" s="450"/>
      <c r="C1" s="447" t="s">
        <v>766</v>
      </c>
      <c r="D1" s="448"/>
      <c r="E1" s="448"/>
      <c r="F1" s="448"/>
      <c r="G1" s="448"/>
      <c r="H1" s="448"/>
      <c r="I1" s="448"/>
      <c r="J1" s="448"/>
      <c r="K1" s="448"/>
      <c r="L1" s="448"/>
      <c r="M1" s="448"/>
      <c r="N1" s="448"/>
      <c r="O1" s="448"/>
      <c r="P1" s="448"/>
      <c r="Q1" s="448"/>
      <c r="R1" s="448"/>
      <c r="S1" s="448"/>
      <c r="T1" s="448"/>
      <c r="U1" s="448"/>
      <c r="V1" s="448"/>
      <c r="W1" s="448"/>
      <c r="X1" s="448"/>
      <c r="Y1" s="448"/>
      <c r="Z1" s="458"/>
      <c r="AA1" s="458"/>
    </row>
    <row r="2" spans="1:27" ht="14.45" customHeight="1" x14ac:dyDescent="0.25">
      <c r="A2" s="464" t="s">
        <v>34</v>
      </c>
      <c r="B2" s="465" t="s">
        <v>35</v>
      </c>
      <c r="C2" s="465"/>
      <c r="D2" s="465"/>
      <c r="E2" s="465" t="s">
        <v>36</v>
      </c>
      <c r="F2" s="465"/>
      <c r="G2" s="459" t="s">
        <v>37</v>
      </c>
      <c r="H2" s="466"/>
      <c r="I2" s="466"/>
      <c r="J2" s="466"/>
      <c r="K2" s="466"/>
      <c r="L2" s="466"/>
      <c r="M2" s="466"/>
      <c r="N2" s="326"/>
      <c r="O2" s="326"/>
      <c r="P2" s="326"/>
      <c r="Q2" s="326"/>
      <c r="R2" s="461" t="s">
        <v>298</v>
      </c>
      <c r="S2" s="462"/>
      <c r="T2" s="462"/>
      <c r="U2" s="462"/>
      <c r="V2" s="462"/>
      <c r="W2" s="462"/>
      <c r="X2" s="462"/>
      <c r="Y2" s="462"/>
      <c r="Z2" s="462"/>
      <c r="AA2" s="463"/>
    </row>
    <row r="3" spans="1:27" ht="51.75" customHeight="1" x14ac:dyDescent="0.25">
      <c r="A3" s="464"/>
      <c r="B3" s="327" t="s">
        <v>39</v>
      </c>
      <c r="C3" s="327" t="s">
        <v>40</v>
      </c>
      <c r="D3" s="327" t="s">
        <v>41</v>
      </c>
      <c r="E3" s="327" t="s">
        <v>42</v>
      </c>
      <c r="F3" s="327" t="s">
        <v>43</v>
      </c>
      <c r="G3" s="327" t="s">
        <v>44</v>
      </c>
      <c r="H3" s="327" t="s">
        <v>590</v>
      </c>
      <c r="I3" s="327" t="s">
        <v>46</v>
      </c>
      <c r="J3" s="327" t="s">
        <v>47</v>
      </c>
      <c r="K3" s="327" t="s">
        <v>48</v>
      </c>
      <c r="L3" s="327" t="s">
        <v>49</v>
      </c>
      <c r="M3" s="327" t="s">
        <v>50</v>
      </c>
      <c r="N3" s="328" t="s">
        <v>299</v>
      </c>
      <c r="O3" s="328" t="s">
        <v>300</v>
      </c>
      <c r="P3" s="328" t="s">
        <v>301</v>
      </c>
      <c r="Q3" s="328" t="s">
        <v>302</v>
      </c>
      <c r="R3" s="327" t="s">
        <v>101</v>
      </c>
      <c r="S3" s="327" t="s">
        <v>102</v>
      </c>
      <c r="T3" s="327" t="s">
        <v>103</v>
      </c>
      <c r="U3" s="327" t="s">
        <v>104</v>
      </c>
      <c r="V3" s="327" t="s">
        <v>303</v>
      </c>
      <c r="W3" s="327" t="s">
        <v>304</v>
      </c>
      <c r="X3" s="327" t="s">
        <v>305</v>
      </c>
      <c r="Y3" s="327" t="s">
        <v>306</v>
      </c>
      <c r="Z3" s="459" t="s">
        <v>786</v>
      </c>
      <c r="AA3" s="460"/>
    </row>
    <row r="4" spans="1:27" ht="99" customHeight="1" x14ac:dyDescent="0.25">
      <c r="A4" s="222">
        <v>1</v>
      </c>
      <c r="B4" s="347" t="s">
        <v>67</v>
      </c>
      <c r="C4" s="349" t="s">
        <v>361</v>
      </c>
      <c r="D4" s="216" t="s">
        <v>343</v>
      </c>
      <c r="E4" s="224">
        <v>44927</v>
      </c>
      <c r="F4" s="225">
        <v>45291</v>
      </c>
      <c r="G4" s="216" t="s">
        <v>571</v>
      </c>
      <c r="H4" s="216" t="s">
        <v>584</v>
      </c>
      <c r="I4" s="216">
        <v>0</v>
      </c>
      <c r="J4" s="226">
        <v>1</v>
      </c>
      <c r="K4" s="226">
        <v>3</v>
      </c>
      <c r="L4" s="226">
        <v>4</v>
      </c>
      <c r="M4" s="227">
        <v>0.2</v>
      </c>
      <c r="N4" s="367">
        <f>$M4*(SUM($I4:I4)/SUM($I4:$L4))</f>
        <v>0</v>
      </c>
      <c r="O4" s="367">
        <f>$M4*(SUM($I4:J4)/SUM($I4:$L4))</f>
        <v>2.5000000000000001E-2</v>
      </c>
      <c r="P4" s="367">
        <f>$M4*(SUM($I4:K4)/SUM($I4:$L4))</f>
        <v>0.1</v>
      </c>
      <c r="Q4" s="367">
        <f>$M4*(SUM($I4:L4)/SUM($I4:$L4))</f>
        <v>0.2</v>
      </c>
      <c r="R4" s="226"/>
      <c r="S4" s="226"/>
      <c r="T4" s="226"/>
      <c r="U4" s="226"/>
      <c r="V4" s="367">
        <f>$M4*SUM($R4:R4)/SUM($I4:$L4)</f>
        <v>0</v>
      </c>
      <c r="W4" s="367">
        <f>$M4*SUM($R4:S4)/SUM($I4:$L4)</f>
        <v>0</v>
      </c>
      <c r="X4" s="367">
        <f>$M4*SUM($R4:T4)/SUM($I4:$L4)</f>
        <v>0</v>
      </c>
      <c r="Y4" s="367">
        <f>$M4*SUM($R4:U4)/SUM($I4:$L4)</f>
        <v>0</v>
      </c>
      <c r="Z4" s="368"/>
      <c r="AA4" s="226"/>
    </row>
    <row r="5" spans="1:27" ht="111" customHeight="1" x14ac:dyDescent="0.25">
      <c r="A5" s="222">
        <v>2</v>
      </c>
      <c r="B5" s="347" t="s">
        <v>346</v>
      </c>
      <c r="C5" s="349" t="s">
        <v>358</v>
      </c>
      <c r="D5" s="216" t="s">
        <v>347</v>
      </c>
      <c r="E5" s="224">
        <v>44927</v>
      </c>
      <c r="F5" s="225">
        <v>45291</v>
      </c>
      <c r="G5" s="216" t="s">
        <v>575</v>
      </c>
      <c r="H5" s="216" t="s">
        <v>583</v>
      </c>
      <c r="I5" s="226">
        <v>0</v>
      </c>
      <c r="J5" s="226">
        <v>0</v>
      </c>
      <c r="K5" s="226">
        <v>1</v>
      </c>
      <c r="L5" s="226">
        <v>2</v>
      </c>
      <c r="M5" s="227">
        <v>0.2</v>
      </c>
      <c r="N5" s="367">
        <f>$M5*(SUM($I5:I5)/SUM($I5:$L5))</f>
        <v>0</v>
      </c>
      <c r="O5" s="367">
        <f>$M5*(SUM($I5:J5)/SUM($I5:$L5))</f>
        <v>0</v>
      </c>
      <c r="P5" s="367">
        <f>$M5*(SUM($I5:K5)/SUM($I5:$L5))</f>
        <v>6.6666666666666666E-2</v>
      </c>
      <c r="Q5" s="367">
        <f>$M5*(SUM($I5:L5)/SUM($I5:$L5))</f>
        <v>0.2</v>
      </c>
      <c r="R5" s="226"/>
      <c r="S5" s="226"/>
      <c r="T5" s="226"/>
      <c r="U5" s="226"/>
      <c r="V5" s="367">
        <f>$M5*SUM($R5:R5)/SUM($I5:$L5)</f>
        <v>0</v>
      </c>
      <c r="W5" s="367">
        <f>$M5*SUM($R5:S5)/SUM($I5:$L5)</f>
        <v>0</v>
      </c>
      <c r="X5" s="367">
        <f>$M5*SUM($R5:T5)/SUM($I5:$L5)</f>
        <v>0</v>
      </c>
      <c r="Y5" s="367">
        <f>$M5*SUM($R5:U5)/SUM($I5:$L5)</f>
        <v>0</v>
      </c>
      <c r="Z5" s="368"/>
      <c r="AA5" s="226"/>
    </row>
    <row r="6" spans="1:27" ht="91.5" customHeight="1" x14ac:dyDescent="0.25">
      <c r="A6" s="222">
        <v>3</v>
      </c>
      <c r="B6" s="347" t="s">
        <v>348</v>
      </c>
      <c r="C6" s="349" t="s">
        <v>359</v>
      </c>
      <c r="D6" s="216" t="s">
        <v>360</v>
      </c>
      <c r="E6" s="224">
        <v>44927</v>
      </c>
      <c r="F6" s="225">
        <v>45291</v>
      </c>
      <c r="G6" s="216" t="s">
        <v>576</v>
      </c>
      <c r="H6" s="216" t="s">
        <v>352</v>
      </c>
      <c r="I6" s="226">
        <v>0</v>
      </c>
      <c r="J6" s="226">
        <v>1</v>
      </c>
      <c r="K6" s="226">
        <v>0</v>
      </c>
      <c r="L6" s="226">
        <v>1</v>
      </c>
      <c r="M6" s="227">
        <v>0.2</v>
      </c>
      <c r="N6" s="367">
        <f>$M6*(SUM($I6:I6)/SUM($I6:$L6))</f>
        <v>0</v>
      </c>
      <c r="O6" s="367">
        <f>$M6*(SUM($I6:J6)/SUM($I6:$L6))</f>
        <v>0.1</v>
      </c>
      <c r="P6" s="367">
        <f>$M6*(SUM($I6:K6)/SUM($I6:$L6))</f>
        <v>0.1</v>
      </c>
      <c r="Q6" s="367">
        <f>$M6*(SUM($I6:L6)/SUM($I6:$L6))</f>
        <v>0.2</v>
      </c>
      <c r="R6" s="226"/>
      <c r="S6" s="226"/>
      <c r="T6" s="226"/>
      <c r="U6" s="226"/>
      <c r="V6" s="367">
        <f>$M6*SUM($R6:R6)/SUM($I6:$L6)</f>
        <v>0</v>
      </c>
      <c r="W6" s="367">
        <f>$M6*SUM($R6:S6)/SUM($I6:$L6)</f>
        <v>0</v>
      </c>
      <c r="X6" s="367">
        <f>$M6*SUM($R6:T6)/SUM($I6:$L6)</f>
        <v>0</v>
      </c>
      <c r="Y6" s="367">
        <f>$M6*SUM($R6:U6)/SUM($I6:$L6)</f>
        <v>0</v>
      </c>
      <c r="Z6" s="368"/>
      <c r="AA6" s="226"/>
    </row>
    <row r="7" spans="1:27" ht="111.75" customHeight="1" x14ac:dyDescent="0.25">
      <c r="A7" s="222">
        <v>4</v>
      </c>
      <c r="B7" s="347" t="s">
        <v>349</v>
      </c>
      <c r="C7" s="349" t="s">
        <v>362</v>
      </c>
      <c r="D7" s="216" t="s">
        <v>363</v>
      </c>
      <c r="E7" s="224">
        <v>44927</v>
      </c>
      <c r="F7" s="225">
        <v>45291</v>
      </c>
      <c r="G7" s="216" t="s">
        <v>577</v>
      </c>
      <c r="H7" s="216" t="s">
        <v>353</v>
      </c>
      <c r="I7" s="226">
        <v>0</v>
      </c>
      <c r="J7" s="226">
        <v>1</v>
      </c>
      <c r="K7" s="226">
        <v>0</v>
      </c>
      <c r="L7" s="226">
        <v>1</v>
      </c>
      <c r="M7" s="227">
        <v>0.2</v>
      </c>
      <c r="N7" s="367">
        <f>$M7*(SUM($I7:I7)/SUM($I7:$L7))</f>
        <v>0</v>
      </c>
      <c r="O7" s="367">
        <f>$M7*(SUM($I7:J7)/SUM($I7:$L7))</f>
        <v>0.1</v>
      </c>
      <c r="P7" s="367">
        <f>$M7*(SUM($I7:K7)/SUM($I7:$L7))</f>
        <v>0.1</v>
      </c>
      <c r="Q7" s="367">
        <f>$M7*(SUM($I7:L7)/SUM($I7:$L7))</f>
        <v>0.2</v>
      </c>
      <c r="R7" s="226"/>
      <c r="S7" s="226"/>
      <c r="T7" s="226"/>
      <c r="U7" s="226"/>
      <c r="V7" s="367">
        <f>$M7*SUM($R7:R7)/SUM($I7:$L7)</f>
        <v>0</v>
      </c>
      <c r="W7" s="367">
        <f>$M7*SUM($R7:S7)/SUM($I7:$L7)</f>
        <v>0</v>
      </c>
      <c r="X7" s="367">
        <f>$M7*SUM($R7:T7)/SUM($I7:$L7)</f>
        <v>0</v>
      </c>
      <c r="Y7" s="367">
        <f>$M7*SUM($R7:U7)/SUM($I7:$L7)</f>
        <v>0</v>
      </c>
      <c r="Z7" s="368"/>
      <c r="AA7" s="226"/>
    </row>
    <row r="8" spans="1:27" ht="141.75" x14ac:dyDescent="0.25">
      <c r="A8" s="222">
        <v>5</v>
      </c>
      <c r="B8" s="348" t="s">
        <v>351</v>
      </c>
      <c r="C8" s="349" t="s">
        <v>355</v>
      </c>
      <c r="D8" s="216" t="s">
        <v>580</v>
      </c>
      <c r="E8" s="224">
        <v>44927</v>
      </c>
      <c r="F8" s="225">
        <v>45291</v>
      </c>
      <c r="G8" s="234" t="s">
        <v>578</v>
      </c>
      <c r="H8" s="216" t="s">
        <v>356</v>
      </c>
      <c r="I8" s="342">
        <v>5</v>
      </c>
      <c r="J8" s="226">
        <v>5</v>
      </c>
      <c r="K8" s="226">
        <v>5</v>
      </c>
      <c r="L8" s="226">
        <v>5</v>
      </c>
      <c r="M8" s="227">
        <v>0.16</v>
      </c>
      <c r="N8" s="367">
        <f>$M8*(SUM($I8:I8)/SUM($I8:$L8))</f>
        <v>0.04</v>
      </c>
      <c r="O8" s="367">
        <f>$M8*(SUM($I8:J8)/SUM($I8:$L8))</f>
        <v>0.08</v>
      </c>
      <c r="P8" s="367">
        <f>$M8*(SUM($I8:K8)/SUM($I8:$L8))</f>
        <v>0.12</v>
      </c>
      <c r="Q8" s="367">
        <f>$M8*(SUM($I8:L8)/SUM($I8:$L8))</f>
        <v>0.16</v>
      </c>
      <c r="R8" s="229">
        <v>5</v>
      </c>
      <c r="S8" s="226"/>
      <c r="T8" s="226"/>
      <c r="U8" s="226"/>
      <c r="V8" s="367">
        <f>$M8*SUM($R8:R8)/SUM($I8:$L8)</f>
        <v>0.04</v>
      </c>
      <c r="W8" s="367">
        <f>$M8*SUM($R8:S8)/SUM($I8:$L8)</f>
        <v>0.04</v>
      </c>
      <c r="X8" s="367">
        <f>$M8*SUM($R8:T8)/SUM($I8:$L8)</f>
        <v>0.04</v>
      </c>
      <c r="Y8" s="367">
        <f>$M8*SUM($R8:U8)/SUM($I8:$L8)</f>
        <v>0.04</v>
      </c>
      <c r="Z8" s="368" t="s">
        <v>801</v>
      </c>
      <c r="AA8" s="363" t="s">
        <v>787</v>
      </c>
    </row>
    <row r="9" spans="1:27" s="182" customFormat="1" ht="82.5" customHeight="1" x14ac:dyDescent="0.25">
      <c r="A9" s="222">
        <v>6</v>
      </c>
      <c r="B9" s="348" t="s">
        <v>350</v>
      </c>
      <c r="C9" s="349" t="s">
        <v>354</v>
      </c>
      <c r="D9" s="216" t="s">
        <v>733</v>
      </c>
      <c r="E9" s="224">
        <v>44927</v>
      </c>
      <c r="F9" s="225">
        <v>45291</v>
      </c>
      <c r="G9" s="216" t="s">
        <v>734</v>
      </c>
      <c r="H9" s="216" t="s">
        <v>614</v>
      </c>
      <c r="I9" s="343">
        <v>1</v>
      </c>
      <c r="J9" s="216">
        <v>1</v>
      </c>
      <c r="K9" s="216">
        <v>1</v>
      </c>
      <c r="L9" s="216">
        <v>1</v>
      </c>
      <c r="M9" s="235">
        <v>0.02</v>
      </c>
      <c r="N9" s="367">
        <f>$M9*(SUM($I9:I9)/SUM($I9:$L9))</f>
        <v>5.0000000000000001E-3</v>
      </c>
      <c r="O9" s="367">
        <f>$M9*(SUM($I9:J9)/SUM($I9:$L9))</f>
        <v>0.01</v>
      </c>
      <c r="P9" s="367">
        <f>$M9*(SUM($I9:K9)/SUM($I9:$L9))</f>
        <v>1.4999999999999999E-2</v>
      </c>
      <c r="Q9" s="367">
        <f>$M9*(SUM($I9:L9)/SUM($I9:$L9))</f>
        <v>0.02</v>
      </c>
      <c r="R9" s="226">
        <v>1</v>
      </c>
      <c r="S9" s="226"/>
      <c r="T9" s="226"/>
      <c r="U9" s="226"/>
      <c r="V9" s="367">
        <f>$M9*SUM($R9:R9)/SUM($I9:$L9)</f>
        <v>5.0000000000000001E-3</v>
      </c>
      <c r="W9" s="367">
        <f>$M9*SUM($R9:S9)/SUM($I9:$L9)</f>
        <v>5.0000000000000001E-3</v>
      </c>
      <c r="X9" s="367">
        <f>$M9*SUM($R9:T9)/SUM($I9:$L9)</f>
        <v>5.0000000000000001E-3</v>
      </c>
      <c r="Y9" s="367">
        <f>$M9*SUM($R9:U9)/SUM($I9:$L9)</f>
        <v>5.0000000000000001E-3</v>
      </c>
      <c r="Z9" s="368" t="s">
        <v>837</v>
      </c>
      <c r="AA9" s="363" t="s">
        <v>831</v>
      </c>
    </row>
    <row r="10" spans="1:27" ht="102" customHeight="1" x14ac:dyDescent="0.25">
      <c r="A10" s="222">
        <v>7</v>
      </c>
      <c r="B10" s="347" t="s">
        <v>564</v>
      </c>
      <c r="C10" s="350" t="s">
        <v>415</v>
      </c>
      <c r="D10" s="236" t="s">
        <v>416</v>
      </c>
      <c r="E10" s="237">
        <v>44958</v>
      </c>
      <c r="F10" s="237">
        <v>45077</v>
      </c>
      <c r="G10" s="236" t="s">
        <v>579</v>
      </c>
      <c r="H10" s="236" t="s">
        <v>418</v>
      </c>
      <c r="I10" s="238">
        <v>0</v>
      </c>
      <c r="J10" s="238">
        <v>1</v>
      </c>
      <c r="K10" s="238">
        <v>0</v>
      </c>
      <c r="L10" s="238">
        <v>0</v>
      </c>
      <c r="M10" s="239">
        <v>0.02</v>
      </c>
      <c r="N10" s="367">
        <f>$M10*(SUM($I10:I10)/SUM($I10:$L10))</f>
        <v>0</v>
      </c>
      <c r="O10" s="367">
        <f>$M10*(SUM($I10:J10)/SUM($I10:$L10))</f>
        <v>0.02</v>
      </c>
      <c r="P10" s="367">
        <f>$M10*(SUM($I10:K10)/SUM($I10:$L10))</f>
        <v>0.02</v>
      </c>
      <c r="Q10" s="367">
        <f>$M10*(SUM($I10:L10)/SUM($I10:$L10))</f>
        <v>0.02</v>
      </c>
      <c r="R10" s="226"/>
      <c r="S10" s="226"/>
      <c r="T10" s="226"/>
      <c r="U10" s="226"/>
      <c r="V10" s="367">
        <f>$M10*SUM($R10:R10)/SUM($I10:$L10)</f>
        <v>0</v>
      </c>
      <c r="W10" s="367">
        <f>$M10*SUM($R10:S10)/SUM($I10:$L10)</f>
        <v>0</v>
      </c>
      <c r="X10" s="367">
        <f>$M10*SUM($R10:T10)/SUM($I10:$L10)</f>
        <v>0</v>
      </c>
      <c r="Y10" s="367">
        <f>$M10*SUM($R10:U10)/SUM($I10:$L10)</f>
        <v>0</v>
      </c>
      <c r="Z10" s="368"/>
      <c r="AA10" s="226"/>
    </row>
    <row r="11" spans="1:27" ht="32.25" customHeight="1" thickBot="1" x14ac:dyDescent="0.3">
      <c r="A11" s="361"/>
      <c r="B11" s="281" t="s">
        <v>770</v>
      </c>
      <c r="C11" s="351"/>
      <c r="D11" s="329"/>
      <c r="E11" s="330"/>
      <c r="F11" s="330"/>
      <c r="G11" s="331"/>
      <c r="H11" s="331"/>
      <c r="I11" s="93"/>
      <c r="J11" s="93"/>
      <c r="K11" s="93"/>
      <c r="L11" s="93"/>
      <c r="M11" s="332">
        <f>SUM(M4:M10)</f>
        <v>1</v>
      </c>
      <c r="N11" s="373">
        <f>SUM(N4:N10)</f>
        <v>4.4999999999999998E-2</v>
      </c>
      <c r="O11" s="373">
        <f>SUM(O4:O10)</f>
        <v>0.33500000000000002</v>
      </c>
      <c r="P11" s="373">
        <f>SUM(P4:P10)</f>
        <v>0.52166666666666672</v>
      </c>
      <c r="Q11" s="373">
        <f>SUM(Q4:Q10)</f>
        <v>1</v>
      </c>
      <c r="R11" s="374"/>
      <c r="S11" s="374"/>
      <c r="T11" s="374"/>
      <c r="U11" s="374"/>
      <c r="V11" s="373">
        <f>SUM(V4:V10)</f>
        <v>4.4999999999999998E-2</v>
      </c>
      <c r="W11" s="373">
        <f>SUM(W4:W10)</f>
        <v>4.4999999999999998E-2</v>
      </c>
      <c r="X11" s="373">
        <f>SUM(X4:X10)</f>
        <v>4.4999999999999998E-2</v>
      </c>
      <c r="Y11" s="373">
        <f>SUM(Y4:Y10)</f>
        <v>4.4999999999999998E-2</v>
      </c>
      <c r="Z11" s="375"/>
      <c r="AA11" s="226"/>
    </row>
    <row r="12" spans="1:27" ht="78.75" x14ac:dyDescent="0.25">
      <c r="A12" s="222">
        <v>8</v>
      </c>
      <c r="B12" s="347" t="s">
        <v>81</v>
      </c>
      <c r="C12" s="350" t="s">
        <v>364</v>
      </c>
      <c r="D12" s="236" t="s">
        <v>735</v>
      </c>
      <c r="E12" s="237">
        <v>44927</v>
      </c>
      <c r="F12" s="237">
        <v>45138</v>
      </c>
      <c r="G12" s="236" t="s">
        <v>572</v>
      </c>
      <c r="H12" s="236" t="s">
        <v>582</v>
      </c>
      <c r="I12" s="238">
        <v>0</v>
      </c>
      <c r="J12" s="238">
        <v>0</v>
      </c>
      <c r="K12" s="238">
        <v>1</v>
      </c>
      <c r="L12" s="238">
        <v>0</v>
      </c>
      <c r="M12" s="239">
        <v>0.1</v>
      </c>
      <c r="N12" s="367">
        <f>$M12*(SUM($I12:I12)/SUM($I12:$L12))</f>
        <v>0</v>
      </c>
      <c r="O12" s="367">
        <f>$M12*(SUM($I12:J12)/SUM($I12:$L12))</f>
        <v>0</v>
      </c>
      <c r="P12" s="367">
        <f>$M12*(SUM($I12:K12)/SUM($I12:$L12))</f>
        <v>0.1</v>
      </c>
      <c r="Q12" s="367">
        <f>$M12*(SUM($I12:L12)/SUM($I12:$L12))</f>
        <v>0.1</v>
      </c>
      <c r="R12" s="226"/>
      <c r="S12" s="226"/>
      <c r="T12" s="226"/>
      <c r="U12" s="226"/>
      <c r="V12" s="367">
        <f>$M12*SUM($R12:R12)/SUM($I12:$L12)</f>
        <v>0</v>
      </c>
      <c r="W12" s="367">
        <f>$M12*SUM($R12:S12)/SUM($I12:$L12)</f>
        <v>0</v>
      </c>
      <c r="X12" s="367">
        <f>$M12*SUM($R12:T12)/SUM($I12:$L12)</f>
        <v>0</v>
      </c>
      <c r="Y12" s="367">
        <f>$M12*SUM($R12:U12)/SUM($I12:$L12)</f>
        <v>0</v>
      </c>
      <c r="Z12" s="368"/>
      <c r="AA12" s="226"/>
    </row>
    <row r="13" spans="1:27" ht="78.75" x14ac:dyDescent="0.25">
      <c r="A13" s="222">
        <v>9</v>
      </c>
      <c r="B13" s="347" t="s">
        <v>367</v>
      </c>
      <c r="C13" s="350" t="s">
        <v>368</v>
      </c>
      <c r="D13" s="236" t="s">
        <v>736</v>
      </c>
      <c r="E13" s="237">
        <v>44927</v>
      </c>
      <c r="F13" s="237">
        <v>45291</v>
      </c>
      <c r="G13" s="236" t="s">
        <v>572</v>
      </c>
      <c r="H13" s="236" t="s">
        <v>582</v>
      </c>
      <c r="I13" s="238">
        <v>0</v>
      </c>
      <c r="J13" s="238">
        <v>0</v>
      </c>
      <c r="K13" s="238">
        <v>0</v>
      </c>
      <c r="L13" s="238">
        <v>1</v>
      </c>
      <c r="M13" s="239">
        <v>0.1</v>
      </c>
      <c r="N13" s="367">
        <f>$M13*(SUM($I13:I13)/SUM($I13:$L13))</f>
        <v>0</v>
      </c>
      <c r="O13" s="367">
        <f>$M13*(SUM($I13:J13)/SUM($I13:$L13))</f>
        <v>0</v>
      </c>
      <c r="P13" s="367">
        <f>$M13*(SUM($I13:K13)/SUM($I13:$L13))</f>
        <v>0</v>
      </c>
      <c r="Q13" s="367">
        <f>$M13*(SUM($I13:L13)/SUM($I13:$L13))</f>
        <v>0.1</v>
      </c>
      <c r="R13" s="226"/>
      <c r="S13" s="226"/>
      <c r="T13" s="226"/>
      <c r="U13" s="226"/>
      <c r="V13" s="367">
        <f>$M13*SUM($R13:R13)/SUM($I13:$L13)</f>
        <v>0</v>
      </c>
      <c r="W13" s="367">
        <f>$M13*SUM($R13:S13)/SUM($I13:$L13)</f>
        <v>0</v>
      </c>
      <c r="X13" s="367">
        <f>$M13*SUM($R13:T13)/SUM($I13:$L13)</f>
        <v>0</v>
      </c>
      <c r="Y13" s="367">
        <f>$M13*SUM($R13:U13)/SUM($I13:$L13)</f>
        <v>0</v>
      </c>
      <c r="Z13" s="368"/>
      <c r="AA13" s="226"/>
    </row>
    <row r="14" spans="1:27" ht="110.25" x14ac:dyDescent="0.25">
      <c r="A14" s="222">
        <v>10</v>
      </c>
      <c r="B14" s="347" t="s">
        <v>369</v>
      </c>
      <c r="C14" s="350" t="s">
        <v>370</v>
      </c>
      <c r="D14" s="236" t="s">
        <v>573</v>
      </c>
      <c r="E14" s="237">
        <v>44927</v>
      </c>
      <c r="F14" s="237">
        <v>45291</v>
      </c>
      <c r="G14" s="236" t="s">
        <v>581</v>
      </c>
      <c r="H14" s="236" t="s">
        <v>371</v>
      </c>
      <c r="I14" s="339">
        <v>1</v>
      </c>
      <c r="J14" s="238">
        <v>1</v>
      </c>
      <c r="K14" s="238">
        <v>1</v>
      </c>
      <c r="L14" s="238">
        <v>1</v>
      </c>
      <c r="M14" s="239">
        <v>0.2</v>
      </c>
      <c r="N14" s="367">
        <f>$M14*(SUM($I14:I14)/SUM($I14:$L14))</f>
        <v>0.05</v>
      </c>
      <c r="O14" s="367">
        <f>$M14*(SUM($I14:J14)/SUM($I14:$L14))</f>
        <v>0.1</v>
      </c>
      <c r="P14" s="367">
        <f>$M14*(SUM($I14:K14)/SUM($I14:$L14))</f>
        <v>0.15000000000000002</v>
      </c>
      <c r="Q14" s="367">
        <f>$M14*(SUM($I14:L14)/SUM($I14:$L14))</f>
        <v>0.2</v>
      </c>
      <c r="R14" s="226">
        <v>1</v>
      </c>
      <c r="S14" s="226"/>
      <c r="T14" s="226"/>
      <c r="U14" s="226"/>
      <c r="V14" s="367">
        <f>$M14*SUM($R14:R14)/SUM($I14:$L14)</f>
        <v>0.05</v>
      </c>
      <c r="W14" s="367">
        <f>$M14*SUM($R14:S14)/SUM($I14:$L14)</f>
        <v>0.05</v>
      </c>
      <c r="X14" s="367">
        <f>$M14*SUM($R14:T14)/SUM($I14:$L14)</f>
        <v>0.05</v>
      </c>
      <c r="Y14" s="367">
        <f>$M14*SUM($R14:U14)/SUM($I14:$L14)</f>
        <v>0.05</v>
      </c>
      <c r="Z14" s="368" t="s">
        <v>804</v>
      </c>
      <c r="AA14" s="369" t="s">
        <v>805</v>
      </c>
    </row>
    <row r="15" spans="1:27" ht="114.75" customHeight="1" x14ac:dyDescent="0.25">
      <c r="A15" s="222">
        <v>11</v>
      </c>
      <c r="B15" s="347" t="s">
        <v>372</v>
      </c>
      <c r="C15" s="350" t="s">
        <v>373</v>
      </c>
      <c r="D15" s="236" t="s">
        <v>374</v>
      </c>
      <c r="E15" s="237">
        <v>44927</v>
      </c>
      <c r="F15" s="237">
        <v>45016</v>
      </c>
      <c r="G15" s="236" t="s">
        <v>375</v>
      </c>
      <c r="H15" s="236" t="s">
        <v>376</v>
      </c>
      <c r="I15" s="339">
        <v>1</v>
      </c>
      <c r="J15" s="238">
        <v>0</v>
      </c>
      <c r="K15" s="238">
        <v>0</v>
      </c>
      <c r="L15" s="238">
        <v>0</v>
      </c>
      <c r="M15" s="239">
        <v>0.03</v>
      </c>
      <c r="N15" s="367">
        <f>$M15*(SUM($I15:I15)/SUM($I15:$L15))</f>
        <v>0.03</v>
      </c>
      <c r="O15" s="367">
        <f>$M15*(SUM($I15:J15)/SUM($I15:$L15))</f>
        <v>0.03</v>
      </c>
      <c r="P15" s="367">
        <f>$M15*(SUM($I15:K15)/SUM($I15:$L15))</f>
        <v>0.03</v>
      </c>
      <c r="Q15" s="367">
        <f>$M15*(SUM($I15:L15)/SUM($I15:$L15))</f>
        <v>0.03</v>
      </c>
      <c r="R15" s="226">
        <v>1</v>
      </c>
      <c r="S15" s="226"/>
      <c r="T15" s="226"/>
      <c r="U15" s="226"/>
      <c r="V15" s="367">
        <f>$M15*SUM($R15:R15)/SUM($I15:$L15)</f>
        <v>0.03</v>
      </c>
      <c r="W15" s="367">
        <f>$M15*SUM($R15:S15)/SUM($I15:$L15)</f>
        <v>0.03</v>
      </c>
      <c r="X15" s="367">
        <f>$M15*SUM($R15:T15)/SUM($I15:$L15)</f>
        <v>0.03</v>
      </c>
      <c r="Y15" s="367">
        <f>$M15*SUM($R15:U15)/SUM($I15:$L15)</f>
        <v>0.03</v>
      </c>
      <c r="Z15" s="368" t="s">
        <v>806</v>
      </c>
      <c r="AA15" s="363" t="s">
        <v>803</v>
      </c>
    </row>
    <row r="16" spans="1:27" ht="110.25" x14ac:dyDescent="0.25">
      <c r="A16" s="222">
        <v>12</v>
      </c>
      <c r="B16" s="347" t="s">
        <v>377</v>
      </c>
      <c r="C16" s="350" t="s">
        <v>378</v>
      </c>
      <c r="D16" s="236" t="s">
        <v>379</v>
      </c>
      <c r="E16" s="237">
        <v>45017</v>
      </c>
      <c r="F16" s="237">
        <v>45107</v>
      </c>
      <c r="G16" s="236" t="s">
        <v>375</v>
      </c>
      <c r="H16" s="236" t="s">
        <v>376</v>
      </c>
      <c r="I16" s="238">
        <v>0</v>
      </c>
      <c r="J16" s="238">
        <v>1</v>
      </c>
      <c r="K16" s="238">
        <v>0</v>
      </c>
      <c r="L16" s="238">
        <v>0</v>
      </c>
      <c r="M16" s="239">
        <v>0.03</v>
      </c>
      <c r="N16" s="367">
        <f>$M16*(SUM($I16:I16)/SUM($I16:$L16))</f>
        <v>0</v>
      </c>
      <c r="O16" s="367">
        <f>$M16*(SUM($I16:J16)/SUM($I16:$L16))</f>
        <v>0.03</v>
      </c>
      <c r="P16" s="367">
        <f>$M16*(SUM($I16:K16)/SUM($I16:$L16))</f>
        <v>0.03</v>
      </c>
      <c r="Q16" s="367">
        <f>$M16*(SUM($I16:L16)/SUM($I16:$L16))</f>
        <v>0.03</v>
      </c>
      <c r="R16" s="226"/>
      <c r="S16" s="226"/>
      <c r="T16" s="226"/>
      <c r="U16" s="226"/>
      <c r="V16" s="367">
        <f>$M16*SUM($R16:R16)/SUM($I16:$L16)</f>
        <v>0</v>
      </c>
      <c r="W16" s="367">
        <f>$M16*SUM($R16:S16)/SUM($I16:$L16)</f>
        <v>0</v>
      </c>
      <c r="X16" s="367">
        <f>$M16*SUM($R16:T16)/SUM($I16:$L16)</f>
        <v>0</v>
      </c>
      <c r="Y16" s="367">
        <f>$M16*SUM($R16:U16)/SUM($I16:$L16)</f>
        <v>0</v>
      </c>
      <c r="Z16" s="368"/>
      <c r="AA16" s="226"/>
    </row>
    <row r="17" spans="1:27" ht="63" x14ac:dyDescent="0.25">
      <c r="A17" s="222">
        <v>13</v>
      </c>
      <c r="B17" s="347" t="s">
        <v>380</v>
      </c>
      <c r="C17" s="350" t="s">
        <v>381</v>
      </c>
      <c r="D17" s="236" t="s">
        <v>382</v>
      </c>
      <c r="E17" s="237">
        <v>44927</v>
      </c>
      <c r="F17" s="237">
        <v>45291</v>
      </c>
      <c r="G17" s="236" t="s">
        <v>383</v>
      </c>
      <c r="H17" s="236" t="s">
        <v>384</v>
      </c>
      <c r="I17" s="238">
        <v>0</v>
      </c>
      <c r="J17" s="238">
        <v>6</v>
      </c>
      <c r="K17" s="238">
        <v>0</v>
      </c>
      <c r="L17" s="238">
        <v>6</v>
      </c>
      <c r="M17" s="239">
        <v>0.03</v>
      </c>
      <c r="N17" s="367">
        <f>$M17*(SUM($I17:I17)/SUM($I17:$L17))</f>
        <v>0</v>
      </c>
      <c r="O17" s="367">
        <f>$M17*(SUM($I17:J17)/SUM($I17:$L17))</f>
        <v>1.4999999999999999E-2</v>
      </c>
      <c r="P17" s="367">
        <f>$M17*(SUM($I17:K17)/SUM($I17:$L17))</f>
        <v>1.4999999999999999E-2</v>
      </c>
      <c r="Q17" s="367">
        <f>$M17*(SUM($I17:L17)/SUM($I17:$L17))</f>
        <v>0.03</v>
      </c>
      <c r="R17" s="226"/>
      <c r="S17" s="226"/>
      <c r="T17" s="226"/>
      <c r="U17" s="226"/>
      <c r="V17" s="367">
        <f>$M17*SUM($R17:R17)/SUM($I17:$L17)</f>
        <v>0</v>
      </c>
      <c r="W17" s="367">
        <f>$M17*SUM($R17:S17)/SUM($I17:$L17)</f>
        <v>0</v>
      </c>
      <c r="X17" s="367">
        <f>$M17*SUM($R17:T17)/SUM($I17:$L17)</f>
        <v>0</v>
      </c>
      <c r="Y17" s="367">
        <f>$M17*SUM($R17:U17)/SUM($I17:$L17)</f>
        <v>0</v>
      </c>
      <c r="Z17" s="368"/>
      <c r="AA17" s="226"/>
    </row>
    <row r="18" spans="1:27" ht="110.25" x14ac:dyDescent="0.25">
      <c r="A18" s="222">
        <v>14</v>
      </c>
      <c r="B18" s="347" t="s">
        <v>385</v>
      </c>
      <c r="C18" s="350" t="s">
        <v>386</v>
      </c>
      <c r="D18" s="236" t="s">
        <v>387</v>
      </c>
      <c r="E18" s="237">
        <v>45108</v>
      </c>
      <c r="F18" s="237">
        <v>45199</v>
      </c>
      <c r="G18" s="236" t="s">
        <v>375</v>
      </c>
      <c r="H18" s="236" t="s">
        <v>376</v>
      </c>
      <c r="I18" s="238">
        <v>0</v>
      </c>
      <c r="J18" s="238">
        <v>0</v>
      </c>
      <c r="K18" s="238">
        <v>1</v>
      </c>
      <c r="L18" s="238">
        <v>0</v>
      </c>
      <c r="M18" s="239">
        <v>0.03</v>
      </c>
      <c r="N18" s="367">
        <f>$M18*(SUM($I18:I18)/SUM($I18:$L18))</f>
        <v>0</v>
      </c>
      <c r="O18" s="367">
        <f>$M18*(SUM($I18:J18)/SUM($I18:$L18))</f>
        <v>0</v>
      </c>
      <c r="P18" s="367">
        <f>$M18*(SUM($I18:K18)/SUM($I18:$L18))</f>
        <v>0.03</v>
      </c>
      <c r="Q18" s="367">
        <f>$M18*(SUM($I18:L18)/SUM($I18:$L18))</f>
        <v>0.03</v>
      </c>
      <c r="R18" s="226"/>
      <c r="S18" s="226"/>
      <c r="T18" s="226"/>
      <c r="U18" s="226"/>
      <c r="V18" s="367">
        <f>$M18*SUM($R18:R18)/SUM($I18:$L18)</f>
        <v>0</v>
      </c>
      <c r="W18" s="367">
        <f>$M18*SUM($R18:S18)/SUM($I18:$L18)</f>
        <v>0</v>
      </c>
      <c r="X18" s="367">
        <f>$M18*SUM($R18:T18)/SUM($I18:$L18)</f>
        <v>0</v>
      </c>
      <c r="Y18" s="367">
        <f>$M18*SUM($R18:U18)/SUM($I18:$L18)</f>
        <v>0</v>
      </c>
      <c r="Z18" s="368"/>
      <c r="AA18" s="226"/>
    </row>
    <row r="19" spans="1:27" ht="110.25" x14ac:dyDescent="0.25">
      <c r="A19" s="222">
        <v>15</v>
      </c>
      <c r="B19" s="347" t="s">
        <v>388</v>
      </c>
      <c r="C19" s="350" t="s">
        <v>389</v>
      </c>
      <c r="D19" s="236" t="s">
        <v>390</v>
      </c>
      <c r="E19" s="237">
        <v>45200</v>
      </c>
      <c r="F19" s="237">
        <v>45291</v>
      </c>
      <c r="G19" s="236" t="s">
        <v>375</v>
      </c>
      <c r="H19" s="236" t="s">
        <v>376</v>
      </c>
      <c r="I19" s="238">
        <v>0</v>
      </c>
      <c r="J19" s="238">
        <v>0</v>
      </c>
      <c r="K19" s="238">
        <v>0</v>
      </c>
      <c r="L19" s="238">
        <v>1</v>
      </c>
      <c r="M19" s="239">
        <v>0.03</v>
      </c>
      <c r="N19" s="367">
        <f>$M19*(SUM($I19:I19)/SUM($I19:$L19))</f>
        <v>0</v>
      </c>
      <c r="O19" s="367">
        <f>$M19*(SUM($I19:J19)/SUM($I19:$L19))</f>
        <v>0</v>
      </c>
      <c r="P19" s="367">
        <f>$M19*(SUM($I19:K19)/SUM($I19:$L19))</f>
        <v>0</v>
      </c>
      <c r="Q19" s="367">
        <f>$M19*(SUM($I19:L19)/SUM($I19:$L19))</f>
        <v>0.03</v>
      </c>
      <c r="R19" s="226"/>
      <c r="S19" s="226"/>
      <c r="T19" s="226"/>
      <c r="U19" s="226"/>
      <c r="V19" s="367">
        <f>$M19*SUM($R19:R19)/SUM($I19:$L19)</f>
        <v>0</v>
      </c>
      <c r="W19" s="367">
        <f>$M19*SUM($R19:S19)/SUM($I19:$L19)</f>
        <v>0</v>
      </c>
      <c r="X19" s="367">
        <f>$M19*SUM($R19:T19)/SUM($I19:$L19)</f>
        <v>0</v>
      </c>
      <c r="Y19" s="367">
        <f>$M19*SUM($R19:U19)/SUM($I19:$L19)</f>
        <v>0</v>
      </c>
      <c r="Z19" s="368"/>
      <c r="AA19" s="226"/>
    </row>
    <row r="20" spans="1:27" ht="157.5" x14ac:dyDescent="0.25">
      <c r="A20" s="222">
        <v>16</v>
      </c>
      <c r="B20" s="347" t="s">
        <v>391</v>
      </c>
      <c r="C20" s="350" t="s">
        <v>392</v>
      </c>
      <c r="D20" s="236" t="s">
        <v>667</v>
      </c>
      <c r="E20" s="237">
        <v>44927</v>
      </c>
      <c r="F20" s="237">
        <v>45291</v>
      </c>
      <c r="G20" s="236" t="s">
        <v>785</v>
      </c>
      <c r="H20" s="236" t="s">
        <v>393</v>
      </c>
      <c r="I20" s="339">
        <v>1</v>
      </c>
      <c r="J20" s="238">
        <v>1</v>
      </c>
      <c r="K20" s="238">
        <v>1</v>
      </c>
      <c r="L20" s="238">
        <v>1</v>
      </c>
      <c r="M20" s="239">
        <v>0.03</v>
      </c>
      <c r="N20" s="367">
        <f>$M20*(SUM($I20:I20)/SUM($I20:$L20))</f>
        <v>7.4999999999999997E-3</v>
      </c>
      <c r="O20" s="367">
        <f>$M20*(SUM($I20:J20)/SUM($I20:$L20))</f>
        <v>1.4999999999999999E-2</v>
      </c>
      <c r="P20" s="367">
        <f>$M20*(SUM($I20:K20)/SUM($I20:$L20))</f>
        <v>2.2499999999999999E-2</v>
      </c>
      <c r="Q20" s="367">
        <f>$M20*(SUM($I20:L20)/SUM($I20:$L20))</f>
        <v>0.03</v>
      </c>
      <c r="R20" s="226">
        <v>1</v>
      </c>
      <c r="S20" s="226"/>
      <c r="T20" s="226"/>
      <c r="U20" s="226"/>
      <c r="V20" s="367">
        <f>$M20*SUM($R20:R20)/SUM($I20:$L20)</f>
        <v>7.4999999999999997E-3</v>
      </c>
      <c r="W20" s="367">
        <f>$M20*SUM($R20:S20)/SUM($I20:$L20)</f>
        <v>7.4999999999999997E-3</v>
      </c>
      <c r="X20" s="367">
        <f>$M20*SUM($R20:T20)/SUM($I20:$L20)</f>
        <v>7.4999999999999997E-3</v>
      </c>
      <c r="Y20" s="367">
        <f>$M20*SUM($R20:U20)/SUM($I20:$L20)</f>
        <v>7.4999999999999997E-3</v>
      </c>
      <c r="Z20" s="368" t="s">
        <v>808</v>
      </c>
      <c r="AA20" s="363" t="s">
        <v>807</v>
      </c>
    </row>
    <row r="21" spans="1:27" ht="94.5" x14ac:dyDescent="0.25">
      <c r="A21" s="222">
        <v>17</v>
      </c>
      <c r="B21" s="347" t="s">
        <v>394</v>
      </c>
      <c r="C21" s="350" t="s">
        <v>395</v>
      </c>
      <c r="D21" s="236" t="s">
        <v>396</v>
      </c>
      <c r="E21" s="237">
        <v>44927</v>
      </c>
      <c r="F21" s="237">
        <v>45291</v>
      </c>
      <c r="G21" s="236" t="s">
        <v>397</v>
      </c>
      <c r="H21" s="236" t="s">
        <v>398</v>
      </c>
      <c r="I21" s="238">
        <v>0</v>
      </c>
      <c r="J21" s="238">
        <v>1</v>
      </c>
      <c r="K21" s="238">
        <v>1</v>
      </c>
      <c r="L21" s="238">
        <v>1</v>
      </c>
      <c r="M21" s="239">
        <v>0.09</v>
      </c>
      <c r="N21" s="367">
        <f>$M21*(SUM($I21:I21)/SUM($I21:$L21))</f>
        <v>0</v>
      </c>
      <c r="O21" s="367">
        <f>$M21*(SUM($I21:J21)/SUM($I21:$L21))</f>
        <v>0.03</v>
      </c>
      <c r="P21" s="367">
        <f>$M21*(SUM($I21:K21)/SUM($I21:$L21))</f>
        <v>0.06</v>
      </c>
      <c r="Q21" s="367">
        <f>$M21*(SUM($I21:L21)/SUM($I21:$L21))</f>
        <v>0.09</v>
      </c>
      <c r="R21" s="226"/>
      <c r="S21" s="226"/>
      <c r="T21" s="226"/>
      <c r="U21" s="226"/>
      <c r="V21" s="367">
        <f>$M21*SUM($R21:R21)/SUM($I21:$L21)</f>
        <v>0</v>
      </c>
      <c r="W21" s="367">
        <f>$M21*SUM($R21:S21)/SUM($I21:$L21)</f>
        <v>0</v>
      </c>
      <c r="X21" s="367">
        <f>$M21*SUM($R21:T21)/SUM($I21:$L21)</f>
        <v>0</v>
      </c>
      <c r="Y21" s="367">
        <f>$M21*SUM($R21:U21)/SUM($I21:$L21)</f>
        <v>0</v>
      </c>
      <c r="Z21" s="368"/>
      <c r="AA21" s="226"/>
    </row>
    <row r="22" spans="1:27" ht="78.75" x14ac:dyDescent="0.25">
      <c r="A22" s="222">
        <v>18</v>
      </c>
      <c r="B22" s="347" t="s">
        <v>399</v>
      </c>
      <c r="C22" s="350" t="s">
        <v>400</v>
      </c>
      <c r="D22" s="236" t="s">
        <v>660</v>
      </c>
      <c r="E22" s="237">
        <v>44927</v>
      </c>
      <c r="F22" s="237">
        <v>45291</v>
      </c>
      <c r="G22" s="236" t="s">
        <v>401</v>
      </c>
      <c r="H22" s="236" t="s">
        <v>587</v>
      </c>
      <c r="I22" s="238">
        <v>0</v>
      </c>
      <c r="J22" s="238">
        <v>6</v>
      </c>
      <c r="K22" s="238">
        <v>0</v>
      </c>
      <c r="L22" s="238">
        <v>6</v>
      </c>
      <c r="M22" s="239">
        <v>0.03</v>
      </c>
      <c r="N22" s="367">
        <f>$M22*(SUM($I22:I22)/SUM($I22:$L22))</f>
        <v>0</v>
      </c>
      <c r="O22" s="367">
        <f>$M22*(SUM($I22:J22)/SUM($I22:$L22))</f>
        <v>1.4999999999999999E-2</v>
      </c>
      <c r="P22" s="367">
        <f>$M22*(SUM($I22:K22)/SUM($I22:$L22))</f>
        <v>1.4999999999999999E-2</v>
      </c>
      <c r="Q22" s="367">
        <f>$M22*(SUM($I22:L22)/SUM($I22:$L22))</f>
        <v>0.03</v>
      </c>
      <c r="R22" s="226"/>
      <c r="S22" s="226"/>
      <c r="T22" s="226"/>
      <c r="U22" s="226"/>
      <c r="V22" s="367">
        <f>$M22*SUM($R22:R22)/SUM($I22:$L22)</f>
        <v>0</v>
      </c>
      <c r="W22" s="367">
        <f>$M22*SUM($R22:S22)/SUM($I22:$L22)</f>
        <v>0</v>
      </c>
      <c r="X22" s="367">
        <f>$M22*SUM($R22:T22)/SUM($I22:$L22)</f>
        <v>0</v>
      </c>
      <c r="Y22" s="367">
        <f>$M22*SUM($R22:U22)/SUM($I22:$L22)</f>
        <v>0</v>
      </c>
      <c r="Z22" s="368"/>
      <c r="AA22" s="226"/>
    </row>
    <row r="23" spans="1:27" ht="47.25" x14ac:dyDescent="0.25">
      <c r="A23" s="222">
        <v>19</v>
      </c>
      <c r="B23" s="347" t="s">
        <v>402</v>
      </c>
      <c r="C23" s="350" t="s">
        <v>403</v>
      </c>
      <c r="D23" s="236" t="s">
        <v>661</v>
      </c>
      <c r="E23" s="237">
        <v>44927</v>
      </c>
      <c r="F23" s="237">
        <v>45291</v>
      </c>
      <c r="G23" s="236" t="s">
        <v>404</v>
      </c>
      <c r="H23" s="236" t="s">
        <v>405</v>
      </c>
      <c r="I23" s="238">
        <v>0</v>
      </c>
      <c r="J23" s="238">
        <v>1</v>
      </c>
      <c r="K23" s="238">
        <v>1</v>
      </c>
      <c r="L23" s="238">
        <v>1</v>
      </c>
      <c r="M23" s="239">
        <v>0.03</v>
      </c>
      <c r="N23" s="367">
        <f>$M23*(SUM($I23:I23)/SUM($I23:$L23))</f>
        <v>0</v>
      </c>
      <c r="O23" s="367">
        <f>$M23*(SUM($I23:J23)/SUM($I23:$L23))</f>
        <v>9.9999999999999985E-3</v>
      </c>
      <c r="P23" s="367">
        <f>$M23*(SUM($I23:K23)/SUM($I23:$L23))</f>
        <v>1.9999999999999997E-2</v>
      </c>
      <c r="Q23" s="367">
        <f>$M23*(SUM($I23:L23)/SUM($I23:$L23))</f>
        <v>0.03</v>
      </c>
      <c r="R23" s="226"/>
      <c r="S23" s="226"/>
      <c r="T23" s="226"/>
      <c r="U23" s="226"/>
      <c r="V23" s="367">
        <f>$M23*SUM($R23:R23)/SUM($I23:$L23)</f>
        <v>0</v>
      </c>
      <c r="W23" s="367">
        <f>$M23*SUM($R23:S23)/SUM($I23:$L23)</f>
        <v>0</v>
      </c>
      <c r="X23" s="367">
        <f>$M23*SUM($R23:T23)/SUM($I23:$L23)</f>
        <v>0</v>
      </c>
      <c r="Y23" s="367">
        <f>$M23*SUM($R23:U23)/SUM($I23:$L23)</f>
        <v>0</v>
      </c>
      <c r="Z23" s="368"/>
      <c r="AA23" s="226"/>
    </row>
    <row r="24" spans="1:27" ht="78.75" x14ac:dyDescent="0.25">
      <c r="A24" s="222">
        <v>20</v>
      </c>
      <c r="B24" s="347" t="s">
        <v>406</v>
      </c>
      <c r="C24" s="350" t="s">
        <v>407</v>
      </c>
      <c r="D24" s="236" t="s">
        <v>408</v>
      </c>
      <c r="E24" s="237">
        <v>44927</v>
      </c>
      <c r="F24" s="237">
        <v>45291</v>
      </c>
      <c r="G24" s="236" t="s">
        <v>658</v>
      </c>
      <c r="H24" s="236" t="s">
        <v>409</v>
      </c>
      <c r="I24" s="238">
        <v>0</v>
      </c>
      <c r="J24" s="238">
        <v>1</v>
      </c>
      <c r="K24" s="238">
        <v>2</v>
      </c>
      <c r="L24" s="238">
        <v>2</v>
      </c>
      <c r="M24" s="239">
        <v>0.1</v>
      </c>
      <c r="N24" s="367">
        <f>$M24*(SUM($I24:I24)/SUM($I24:$L24))</f>
        <v>0</v>
      </c>
      <c r="O24" s="367">
        <f>$M24*(SUM($I24:J24)/SUM($I24:$L24))</f>
        <v>2.0000000000000004E-2</v>
      </c>
      <c r="P24" s="367">
        <f>$M24*(SUM($I24:K24)/SUM($I24:$L24))</f>
        <v>0.06</v>
      </c>
      <c r="Q24" s="367">
        <f>$M24*(SUM($I24:L24)/SUM($I24:$L24))</f>
        <v>0.1</v>
      </c>
      <c r="R24" s="226"/>
      <c r="S24" s="226"/>
      <c r="T24" s="226"/>
      <c r="U24" s="226"/>
      <c r="V24" s="367">
        <f>$M24*SUM($R24:R24)/SUM($I24:$L24)</f>
        <v>0</v>
      </c>
      <c r="W24" s="367">
        <f>$M24*SUM($R24:S24)/SUM($I24:$L24)</f>
        <v>0</v>
      </c>
      <c r="X24" s="367">
        <f>$M24*SUM($R24:T24)/SUM($I24:$L24)</f>
        <v>0</v>
      </c>
      <c r="Y24" s="367">
        <f>$M24*SUM($R24:U24)/SUM($I24:$L24)</f>
        <v>0</v>
      </c>
      <c r="Z24" s="368"/>
      <c r="AA24" s="226"/>
    </row>
    <row r="25" spans="1:27" ht="110.25" x14ac:dyDescent="0.25">
      <c r="A25" s="222">
        <v>21</v>
      </c>
      <c r="B25" s="347" t="s">
        <v>410</v>
      </c>
      <c r="C25" s="350" t="s">
        <v>411</v>
      </c>
      <c r="D25" s="236" t="s">
        <v>412</v>
      </c>
      <c r="E25" s="237">
        <v>44927</v>
      </c>
      <c r="F25" s="237">
        <v>45291</v>
      </c>
      <c r="G25" s="236" t="s">
        <v>639</v>
      </c>
      <c r="H25" s="236" t="s">
        <v>413</v>
      </c>
      <c r="I25" s="238">
        <v>0</v>
      </c>
      <c r="J25" s="238">
        <v>0</v>
      </c>
      <c r="K25" s="238">
        <v>0</v>
      </c>
      <c r="L25" s="238">
        <v>2</v>
      </c>
      <c r="M25" s="239">
        <v>0.03</v>
      </c>
      <c r="N25" s="367">
        <f>$M25*(SUM($I25:I25)/SUM($I25:$L25))</f>
        <v>0</v>
      </c>
      <c r="O25" s="367">
        <f>$M25*(SUM($I25:J25)/SUM($I25:$L25))</f>
        <v>0</v>
      </c>
      <c r="P25" s="367">
        <f>$M25*(SUM($I25:K25)/SUM($I25:$L25))</f>
        <v>0</v>
      </c>
      <c r="Q25" s="367">
        <f>$M25*(SUM($I25:L25)/SUM($I25:$L25))</f>
        <v>0.03</v>
      </c>
      <c r="R25" s="226"/>
      <c r="S25" s="226"/>
      <c r="T25" s="226"/>
      <c r="U25" s="226"/>
      <c r="V25" s="367">
        <f>$M25*SUM($R25:R25)/SUM($I25:$L25)</f>
        <v>0</v>
      </c>
      <c r="W25" s="367">
        <f>$M25*SUM($R25:S25)/SUM($I25:$L25)</f>
        <v>0</v>
      </c>
      <c r="X25" s="367">
        <f>$M25*SUM($R25:T25)/SUM($I25:$L25)</f>
        <v>0</v>
      </c>
      <c r="Y25" s="367">
        <f>$M25*SUM($R25:U25)/SUM($I25:$L25)</f>
        <v>0</v>
      </c>
      <c r="Z25" s="368"/>
      <c r="AA25" s="226"/>
    </row>
    <row r="26" spans="1:27" ht="100.5" customHeight="1" x14ac:dyDescent="0.25">
      <c r="A26" s="222">
        <v>22</v>
      </c>
      <c r="B26" s="347" t="s">
        <v>414</v>
      </c>
      <c r="C26" s="350" t="s">
        <v>415</v>
      </c>
      <c r="D26" s="236" t="s">
        <v>416</v>
      </c>
      <c r="E26" s="237">
        <v>44958</v>
      </c>
      <c r="F26" s="237">
        <v>45077</v>
      </c>
      <c r="G26" s="236" t="s">
        <v>417</v>
      </c>
      <c r="H26" s="236" t="s">
        <v>418</v>
      </c>
      <c r="I26" s="238">
        <v>0</v>
      </c>
      <c r="J26" s="238">
        <v>1</v>
      </c>
      <c r="K26" s="238">
        <v>0</v>
      </c>
      <c r="L26" s="238">
        <v>0</v>
      </c>
      <c r="M26" s="239">
        <v>0.04</v>
      </c>
      <c r="N26" s="367">
        <f>$M26*(SUM($I26:I26)/SUM($I26:$L26))</f>
        <v>0</v>
      </c>
      <c r="O26" s="367">
        <f>$M26*(SUM($I26:J26)/SUM($I26:$L26))</f>
        <v>0.04</v>
      </c>
      <c r="P26" s="367">
        <f>$M26*(SUM($I26:K26)/SUM($I26:$L26))</f>
        <v>0.04</v>
      </c>
      <c r="Q26" s="367">
        <f>$M26*(SUM($I26:L26)/SUM($I26:$L26))</f>
        <v>0.04</v>
      </c>
      <c r="R26" s="226"/>
      <c r="S26" s="226"/>
      <c r="T26" s="226"/>
      <c r="U26" s="226"/>
      <c r="V26" s="367">
        <f>$M26*SUM($R26:R26)/SUM($I26:$L26)</f>
        <v>0</v>
      </c>
      <c r="W26" s="367">
        <f>$M26*SUM($R26:S26)/SUM($I26:$L26)</f>
        <v>0</v>
      </c>
      <c r="X26" s="367">
        <f>$M26*SUM($R26:T26)/SUM($I26:$L26)</f>
        <v>0</v>
      </c>
      <c r="Y26" s="367">
        <f>$M26*SUM($R26:U26)/SUM($I26:$L26)</f>
        <v>0</v>
      </c>
      <c r="Z26" s="368"/>
      <c r="AA26" s="226"/>
    </row>
    <row r="27" spans="1:27" ht="66" customHeight="1" x14ac:dyDescent="0.25">
      <c r="A27" s="222">
        <v>23</v>
      </c>
      <c r="B27" s="347" t="s">
        <v>565</v>
      </c>
      <c r="C27" s="349" t="s">
        <v>354</v>
      </c>
      <c r="D27" s="216" t="s">
        <v>733</v>
      </c>
      <c r="E27" s="224">
        <v>44927</v>
      </c>
      <c r="F27" s="225">
        <v>45291</v>
      </c>
      <c r="G27" s="216" t="s">
        <v>734</v>
      </c>
      <c r="H27" s="216" t="s">
        <v>614</v>
      </c>
      <c r="I27" s="343">
        <v>1</v>
      </c>
      <c r="J27" s="216">
        <v>1</v>
      </c>
      <c r="K27" s="216">
        <v>1</v>
      </c>
      <c r="L27" s="216">
        <v>1</v>
      </c>
      <c r="M27" s="235">
        <v>0.1</v>
      </c>
      <c r="N27" s="367">
        <f>$M27*(SUM($I27:I27)/SUM($I27:$L27))</f>
        <v>2.5000000000000001E-2</v>
      </c>
      <c r="O27" s="367">
        <f>$M27*(SUM($I27:J27)/SUM($I27:$L27))</f>
        <v>0.05</v>
      </c>
      <c r="P27" s="367">
        <f>$M27*(SUM($I27:K27)/SUM($I27:$L27))</f>
        <v>7.5000000000000011E-2</v>
      </c>
      <c r="Q27" s="367">
        <f>$M27*(SUM($I27:L27)/SUM($I27:$L27))</f>
        <v>0.1</v>
      </c>
      <c r="R27" s="226">
        <v>1</v>
      </c>
      <c r="S27" s="226"/>
      <c r="T27" s="226"/>
      <c r="U27" s="226"/>
      <c r="V27" s="367">
        <f>$M27*SUM($R27:R27)/SUM($I27:$L27)</f>
        <v>2.5000000000000001E-2</v>
      </c>
      <c r="W27" s="367">
        <f>$M27*SUM($R27:S27)/SUM($I27:$L27)</f>
        <v>2.5000000000000001E-2</v>
      </c>
      <c r="X27" s="367">
        <f>$M27*SUM($R27:T27)/SUM($I27:$L27)</f>
        <v>2.5000000000000001E-2</v>
      </c>
      <c r="Y27" s="367">
        <f>$M27*SUM($R27:U27)/SUM($I27:$L27)</f>
        <v>2.5000000000000001E-2</v>
      </c>
      <c r="Z27" s="368" t="s">
        <v>834</v>
      </c>
      <c r="AA27" s="390" t="s">
        <v>845</v>
      </c>
    </row>
    <row r="28" spans="1:27" ht="16.5" thickBot="1" x14ac:dyDescent="0.3">
      <c r="A28" s="372"/>
      <c r="B28" s="281" t="s">
        <v>752</v>
      </c>
      <c r="C28" s="351"/>
      <c r="D28" s="329"/>
      <c r="E28" s="330"/>
      <c r="F28" s="330"/>
      <c r="G28" s="331"/>
      <c r="H28" s="331"/>
      <c r="I28" s="93"/>
      <c r="J28" s="93"/>
      <c r="K28" s="93"/>
      <c r="L28" s="93"/>
      <c r="M28" s="332">
        <f>SUM(M12:M27)</f>
        <v>1.0000000000000002</v>
      </c>
      <c r="N28" s="378">
        <f>SUM(N12:N27)</f>
        <v>0.11249999999999999</v>
      </c>
      <c r="O28" s="378">
        <f>SUM(O12:O27)</f>
        <v>0.35499999999999998</v>
      </c>
      <c r="P28" s="378">
        <f t="shared" ref="P28:Q28" si="0">SUM(P12:P27)</f>
        <v>0.64750000000000019</v>
      </c>
      <c r="Q28" s="378">
        <f t="shared" si="0"/>
        <v>1.0000000000000002</v>
      </c>
      <c r="R28" s="379"/>
      <c r="S28" s="379"/>
      <c r="T28" s="379"/>
      <c r="U28" s="379"/>
      <c r="V28" s="378">
        <f>SUM(V12:V27)</f>
        <v>0.11249999999999999</v>
      </c>
      <c r="W28" s="378">
        <f>SUM(W12:W27)</f>
        <v>0.11249999999999999</v>
      </c>
      <c r="X28" s="378">
        <f t="shared" ref="X28:Y28" si="1">SUM(X12:X27)</f>
        <v>0.11249999999999999</v>
      </c>
      <c r="Y28" s="378">
        <f t="shared" si="1"/>
        <v>0.11249999999999999</v>
      </c>
      <c r="Z28" s="380"/>
      <c r="AA28" s="379"/>
    </row>
    <row r="29" spans="1:27" ht="126" customHeight="1" x14ac:dyDescent="0.25">
      <c r="A29" s="222">
        <v>24</v>
      </c>
      <c r="B29" s="347" t="s">
        <v>419</v>
      </c>
      <c r="C29" s="352" t="s">
        <v>420</v>
      </c>
      <c r="D29" s="228" t="s">
        <v>662</v>
      </c>
      <c r="E29" s="250">
        <v>44949</v>
      </c>
      <c r="F29" s="250">
        <v>45275</v>
      </c>
      <c r="G29" s="236" t="s">
        <v>421</v>
      </c>
      <c r="H29" s="236" t="s">
        <v>422</v>
      </c>
      <c r="I29" s="344">
        <v>0.25</v>
      </c>
      <c r="J29" s="239">
        <v>0.25</v>
      </c>
      <c r="K29" s="239">
        <v>0.25</v>
      </c>
      <c r="L29" s="239">
        <v>0.25</v>
      </c>
      <c r="M29" s="239">
        <v>0.15</v>
      </c>
      <c r="N29" s="367">
        <f>$M29*(SUM($I29:I29)/SUM($I29:$L29))</f>
        <v>3.7499999999999999E-2</v>
      </c>
      <c r="O29" s="367">
        <f>$M29*(SUM($I29:J29)/SUM($I29:$L29))</f>
        <v>7.4999999999999997E-2</v>
      </c>
      <c r="P29" s="367">
        <f>$M29*(SUM($I29:K29)/SUM($I29:$L29))</f>
        <v>0.11249999999999999</v>
      </c>
      <c r="Q29" s="367">
        <f>$M29*(SUM($I29:L29)/SUM($I29:$L29))</f>
        <v>0.15</v>
      </c>
      <c r="R29" s="227">
        <v>0.25</v>
      </c>
      <c r="S29" s="227"/>
      <c r="T29" s="226"/>
      <c r="U29" s="226"/>
      <c r="V29" s="367">
        <f>$M29*SUM($R29:R29)/SUM($I29:$L29)</f>
        <v>3.7499999999999999E-2</v>
      </c>
      <c r="W29" s="367">
        <f>$M29*SUM($R29:S29)/SUM($I29:$L29)</f>
        <v>3.7499999999999999E-2</v>
      </c>
      <c r="X29" s="367">
        <f>$M29*SUM($R29:T29)/SUM($I29:$L29)</f>
        <v>3.7499999999999999E-2</v>
      </c>
      <c r="Y29" s="367">
        <f>$M29*SUM($R29:U29)/SUM($I29:$L29)</f>
        <v>3.7499999999999999E-2</v>
      </c>
      <c r="Z29" s="368" t="s">
        <v>832</v>
      </c>
      <c r="AA29" s="363" t="s">
        <v>796</v>
      </c>
    </row>
    <row r="30" spans="1:27" ht="104.25" customHeight="1" x14ac:dyDescent="0.25">
      <c r="A30" s="222">
        <v>25</v>
      </c>
      <c r="B30" s="347" t="s">
        <v>426</v>
      </c>
      <c r="C30" s="353" t="s">
        <v>427</v>
      </c>
      <c r="D30" s="228" t="s">
        <v>701</v>
      </c>
      <c r="E30" s="250">
        <v>44949</v>
      </c>
      <c r="F30" s="250">
        <v>45275</v>
      </c>
      <c r="G30" s="236" t="s">
        <v>586</v>
      </c>
      <c r="H30" s="236" t="s">
        <v>428</v>
      </c>
      <c r="I30" s="344">
        <v>0.25</v>
      </c>
      <c r="J30" s="239">
        <v>0.25</v>
      </c>
      <c r="K30" s="239">
        <v>0.25</v>
      </c>
      <c r="L30" s="239">
        <v>0.25</v>
      </c>
      <c r="M30" s="239">
        <v>0.15</v>
      </c>
      <c r="N30" s="367">
        <f>$M30*(SUM($I30:I30)/SUM($I30:$L30))</f>
        <v>3.7499999999999999E-2</v>
      </c>
      <c r="O30" s="367">
        <f>$M30*(SUM($I30:J30)/SUM($I30:$L30))</f>
        <v>7.4999999999999997E-2</v>
      </c>
      <c r="P30" s="367">
        <f>$M30*(SUM($I30:K30)/SUM($I30:$L30))</f>
        <v>0.11249999999999999</v>
      </c>
      <c r="Q30" s="367">
        <f>$M30*(SUM($I30:L30)/SUM($I30:$L30))</f>
        <v>0.15</v>
      </c>
      <c r="R30" s="227">
        <v>0.25</v>
      </c>
      <c r="S30" s="227"/>
      <c r="T30" s="226"/>
      <c r="U30" s="226"/>
      <c r="V30" s="367">
        <f>$M30*SUM($R30:R30)/SUM($I30:$L30)</f>
        <v>3.7499999999999999E-2</v>
      </c>
      <c r="W30" s="367">
        <f>$M30*SUM($R30:S30)/SUM($I30:$L30)</f>
        <v>3.7499999999999999E-2</v>
      </c>
      <c r="X30" s="367">
        <f>$M30*SUM($R30:T30)/SUM($I30:$L30)</f>
        <v>3.7499999999999999E-2</v>
      </c>
      <c r="Y30" s="367">
        <f>$M30*SUM($R30:U30)/SUM($I30:$L30)</f>
        <v>3.7499999999999999E-2</v>
      </c>
      <c r="Z30" s="368" t="s">
        <v>833</v>
      </c>
      <c r="AA30" s="363" t="s">
        <v>800</v>
      </c>
    </row>
    <row r="31" spans="1:27" ht="78.75" x14ac:dyDescent="0.25">
      <c r="A31" s="222">
        <v>26</v>
      </c>
      <c r="B31" s="347" t="s">
        <v>429</v>
      </c>
      <c r="C31" s="353" t="s">
        <v>430</v>
      </c>
      <c r="D31" s="228" t="s">
        <v>431</v>
      </c>
      <c r="E31" s="250">
        <v>44949</v>
      </c>
      <c r="F31" s="250">
        <v>45275</v>
      </c>
      <c r="G31" s="236" t="s">
        <v>432</v>
      </c>
      <c r="H31" s="252" t="s">
        <v>433</v>
      </c>
      <c r="I31" s="344">
        <v>0.15</v>
      </c>
      <c r="J31" s="239">
        <v>0.25</v>
      </c>
      <c r="K31" s="239">
        <v>0.25</v>
      </c>
      <c r="L31" s="239">
        <v>0.35</v>
      </c>
      <c r="M31" s="239">
        <v>0.08</v>
      </c>
      <c r="N31" s="367">
        <f>$M31*(SUM($I31:I31)/SUM($I31:$L31))</f>
        <v>1.2E-2</v>
      </c>
      <c r="O31" s="367">
        <f>$M31*(SUM($I31:J31)/SUM($I31:$L31))</f>
        <v>3.2000000000000001E-2</v>
      </c>
      <c r="P31" s="367">
        <f>$M31*(SUM($I31:K31)/SUM($I31:$L31))</f>
        <v>5.2000000000000005E-2</v>
      </c>
      <c r="Q31" s="367">
        <f>$M31*(SUM($I31:L31)/SUM($I31:$L31))</f>
        <v>0.08</v>
      </c>
      <c r="R31" s="227">
        <v>0.15</v>
      </c>
      <c r="S31" s="227"/>
      <c r="T31" s="226"/>
      <c r="U31" s="226"/>
      <c r="V31" s="367">
        <f>$M31*SUM($R31:R31)/SUM($I31:$L31)</f>
        <v>1.2E-2</v>
      </c>
      <c r="W31" s="367">
        <f>$M31*SUM($R31:S31)/SUM($I31:$L31)</f>
        <v>1.2E-2</v>
      </c>
      <c r="X31" s="367">
        <f>$M31*SUM($R31:T31)/SUM($I31:$L31)</f>
        <v>1.2E-2</v>
      </c>
      <c r="Y31" s="367">
        <f>$M31*SUM($R31:U31)/SUM($I31:$L31)</f>
        <v>1.2E-2</v>
      </c>
      <c r="Z31" s="368" t="s">
        <v>835</v>
      </c>
      <c r="AA31" s="369" t="s">
        <v>827</v>
      </c>
    </row>
    <row r="32" spans="1:27" ht="94.5" x14ac:dyDescent="0.25">
      <c r="A32" s="222">
        <v>27</v>
      </c>
      <c r="B32" s="347" t="s">
        <v>434</v>
      </c>
      <c r="C32" s="353" t="s">
        <v>435</v>
      </c>
      <c r="D32" s="228" t="s">
        <v>663</v>
      </c>
      <c r="E32" s="250">
        <v>44949</v>
      </c>
      <c r="F32" s="250">
        <v>45291</v>
      </c>
      <c r="G32" s="236" t="s">
        <v>432</v>
      </c>
      <c r="H32" s="236" t="s">
        <v>433</v>
      </c>
      <c r="I32" s="344">
        <v>0.25</v>
      </c>
      <c r="J32" s="239">
        <v>0.25</v>
      </c>
      <c r="K32" s="239">
        <v>0.25</v>
      </c>
      <c r="L32" s="239">
        <v>0.25</v>
      </c>
      <c r="M32" s="239">
        <v>0.13</v>
      </c>
      <c r="N32" s="367">
        <f>$M32*(SUM($I32:I32)/SUM($I32:$L32))</f>
        <v>3.2500000000000001E-2</v>
      </c>
      <c r="O32" s="367">
        <f>$M32*(SUM($I32:J32)/SUM($I32:$L32))</f>
        <v>6.5000000000000002E-2</v>
      </c>
      <c r="P32" s="367">
        <f>$M32*(SUM($I32:K32)/SUM($I32:$L32))</f>
        <v>9.7500000000000003E-2</v>
      </c>
      <c r="Q32" s="367">
        <f>$M32*(SUM($I32:L32)/SUM($I32:$L32))</f>
        <v>0.13</v>
      </c>
      <c r="R32" s="227">
        <v>0.25</v>
      </c>
      <c r="S32" s="226"/>
      <c r="T32" s="226"/>
      <c r="U32" s="226"/>
      <c r="V32" s="367">
        <f>$M32*SUM($R32:R32)/SUM($I32:$L32)</f>
        <v>3.2500000000000001E-2</v>
      </c>
      <c r="W32" s="367">
        <f>$M32*SUM($R32:S32)/SUM($I32:$L32)</f>
        <v>3.2500000000000001E-2</v>
      </c>
      <c r="X32" s="367">
        <f>$M32*SUM($R32:T32)/SUM($I32:$L32)</f>
        <v>3.2500000000000001E-2</v>
      </c>
      <c r="Y32" s="367">
        <f>$M32*SUM($R32:U32)/SUM($I32:$L32)</f>
        <v>3.2500000000000001E-2</v>
      </c>
      <c r="Z32" s="368" t="s">
        <v>836</v>
      </c>
      <c r="AA32" s="369" t="s">
        <v>826</v>
      </c>
    </row>
    <row r="33" spans="1:27" ht="78.75" x14ac:dyDescent="0.25">
      <c r="A33" s="222">
        <v>28</v>
      </c>
      <c r="B33" s="347" t="s">
        <v>436</v>
      </c>
      <c r="C33" s="353" t="s">
        <v>568</v>
      </c>
      <c r="D33" s="228" t="s">
        <v>437</v>
      </c>
      <c r="E33" s="250">
        <v>44949</v>
      </c>
      <c r="F33" s="237">
        <v>45077</v>
      </c>
      <c r="G33" s="236" t="s">
        <v>474</v>
      </c>
      <c r="H33" s="228" t="s">
        <v>631</v>
      </c>
      <c r="I33" s="239">
        <v>0</v>
      </c>
      <c r="J33" s="253">
        <v>0</v>
      </c>
      <c r="K33" s="253">
        <v>1</v>
      </c>
      <c r="L33" s="253">
        <v>0</v>
      </c>
      <c r="M33" s="253">
        <v>0.02</v>
      </c>
      <c r="N33" s="367">
        <f>$M33*(SUM($I33:I33)/SUM($I33:$L33))</f>
        <v>0</v>
      </c>
      <c r="O33" s="367">
        <f>$M33*(SUM($I33:J33)/SUM($I33:$L33))</f>
        <v>0</v>
      </c>
      <c r="P33" s="367">
        <f>$M33*(SUM($I33:K33)/SUM($I33:$L33))</f>
        <v>0.02</v>
      </c>
      <c r="Q33" s="367">
        <f>$M33*(SUM($I33:L33)/SUM($I33:$L33))</f>
        <v>0.02</v>
      </c>
      <c r="R33" s="226"/>
      <c r="S33" s="226"/>
      <c r="T33" s="226"/>
      <c r="U33" s="226"/>
      <c r="V33" s="367">
        <f>$M33*SUM($R33:R33)/SUM($I33:$L33)</f>
        <v>0</v>
      </c>
      <c r="W33" s="367">
        <f>$M33*SUM($R33:S33)/SUM($I33:$L33)</f>
        <v>0</v>
      </c>
      <c r="X33" s="367">
        <f>$M33*SUM($R33:T33)/SUM($I33:$L33)</f>
        <v>0</v>
      </c>
      <c r="Y33" s="367">
        <f>$M33*SUM($R33:U33)/SUM($I33:$L33)</f>
        <v>0</v>
      </c>
      <c r="Z33" s="368"/>
      <c r="AA33" s="226"/>
    </row>
    <row r="34" spans="1:27" ht="123.75" customHeight="1" x14ac:dyDescent="0.25">
      <c r="A34" s="222">
        <v>29</v>
      </c>
      <c r="B34" s="347" t="s">
        <v>657</v>
      </c>
      <c r="C34" s="350" t="s">
        <v>782</v>
      </c>
      <c r="D34" s="236" t="s">
        <v>439</v>
      </c>
      <c r="E34" s="237">
        <v>44949</v>
      </c>
      <c r="F34" s="237">
        <v>45291</v>
      </c>
      <c r="G34" s="236" t="s">
        <v>588</v>
      </c>
      <c r="H34" s="236" t="s">
        <v>778</v>
      </c>
      <c r="I34" s="339">
        <v>10</v>
      </c>
      <c r="J34" s="238">
        <v>100</v>
      </c>
      <c r="K34" s="238">
        <v>135</v>
      </c>
      <c r="L34" s="238">
        <v>55</v>
      </c>
      <c r="M34" s="239">
        <v>0.15</v>
      </c>
      <c r="N34" s="367">
        <f>$M34*(SUM($I34:I34)/SUM($I34:$L34))</f>
        <v>5.0000000000000001E-3</v>
      </c>
      <c r="O34" s="367">
        <f>$M34*(SUM($I34:J34)/SUM($I34:$L34))</f>
        <v>5.4999999999999993E-2</v>
      </c>
      <c r="P34" s="367">
        <f>$M34*(SUM($I34:K34)/SUM($I34:$L34))</f>
        <v>0.1225</v>
      </c>
      <c r="Q34" s="367">
        <f>$M34*(SUM($I34:L34)/SUM($I34:$L34))</f>
        <v>0.15</v>
      </c>
      <c r="R34" s="226">
        <v>10</v>
      </c>
      <c r="S34" s="226"/>
      <c r="T34" s="226"/>
      <c r="U34" s="226"/>
      <c r="V34" s="367">
        <f>$M34*SUM($R34:R34)/SUM($I34:$L34)</f>
        <v>5.0000000000000001E-3</v>
      </c>
      <c r="W34" s="367">
        <f>$M34*SUM($R34:S34)/SUM($I34:$L34)</f>
        <v>5.0000000000000001E-3</v>
      </c>
      <c r="X34" s="367">
        <f>$M34*SUM($R34:T34)/SUM($I34:$L34)</f>
        <v>5.0000000000000001E-3</v>
      </c>
      <c r="Y34" s="367">
        <f>$M34*SUM($R34:U34)/SUM($I34:$L34)</f>
        <v>5.0000000000000001E-3</v>
      </c>
      <c r="Z34" s="368" t="s">
        <v>838</v>
      </c>
      <c r="AA34" s="369" t="s">
        <v>828</v>
      </c>
    </row>
    <row r="35" spans="1:27" ht="97.5" customHeight="1" x14ac:dyDescent="0.25">
      <c r="A35" s="222">
        <v>30</v>
      </c>
      <c r="B35" s="347" t="s">
        <v>438</v>
      </c>
      <c r="C35" s="350" t="s">
        <v>442</v>
      </c>
      <c r="D35" s="236" t="s">
        <v>844</v>
      </c>
      <c r="E35" s="237">
        <v>44949</v>
      </c>
      <c r="F35" s="237">
        <v>45291</v>
      </c>
      <c r="G35" s="236" t="s">
        <v>810</v>
      </c>
      <c r="H35" s="236" t="s">
        <v>443</v>
      </c>
      <c r="I35" s="339">
        <v>50</v>
      </c>
      <c r="J35" s="238">
        <v>100</v>
      </c>
      <c r="K35" s="238">
        <v>200</v>
      </c>
      <c r="L35" s="238">
        <v>200</v>
      </c>
      <c r="M35" s="239">
        <v>0.15</v>
      </c>
      <c r="N35" s="367">
        <f>$M35*(SUM($I35:I35)/SUM($I35:$L35))</f>
        <v>1.3636363636363636E-2</v>
      </c>
      <c r="O35" s="367">
        <f>$M35*(SUM($I35:J35)/SUM($I35:$L35))</f>
        <v>4.0909090909090902E-2</v>
      </c>
      <c r="P35" s="367">
        <f>$M35*(SUM($I35:K35)/SUM($I35:$L35))</f>
        <v>9.5454545454545445E-2</v>
      </c>
      <c r="Q35" s="367">
        <f>$M35*(SUM($I35:L35)/SUM($I35:$L35))</f>
        <v>0.15</v>
      </c>
      <c r="R35" s="226">
        <v>50</v>
      </c>
      <c r="S35" s="226"/>
      <c r="T35" s="226"/>
      <c r="U35" s="226"/>
      <c r="V35" s="367">
        <f>$M35*SUM($R35:R35)/SUM($I35:$L35)</f>
        <v>1.3636363636363636E-2</v>
      </c>
      <c r="W35" s="367">
        <f>$M35*SUM($R35:S35)/SUM($I35:$L35)</f>
        <v>1.3636363636363636E-2</v>
      </c>
      <c r="X35" s="367">
        <f>$M35*SUM($R35:T35)/SUM($I35:$L35)</f>
        <v>1.3636363636363636E-2</v>
      </c>
      <c r="Y35" s="367">
        <f>$M35*SUM($R35:U35)/SUM($I35:$L35)</f>
        <v>1.3636363636363636E-2</v>
      </c>
      <c r="Z35" s="368" t="s">
        <v>839</v>
      </c>
      <c r="AA35" s="369" t="s">
        <v>828</v>
      </c>
    </row>
    <row r="36" spans="1:27" ht="94.5" x14ac:dyDescent="0.25">
      <c r="A36" s="222">
        <v>31</v>
      </c>
      <c r="B36" s="347" t="s">
        <v>441</v>
      </c>
      <c r="C36" s="353" t="s">
        <v>445</v>
      </c>
      <c r="D36" s="228" t="s">
        <v>682</v>
      </c>
      <c r="E36" s="250">
        <v>44949</v>
      </c>
      <c r="F36" s="250">
        <v>45291</v>
      </c>
      <c r="G36" s="256" t="s">
        <v>781</v>
      </c>
      <c r="H36" s="257" t="s">
        <v>446</v>
      </c>
      <c r="I36" s="339">
        <v>10</v>
      </c>
      <c r="J36" s="238">
        <v>15</v>
      </c>
      <c r="K36" s="238">
        <v>15</v>
      </c>
      <c r="L36" s="238">
        <v>10</v>
      </c>
      <c r="M36" s="239">
        <v>0.15</v>
      </c>
      <c r="N36" s="367">
        <f>$M36*(SUM($I36:I36)/SUM($I36:$L36))</f>
        <v>0.03</v>
      </c>
      <c r="O36" s="367">
        <f>$M36*(SUM($I36:J36)/SUM($I36:$L36))</f>
        <v>7.4999999999999997E-2</v>
      </c>
      <c r="P36" s="367">
        <f>$M36*(SUM($I36:K36)/SUM($I36:$L36))</f>
        <v>0.12</v>
      </c>
      <c r="Q36" s="367">
        <f>$M36*(SUM($I36:L36)/SUM($I36:$L36))</f>
        <v>0.15</v>
      </c>
      <c r="R36" s="226">
        <v>9</v>
      </c>
      <c r="S36" s="226"/>
      <c r="T36" s="226"/>
      <c r="U36" s="226"/>
      <c r="V36" s="383">
        <f>$M36*SUM($R36:R36)/SUM($I36:$L36)</f>
        <v>2.6999999999999996E-2</v>
      </c>
      <c r="W36" s="367">
        <f>$M36*SUM($R36:S36)/SUM($I36:$L36)</f>
        <v>2.6999999999999996E-2</v>
      </c>
      <c r="X36" s="367">
        <f>$M36*SUM($R36:T36)/SUM($I36:$L36)</f>
        <v>2.6999999999999996E-2</v>
      </c>
      <c r="Y36" s="367">
        <f>$M36*SUM($R36:U36)/SUM($I36:$L36)</f>
        <v>2.6999999999999996E-2</v>
      </c>
      <c r="Z36" s="368" t="s">
        <v>840</v>
      </c>
      <c r="AA36" s="369" t="s">
        <v>828</v>
      </c>
    </row>
    <row r="37" spans="1:27" ht="115.5" customHeight="1" x14ac:dyDescent="0.25">
      <c r="A37" s="222">
        <v>32</v>
      </c>
      <c r="B37" s="347" t="s">
        <v>444</v>
      </c>
      <c r="C37" s="349" t="s">
        <v>354</v>
      </c>
      <c r="D37" s="216" t="s">
        <v>733</v>
      </c>
      <c r="E37" s="224">
        <v>44927</v>
      </c>
      <c r="F37" s="225">
        <v>45291</v>
      </c>
      <c r="G37" s="216" t="s">
        <v>734</v>
      </c>
      <c r="H37" s="216" t="s">
        <v>614</v>
      </c>
      <c r="I37" s="343">
        <v>1</v>
      </c>
      <c r="J37" s="216">
        <v>1</v>
      </c>
      <c r="K37" s="216">
        <v>1</v>
      </c>
      <c r="L37" s="216">
        <v>1</v>
      </c>
      <c r="M37" s="235">
        <v>0.02</v>
      </c>
      <c r="N37" s="367">
        <f>$M37*(SUM($I37:I37)/SUM($I37:$L37))</f>
        <v>5.0000000000000001E-3</v>
      </c>
      <c r="O37" s="367">
        <f>$M37*(SUM($I37:J37)/SUM($I37:$L37))</f>
        <v>0.01</v>
      </c>
      <c r="P37" s="367">
        <f>$M37*(SUM($I37:K37)/SUM($I37:$L37))</f>
        <v>1.4999999999999999E-2</v>
      </c>
      <c r="Q37" s="367">
        <f>$M37*(SUM($I37:L37)/SUM($I37:$L37))</f>
        <v>0.02</v>
      </c>
      <c r="R37" s="226">
        <v>1</v>
      </c>
      <c r="S37" s="226"/>
      <c r="T37" s="226"/>
      <c r="U37" s="226"/>
      <c r="V37" s="367">
        <f>$M37*SUM($R37:R37)/SUM($I37:$L37)</f>
        <v>5.0000000000000001E-3</v>
      </c>
      <c r="W37" s="367">
        <f>$M37*SUM($R37:S37)/SUM($I37:$L37)</f>
        <v>5.0000000000000001E-3</v>
      </c>
      <c r="X37" s="367">
        <f>$M37*SUM($R37:T37)/SUM($I37:$L37)</f>
        <v>5.0000000000000001E-3</v>
      </c>
      <c r="Y37" s="367">
        <f>$M37*SUM($R37:U37)/SUM($I37:$L37)</f>
        <v>5.0000000000000001E-3</v>
      </c>
      <c r="Z37" s="368" t="s">
        <v>843</v>
      </c>
      <c r="AA37" s="369" t="s">
        <v>829</v>
      </c>
    </row>
    <row r="38" spans="1:27" ht="16.5" thickBot="1" x14ac:dyDescent="0.3">
      <c r="A38" s="372"/>
      <c r="B38" s="281" t="s">
        <v>767</v>
      </c>
      <c r="C38" s="351"/>
      <c r="D38" s="329"/>
      <c r="E38" s="330"/>
      <c r="F38" s="330"/>
      <c r="G38" s="331"/>
      <c r="H38" s="331"/>
      <c r="I38" s="331"/>
      <c r="J38" s="93"/>
      <c r="K38" s="93"/>
      <c r="L38" s="376"/>
      <c r="M38" s="377">
        <f>SUM(M29:M37)</f>
        <v>1</v>
      </c>
      <c r="N38" s="378">
        <f>SUM(N29:N37)</f>
        <v>0.17313636363636364</v>
      </c>
      <c r="O38" s="378">
        <f>SUM(O29:O37)</f>
        <v>0.42790909090909091</v>
      </c>
      <c r="P38" s="378">
        <f>SUM(P29:P37)</f>
        <v>0.74745454545454537</v>
      </c>
      <c r="Q38" s="378">
        <f>SUM(Q29:Q37)</f>
        <v>1</v>
      </c>
      <c r="R38" s="379"/>
      <c r="S38" s="379"/>
      <c r="T38" s="379"/>
      <c r="U38" s="379"/>
      <c r="V38" s="378">
        <f>SUM(V29:V37)</f>
        <v>0.17013636363636364</v>
      </c>
      <c r="W38" s="378">
        <f>SUM(W29:W37)</f>
        <v>0.17013636363636364</v>
      </c>
      <c r="X38" s="378">
        <f>SUM(X29:X37)</f>
        <v>0.17013636363636364</v>
      </c>
      <c r="Y38" s="378">
        <f>SUM(Y29:Y37)</f>
        <v>0.17013636363636364</v>
      </c>
      <c r="Z38" s="380"/>
      <c r="AA38" s="379"/>
    </row>
    <row r="39" spans="1:27" ht="94.5" x14ac:dyDescent="0.25">
      <c r="A39" s="222">
        <v>33</v>
      </c>
      <c r="B39" s="347" t="s">
        <v>753</v>
      </c>
      <c r="C39" s="354" t="s">
        <v>448</v>
      </c>
      <c r="D39" s="260" t="s">
        <v>665</v>
      </c>
      <c r="E39" s="261">
        <v>44942</v>
      </c>
      <c r="F39" s="261">
        <v>45291</v>
      </c>
      <c r="G39" s="260" t="s">
        <v>591</v>
      </c>
      <c r="H39" s="260" t="s">
        <v>449</v>
      </c>
      <c r="I39" s="345">
        <v>3</v>
      </c>
      <c r="J39" s="262">
        <v>5</v>
      </c>
      <c r="K39" s="262">
        <v>6</v>
      </c>
      <c r="L39" s="262">
        <v>6</v>
      </c>
      <c r="M39" s="263">
        <v>0.35</v>
      </c>
      <c r="N39" s="367">
        <f>$M39*(SUM($I39:I39)/SUM($I39:$L39))</f>
        <v>5.2499999999999998E-2</v>
      </c>
      <c r="O39" s="367">
        <f>$M39*(SUM($I39:J39)/SUM($I39:$L39))</f>
        <v>0.13999999999999999</v>
      </c>
      <c r="P39" s="367">
        <f>$M39*(SUM($I39:K39)/SUM($I39:$L39))</f>
        <v>0.24499999999999997</v>
      </c>
      <c r="Q39" s="367">
        <f>$M39*(SUM($I39:L39)/SUM($I39:$L39))</f>
        <v>0.35</v>
      </c>
      <c r="R39" s="226">
        <v>3</v>
      </c>
      <c r="S39" s="226"/>
      <c r="T39" s="226"/>
      <c r="U39" s="226"/>
      <c r="V39" s="367">
        <f>$M39*SUM($R39:R39)/SUM($I39:$L39)</f>
        <v>5.2499999999999991E-2</v>
      </c>
      <c r="W39" s="367">
        <f>$M39*SUM($R39:S39)/SUM($I39:$L39)</f>
        <v>5.2499999999999991E-2</v>
      </c>
      <c r="X39" s="367">
        <f>$M39*SUM($R39:T39)/SUM($I39:$L39)</f>
        <v>5.2499999999999991E-2</v>
      </c>
      <c r="Y39" s="367">
        <f>$M39*SUM($R39:U39)/SUM($I39:$L39)</f>
        <v>5.2499999999999991E-2</v>
      </c>
      <c r="Z39" s="370" t="s">
        <v>794</v>
      </c>
      <c r="AA39" s="363" t="s">
        <v>791</v>
      </c>
    </row>
    <row r="40" spans="1:27" ht="78.75" x14ac:dyDescent="0.25">
      <c r="A40" s="222">
        <v>34</v>
      </c>
      <c r="B40" s="347" t="s">
        <v>754</v>
      </c>
      <c r="C40" s="349" t="s">
        <v>451</v>
      </c>
      <c r="D40" s="260" t="s">
        <v>452</v>
      </c>
      <c r="E40" s="261">
        <v>44942</v>
      </c>
      <c r="F40" s="261">
        <v>45291</v>
      </c>
      <c r="G40" s="260" t="s">
        <v>606</v>
      </c>
      <c r="H40" s="260" t="s">
        <v>608</v>
      </c>
      <c r="I40" s="345">
        <v>1</v>
      </c>
      <c r="J40" s="262">
        <v>2</v>
      </c>
      <c r="K40" s="262">
        <v>2</v>
      </c>
      <c r="L40" s="262">
        <v>2</v>
      </c>
      <c r="M40" s="263">
        <v>0.1</v>
      </c>
      <c r="N40" s="367">
        <f>$M40*(SUM($I40:I40)/SUM($I40:$L40))</f>
        <v>1.4285714285714285E-2</v>
      </c>
      <c r="O40" s="367">
        <f>$M40*(SUM($I40:J40)/SUM($I40:$L40))</f>
        <v>4.2857142857142858E-2</v>
      </c>
      <c r="P40" s="367">
        <f>$M40*(SUM($I40:K40)/SUM($I40:$L40))</f>
        <v>7.1428571428571438E-2</v>
      </c>
      <c r="Q40" s="367">
        <f>$M40*(SUM($I40:L40)/SUM($I40:$L40))</f>
        <v>0.1</v>
      </c>
      <c r="R40" s="226">
        <v>1</v>
      </c>
      <c r="S40" s="226"/>
      <c r="T40" s="226"/>
      <c r="U40" s="226"/>
      <c r="V40" s="367">
        <f>$M40*SUM($R40:R40)/SUM($I40:$L40)</f>
        <v>1.4285714285714287E-2</v>
      </c>
      <c r="W40" s="367">
        <f>$M40*SUM($R40:S40)/SUM($I40:$L40)</f>
        <v>1.4285714285714287E-2</v>
      </c>
      <c r="X40" s="367">
        <f>$M40*SUM($R40:T40)/SUM($I40:$L40)</f>
        <v>1.4285714285714287E-2</v>
      </c>
      <c r="Y40" s="367">
        <f>$M40*SUM($R40:U40)/SUM($I40:$L40)</f>
        <v>1.4285714285714287E-2</v>
      </c>
      <c r="Z40" s="370" t="s">
        <v>823</v>
      </c>
      <c r="AA40" s="363" t="s">
        <v>792</v>
      </c>
    </row>
    <row r="41" spans="1:27" ht="78.75" x14ac:dyDescent="0.25">
      <c r="A41" s="222">
        <v>35</v>
      </c>
      <c r="B41" s="347" t="s">
        <v>755</v>
      </c>
      <c r="C41" s="349" t="s">
        <v>454</v>
      </c>
      <c r="D41" s="260" t="s">
        <v>664</v>
      </c>
      <c r="E41" s="261">
        <v>44942</v>
      </c>
      <c r="F41" s="261">
        <v>45291</v>
      </c>
      <c r="G41" s="260" t="s">
        <v>605</v>
      </c>
      <c r="H41" s="260" t="s">
        <v>589</v>
      </c>
      <c r="I41" s="262">
        <v>0</v>
      </c>
      <c r="J41" s="262">
        <v>1</v>
      </c>
      <c r="K41" s="262">
        <v>1</v>
      </c>
      <c r="L41" s="262">
        <v>1</v>
      </c>
      <c r="M41" s="263">
        <v>0.05</v>
      </c>
      <c r="N41" s="367">
        <f>$M41*(SUM($I41:I41)/SUM($I41:$L41))</f>
        <v>0</v>
      </c>
      <c r="O41" s="367">
        <f>$M41*(SUM($I41:J41)/SUM($I41:$L41))</f>
        <v>1.6666666666666666E-2</v>
      </c>
      <c r="P41" s="367">
        <f>$M41*(SUM($I41:K41)/SUM($I41:$L41))</f>
        <v>3.3333333333333333E-2</v>
      </c>
      <c r="Q41" s="367">
        <f>$M41*(SUM($I41:L41)/SUM($I41:$L41))</f>
        <v>0.05</v>
      </c>
      <c r="R41" s="226"/>
      <c r="S41" s="226"/>
      <c r="T41" s="226"/>
      <c r="U41" s="226"/>
      <c r="V41" s="367">
        <f>$M41*SUM($R41:R41)/SUM($I41:$L41)</f>
        <v>0</v>
      </c>
      <c r="W41" s="367">
        <f>$M41*SUM($R41:S41)/SUM($I41:$L41)</f>
        <v>0</v>
      </c>
      <c r="X41" s="367">
        <f>$M41*SUM($R41:T41)/SUM($I41:$L41)</f>
        <v>0</v>
      </c>
      <c r="Y41" s="367">
        <f>$M41*SUM($R41:U41)/SUM($I41:$L41)</f>
        <v>0</v>
      </c>
      <c r="Z41" s="368"/>
      <c r="AA41" s="226"/>
    </row>
    <row r="42" spans="1:27" ht="47.25" x14ac:dyDescent="0.25">
      <c r="A42" s="222">
        <v>36</v>
      </c>
      <c r="B42" s="347" t="s">
        <v>756</v>
      </c>
      <c r="C42" s="355" t="s">
        <v>742</v>
      </c>
      <c r="D42" s="321" t="s">
        <v>604</v>
      </c>
      <c r="E42" s="322">
        <v>44942</v>
      </c>
      <c r="F42" s="322">
        <v>45291</v>
      </c>
      <c r="G42" s="321" t="s">
        <v>607</v>
      </c>
      <c r="H42" s="321" t="s">
        <v>609</v>
      </c>
      <c r="I42" s="323">
        <v>0</v>
      </c>
      <c r="J42" s="262">
        <v>1</v>
      </c>
      <c r="K42" s="262">
        <v>0</v>
      </c>
      <c r="L42" s="262">
        <v>1</v>
      </c>
      <c r="M42" s="263">
        <v>0.12</v>
      </c>
      <c r="N42" s="367">
        <f>$M42*(SUM($I42:I42)/SUM($I42:$L42))</f>
        <v>0</v>
      </c>
      <c r="O42" s="367">
        <f>$M42*(SUM($I42:J42)/SUM($I42:$L42))</f>
        <v>0.06</v>
      </c>
      <c r="P42" s="367">
        <f>$M42*(SUM($I42:K42)/SUM($I42:$L42))</f>
        <v>0.06</v>
      </c>
      <c r="Q42" s="367">
        <f>$M42*(SUM($I42:L42)/SUM($I42:$L42))</f>
        <v>0.12</v>
      </c>
      <c r="R42" s="226"/>
      <c r="S42" s="226"/>
      <c r="T42" s="226"/>
      <c r="U42" s="226"/>
      <c r="V42" s="367">
        <f>$M42*SUM($R42:R42)/SUM($I42:$L42)</f>
        <v>0</v>
      </c>
      <c r="W42" s="367">
        <f>$M42*SUM($R42:S42)/SUM($I42:$L42)</f>
        <v>0</v>
      </c>
      <c r="X42" s="367">
        <f>$M42*SUM($R42:T42)/SUM($I42:$L42)</f>
        <v>0</v>
      </c>
      <c r="Y42" s="367">
        <f>$M42*SUM($R42:U42)/SUM($I42:$L42)</f>
        <v>0</v>
      </c>
      <c r="Z42" s="368"/>
      <c r="AA42" s="226"/>
    </row>
    <row r="43" spans="1:27" ht="78.75" x14ac:dyDescent="0.25">
      <c r="A43" s="222">
        <v>37</v>
      </c>
      <c r="B43" s="347" t="s">
        <v>757</v>
      </c>
      <c r="C43" s="355" t="s">
        <v>457</v>
      </c>
      <c r="D43" s="321" t="s">
        <v>458</v>
      </c>
      <c r="E43" s="322">
        <v>44942</v>
      </c>
      <c r="F43" s="322">
        <v>45291</v>
      </c>
      <c r="G43" s="321" t="s">
        <v>610</v>
      </c>
      <c r="H43" s="321" t="s">
        <v>459</v>
      </c>
      <c r="I43" s="345">
        <v>1</v>
      </c>
      <c r="J43" s="262">
        <v>0</v>
      </c>
      <c r="K43" s="262">
        <v>0</v>
      </c>
      <c r="L43" s="262">
        <v>0</v>
      </c>
      <c r="M43" s="263">
        <v>0.05</v>
      </c>
      <c r="N43" s="367">
        <f>$M43*(SUM($I43:I43)/SUM($I43:$L43))</f>
        <v>0.05</v>
      </c>
      <c r="O43" s="367">
        <f>$M43*(SUM($I43:J43)/SUM($I43:$L43))</f>
        <v>0.05</v>
      </c>
      <c r="P43" s="367">
        <f>$M43*(SUM($I43:K43)/SUM($I43:$L43))</f>
        <v>0.05</v>
      </c>
      <c r="Q43" s="367">
        <f>$M43*(SUM($I43:L43)/SUM($I43:$L43))</f>
        <v>0.05</v>
      </c>
      <c r="R43" s="226">
        <v>1</v>
      </c>
      <c r="S43" s="226"/>
      <c r="T43" s="226"/>
      <c r="U43" s="226"/>
      <c r="V43" s="367">
        <f>$M43*SUM($R43:R43)/SUM($I43:$L43)</f>
        <v>0.05</v>
      </c>
      <c r="W43" s="367">
        <f>$M43*SUM($R43:S43)/SUM($I43:$L43)</f>
        <v>0.05</v>
      </c>
      <c r="X43" s="367">
        <f>$M43*SUM($R43:T43)/SUM($I43:$L43)</f>
        <v>0.05</v>
      </c>
      <c r="Y43" s="367">
        <f>$M43*SUM($R43:U43)/SUM($I43:$L43)</f>
        <v>0.05</v>
      </c>
      <c r="Z43" s="370" t="s">
        <v>797</v>
      </c>
      <c r="AA43" s="363" t="s">
        <v>795</v>
      </c>
    </row>
    <row r="44" spans="1:27" ht="126" x14ac:dyDescent="0.25">
      <c r="A44" s="222">
        <v>38</v>
      </c>
      <c r="B44" s="347" t="s">
        <v>758</v>
      </c>
      <c r="C44" s="355" t="s">
        <v>461</v>
      </c>
      <c r="D44" s="321" t="s">
        <v>462</v>
      </c>
      <c r="E44" s="322">
        <v>44942</v>
      </c>
      <c r="F44" s="322">
        <v>45291</v>
      </c>
      <c r="G44" s="324" t="s">
        <v>743</v>
      </c>
      <c r="H44" s="321" t="s">
        <v>463</v>
      </c>
      <c r="I44" s="345">
        <v>4</v>
      </c>
      <c r="J44" s="262">
        <v>2</v>
      </c>
      <c r="K44" s="262">
        <v>2</v>
      </c>
      <c r="L44" s="262">
        <v>2</v>
      </c>
      <c r="M44" s="263">
        <v>0.08</v>
      </c>
      <c r="N44" s="367">
        <f>$M44*(SUM($I44:I44)/SUM($I44:$L44))</f>
        <v>3.2000000000000001E-2</v>
      </c>
      <c r="O44" s="367">
        <f>$M44*(SUM($I44:J44)/SUM($I44:$L44))</f>
        <v>4.8000000000000001E-2</v>
      </c>
      <c r="P44" s="367">
        <f>$M44*(SUM($I44:K44)/SUM($I44:$L44))</f>
        <v>6.4000000000000001E-2</v>
      </c>
      <c r="Q44" s="367">
        <f>$M44*(SUM($I44:L44)/SUM($I44:$L44))</f>
        <v>0.08</v>
      </c>
      <c r="R44" s="226">
        <v>4</v>
      </c>
      <c r="S44" s="226"/>
      <c r="T44" s="226"/>
      <c r="U44" s="226"/>
      <c r="V44" s="367">
        <f>$M44*SUM($R44:R44)/SUM($I44:$L44)</f>
        <v>3.2000000000000001E-2</v>
      </c>
      <c r="W44" s="367">
        <f>$M44*SUM($R44:S44)/SUM($I44:$L44)</f>
        <v>3.2000000000000001E-2</v>
      </c>
      <c r="X44" s="367">
        <f>$M44*SUM($R44:T44)/SUM($I44:$L44)</f>
        <v>3.2000000000000001E-2</v>
      </c>
      <c r="Y44" s="367">
        <f>$M44*SUM($R44:U44)/SUM($I44:$L44)</f>
        <v>3.2000000000000001E-2</v>
      </c>
      <c r="Z44" s="381" t="s">
        <v>815</v>
      </c>
      <c r="AA44" s="369" t="s">
        <v>802</v>
      </c>
    </row>
    <row r="45" spans="1:27" ht="78.75" x14ac:dyDescent="0.25">
      <c r="A45" s="222">
        <v>39</v>
      </c>
      <c r="B45" s="347" t="s">
        <v>759</v>
      </c>
      <c r="C45" s="356" t="s">
        <v>465</v>
      </c>
      <c r="D45" s="320" t="s">
        <v>466</v>
      </c>
      <c r="E45" s="322">
        <v>44942</v>
      </c>
      <c r="F45" s="322">
        <v>45291</v>
      </c>
      <c r="G45" s="320" t="s">
        <v>611</v>
      </c>
      <c r="H45" s="321" t="s">
        <v>467</v>
      </c>
      <c r="I45" s="323">
        <v>0</v>
      </c>
      <c r="J45" s="262">
        <v>1</v>
      </c>
      <c r="K45" s="262">
        <v>1</v>
      </c>
      <c r="L45" s="262">
        <v>1</v>
      </c>
      <c r="M45" s="263">
        <v>0.08</v>
      </c>
      <c r="N45" s="367">
        <f>$M45*(SUM($I45:I45)/SUM($I45:$L45))</f>
        <v>0</v>
      </c>
      <c r="O45" s="367">
        <f>$M45*(SUM($I45:J45)/SUM($I45:$L45))</f>
        <v>2.6666666666666665E-2</v>
      </c>
      <c r="P45" s="367">
        <f>$M45*(SUM($I45:K45)/SUM($I45:$L45))</f>
        <v>5.333333333333333E-2</v>
      </c>
      <c r="Q45" s="367">
        <f>$M45*(SUM($I45:L45)/SUM($I45:$L45))</f>
        <v>0.08</v>
      </c>
      <c r="R45" s="226"/>
      <c r="S45" s="226"/>
      <c r="T45" s="226"/>
      <c r="U45" s="226"/>
      <c r="V45" s="367">
        <f>$M45*SUM($R45:R45)/SUM($I45:$L45)</f>
        <v>0</v>
      </c>
      <c r="W45" s="367">
        <f>$M45*SUM($R45:S45)/SUM($I45:$L45)</f>
        <v>0</v>
      </c>
      <c r="X45" s="367">
        <f>$M45*SUM($R45:T45)/SUM($I45:$L45)</f>
        <v>0</v>
      </c>
      <c r="Y45" s="367">
        <f>$M45*SUM($R45:U45)/SUM($I45:$L45)</f>
        <v>0</v>
      </c>
      <c r="Z45" s="368"/>
      <c r="AA45" s="226"/>
    </row>
    <row r="46" spans="1:27" ht="63" x14ac:dyDescent="0.25">
      <c r="A46" s="222">
        <v>40</v>
      </c>
      <c r="B46" s="347" t="s">
        <v>760</v>
      </c>
      <c r="C46" s="355" t="s">
        <v>666</v>
      </c>
      <c r="D46" s="320" t="s">
        <v>469</v>
      </c>
      <c r="E46" s="322">
        <v>44942</v>
      </c>
      <c r="F46" s="322">
        <v>45291</v>
      </c>
      <c r="G46" s="320" t="s">
        <v>654</v>
      </c>
      <c r="H46" s="321" t="s">
        <v>470</v>
      </c>
      <c r="I46" s="323">
        <v>0</v>
      </c>
      <c r="J46" s="262">
        <v>0</v>
      </c>
      <c r="K46" s="262">
        <v>0</v>
      </c>
      <c r="L46" s="262">
        <v>1</v>
      </c>
      <c r="M46" s="264">
        <v>0.05</v>
      </c>
      <c r="N46" s="367">
        <f>$M46*(SUM($I46:I46)/SUM($I46:$L46))</f>
        <v>0</v>
      </c>
      <c r="O46" s="367">
        <f>$M46*(SUM($I46:J46)/SUM($I46:$L46))</f>
        <v>0</v>
      </c>
      <c r="P46" s="367">
        <f>$M46*(SUM($I46:K46)/SUM($I46:$L46))</f>
        <v>0</v>
      </c>
      <c r="Q46" s="367">
        <f>$M46*(SUM($I46:L46)/SUM($I46:$L46))</f>
        <v>0.05</v>
      </c>
      <c r="R46" s="226"/>
      <c r="S46" s="226"/>
      <c r="T46" s="226"/>
      <c r="U46" s="226"/>
      <c r="V46" s="367">
        <f>$M46*SUM($R46:R46)/SUM($I46:$L46)</f>
        <v>0</v>
      </c>
      <c r="W46" s="367">
        <f>$M46*SUM($R46:S46)/SUM($I46:$L46)</f>
        <v>0</v>
      </c>
      <c r="X46" s="367">
        <f>$M46*SUM($R46:T46)/SUM($I46:$L46)</f>
        <v>0</v>
      </c>
      <c r="Y46" s="367">
        <f>$M46*SUM($R46:U46)/SUM($I46:$L46)</f>
        <v>0</v>
      </c>
      <c r="Z46" s="368"/>
      <c r="AA46" s="226"/>
    </row>
    <row r="47" spans="1:27" ht="288.75" customHeight="1" x14ac:dyDescent="0.25">
      <c r="A47" s="222">
        <v>41</v>
      </c>
      <c r="B47" s="347" t="s">
        <v>761</v>
      </c>
      <c r="C47" s="355" t="s">
        <v>744</v>
      </c>
      <c r="D47" s="321" t="s">
        <v>811</v>
      </c>
      <c r="E47" s="322">
        <v>44942</v>
      </c>
      <c r="F47" s="322">
        <v>45291</v>
      </c>
      <c r="G47" s="324" t="s">
        <v>812</v>
      </c>
      <c r="H47" s="321" t="s">
        <v>613</v>
      </c>
      <c r="I47" s="345">
        <v>10</v>
      </c>
      <c r="J47" s="262">
        <v>10</v>
      </c>
      <c r="K47" s="262">
        <v>10</v>
      </c>
      <c r="L47" s="262">
        <v>10</v>
      </c>
      <c r="M47" s="263">
        <v>0.08</v>
      </c>
      <c r="N47" s="367">
        <f>$M47*(SUM($I47:I47)/SUM($I47:$L47))</f>
        <v>0.02</v>
      </c>
      <c r="O47" s="367">
        <f>$M47*(SUM($I47:J47)/SUM($I47:$L47))</f>
        <v>0.04</v>
      </c>
      <c r="P47" s="367">
        <f>$M47*(SUM($I47:K47)/SUM($I47:$L47))</f>
        <v>0.06</v>
      </c>
      <c r="Q47" s="367">
        <f>$M47*(SUM($I47:L47)/SUM($I47:$L47))</f>
        <v>0.08</v>
      </c>
      <c r="R47" s="226">
        <v>10</v>
      </c>
      <c r="S47" s="226"/>
      <c r="T47" s="226"/>
      <c r="U47" s="226"/>
      <c r="V47" s="367">
        <f>$M47*SUM($R47:R47)/SUM($I47:$L47)</f>
        <v>0.02</v>
      </c>
      <c r="W47" s="367">
        <f>$M47*SUM($R47:S47)/SUM($I47:$L47)</f>
        <v>0.02</v>
      </c>
      <c r="X47" s="367">
        <f>$M47*SUM($R47:T47)/SUM($I47:$L47)</f>
        <v>0.02</v>
      </c>
      <c r="Y47" s="367">
        <f>$M47*SUM($R47:U47)/SUM($I47:$L47)</f>
        <v>0.02</v>
      </c>
      <c r="Z47" s="368" t="s">
        <v>816</v>
      </c>
      <c r="AA47" s="369" t="s">
        <v>811</v>
      </c>
    </row>
    <row r="48" spans="1:27" ht="78.75" x14ac:dyDescent="0.25">
      <c r="A48" s="222">
        <v>42</v>
      </c>
      <c r="B48" s="347" t="s">
        <v>762</v>
      </c>
      <c r="C48" s="349" t="s">
        <v>473</v>
      </c>
      <c r="D48" s="228" t="s">
        <v>416</v>
      </c>
      <c r="E48" s="261">
        <v>44928</v>
      </c>
      <c r="F48" s="261">
        <v>45077</v>
      </c>
      <c r="G48" s="260" t="s">
        <v>474</v>
      </c>
      <c r="H48" s="260" t="s">
        <v>612</v>
      </c>
      <c r="I48" s="262">
        <v>0</v>
      </c>
      <c r="J48" s="262">
        <v>1</v>
      </c>
      <c r="K48" s="262">
        <v>0</v>
      </c>
      <c r="L48" s="262">
        <v>0</v>
      </c>
      <c r="M48" s="263">
        <v>0.02</v>
      </c>
      <c r="N48" s="367">
        <f>$M48*(SUM($I48:I48)/SUM($I48:$L48))</f>
        <v>0</v>
      </c>
      <c r="O48" s="367">
        <f>$M48*(SUM($I48:J48)/SUM($I48:$L48))</f>
        <v>0.02</v>
      </c>
      <c r="P48" s="367">
        <f>$M48*(SUM($I48:K48)/SUM($I48:$L48))</f>
        <v>0.02</v>
      </c>
      <c r="Q48" s="367">
        <f>$M48*(SUM($I48:L48)/SUM($I48:$L48))</f>
        <v>0.02</v>
      </c>
      <c r="R48" s="226"/>
      <c r="S48" s="226"/>
      <c r="T48" s="226"/>
      <c r="U48" s="226"/>
      <c r="V48" s="367">
        <f>$M48*SUM($R48:R48)/SUM($I48:$L48)</f>
        <v>0</v>
      </c>
      <c r="W48" s="367">
        <f>$M48*SUM($R48:S48)/SUM($I48:$L48)</f>
        <v>0</v>
      </c>
      <c r="X48" s="367">
        <f>$M48*SUM($R48:T48)/SUM($I48:$L48)</f>
        <v>0</v>
      </c>
      <c r="Y48" s="367">
        <f>$M48*SUM($R48:U48)/SUM($I48:$L48)</f>
        <v>0</v>
      </c>
      <c r="Z48" s="368"/>
      <c r="AA48" s="226"/>
    </row>
    <row r="49" spans="1:27" ht="63" x14ac:dyDescent="0.25">
      <c r="A49" s="222">
        <v>43</v>
      </c>
      <c r="B49" s="347" t="s">
        <v>763</v>
      </c>
      <c r="C49" s="349" t="s">
        <v>354</v>
      </c>
      <c r="D49" s="216" t="s">
        <v>733</v>
      </c>
      <c r="E49" s="224">
        <v>44927</v>
      </c>
      <c r="F49" s="225">
        <v>45291</v>
      </c>
      <c r="G49" s="216" t="s">
        <v>734</v>
      </c>
      <c r="H49" s="216" t="s">
        <v>614</v>
      </c>
      <c r="I49" s="343">
        <v>1</v>
      </c>
      <c r="J49" s="216">
        <v>1</v>
      </c>
      <c r="K49" s="216">
        <v>1</v>
      </c>
      <c r="L49" s="216">
        <v>1</v>
      </c>
      <c r="M49" s="235">
        <v>0.02</v>
      </c>
      <c r="N49" s="367">
        <f>$M49*(SUM($I49:I49)/SUM($I49:$L49))</f>
        <v>5.0000000000000001E-3</v>
      </c>
      <c r="O49" s="367">
        <f>$M49*(SUM($I49:J49)/SUM($I49:$L49))</f>
        <v>0.01</v>
      </c>
      <c r="P49" s="367">
        <f>$M49*(SUM($I49:K49)/SUM($I49:$L49))</f>
        <v>1.4999999999999999E-2</v>
      </c>
      <c r="Q49" s="367">
        <f>$M49*(SUM($I49:L49)/SUM($I49:$L49))</f>
        <v>0.02</v>
      </c>
      <c r="R49" s="226">
        <v>1</v>
      </c>
      <c r="S49" s="226"/>
      <c r="T49" s="226"/>
      <c r="U49" s="226"/>
      <c r="V49" s="367">
        <f>$M49*SUM($R49:R49)/SUM($I49:$L49)</f>
        <v>5.0000000000000001E-3</v>
      </c>
      <c r="W49" s="367">
        <f>$M49*SUM($R49:S49)/SUM($I49:$L49)</f>
        <v>5.0000000000000001E-3</v>
      </c>
      <c r="X49" s="367">
        <f>$M49*SUM($R49:T49)/SUM($I49:$L49)</f>
        <v>5.0000000000000001E-3</v>
      </c>
      <c r="Y49" s="367">
        <f>$M49*SUM($R49:U49)/SUM($I49:$L49)</f>
        <v>5.0000000000000001E-3</v>
      </c>
      <c r="Z49" s="368" t="s">
        <v>818</v>
      </c>
      <c r="AA49" s="369" t="s">
        <v>817</v>
      </c>
    </row>
    <row r="50" spans="1:27" ht="16.5" thickBot="1" x14ac:dyDescent="0.3">
      <c r="A50" s="372"/>
      <c r="B50" s="281" t="s">
        <v>768</v>
      </c>
      <c r="C50" s="351"/>
      <c r="D50" s="329"/>
      <c r="E50" s="330"/>
      <c r="F50" s="330"/>
      <c r="G50" s="331"/>
      <c r="H50" s="331"/>
      <c r="I50" s="93"/>
      <c r="J50" s="93"/>
      <c r="K50" s="93"/>
      <c r="L50" s="93"/>
      <c r="M50" s="332">
        <f>SUM(M39:M49)</f>
        <v>0.99999999999999989</v>
      </c>
      <c r="N50" s="378">
        <f>SUM(N39:N49)</f>
        <v>0.17378571428571429</v>
      </c>
      <c r="O50" s="378">
        <f>SUM(O39:O49)</f>
        <v>0.45419047619047614</v>
      </c>
      <c r="P50" s="378">
        <f>SUM(P39:P49)</f>
        <v>0.67209523809523797</v>
      </c>
      <c r="Q50" s="378">
        <f>SUM(Q39:Q49)</f>
        <v>0.99999999999999989</v>
      </c>
      <c r="R50" s="379"/>
      <c r="S50" s="379"/>
      <c r="T50" s="379"/>
      <c r="U50" s="379"/>
      <c r="V50" s="378">
        <f>SUM(V39:V49)</f>
        <v>0.17378571428571429</v>
      </c>
      <c r="W50" s="378">
        <f>SUM(W39:W49)</f>
        <v>0.17378571428571429</v>
      </c>
      <c r="X50" s="378">
        <f>SUM(X39:X49)</f>
        <v>0.17378571428571429</v>
      </c>
      <c r="Y50" s="378">
        <f>SUM(Y39:Y49)</f>
        <v>0.17378571428571429</v>
      </c>
      <c r="Z50" s="380"/>
      <c r="AA50" s="379"/>
    </row>
    <row r="51" spans="1:27" ht="110.25" x14ac:dyDescent="0.25">
      <c r="A51" s="222">
        <v>44</v>
      </c>
      <c r="B51" s="347" t="s">
        <v>478</v>
      </c>
      <c r="C51" s="357" t="s">
        <v>479</v>
      </c>
      <c r="D51" s="228" t="s">
        <v>677</v>
      </c>
      <c r="E51" s="266">
        <v>44958</v>
      </c>
      <c r="F51" s="266">
        <v>45291</v>
      </c>
      <c r="G51" s="228" t="s">
        <v>615</v>
      </c>
      <c r="H51" s="228" t="s">
        <v>627</v>
      </c>
      <c r="I51" s="238">
        <v>0</v>
      </c>
      <c r="J51" s="238">
        <v>0</v>
      </c>
      <c r="K51" s="238">
        <v>0</v>
      </c>
      <c r="L51" s="238">
        <v>1</v>
      </c>
      <c r="M51" s="239">
        <v>0.1</v>
      </c>
      <c r="N51" s="367">
        <f>$M51*(SUM($I51:I51)/SUM($I51:$L51))</f>
        <v>0</v>
      </c>
      <c r="O51" s="367">
        <f>$M51*(SUM($I51:J51)/SUM($I51:$L51))</f>
        <v>0</v>
      </c>
      <c r="P51" s="367">
        <f>$M51*(SUM($I51:K51)/SUM($I51:$L51))</f>
        <v>0</v>
      </c>
      <c r="Q51" s="367">
        <f>$M51*(SUM($I51:L51)/SUM($I51:$L51))</f>
        <v>0.1</v>
      </c>
      <c r="R51" s="226"/>
      <c r="S51" s="226"/>
      <c r="T51" s="226"/>
      <c r="U51" s="226"/>
      <c r="V51" s="367">
        <f>$M51*SUM($R51:R51)/SUM($I51:$L51)</f>
        <v>0</v>
      </c>
      <c r="W51" s="367">
        <f>$M51*SUM($R51:S51)/SUM($I51:$L51)</f>
        <v>0</v>
      </c>
      <c r="X51" s="367">
        <f>$M51*SUM($R51:T51)/SUM($I51:$L51)</f>
        <v>0</v>
      </c>
      <c r="Y51" s="367">
        <f>$M51*SUM($R51:U51)/SUM($I51:$L51)</f>
        <v>0</v>
      </c>
      <c r="Z51" s="368"/>
      <c r="AA51" s="226"/>
    </row>
    <row r="52" spans="1:27" ht="78.75" x14ac:dyDescent="0.25">
      <c r="A52" s="222">
        <v>45</v>
      </c>
      <c r="B52" s="347" t="s">
        <v>481</v>
      </c>
      <c r="C52" s="358" t="s">
        <v>593</v>
      </c>
      <c r="D52" s="268" t="s">
        <v>653</v>
      </c>
      <c r="E52" s="269">
        <v>44958</v>
      </c>
      <c r="F52" s="237">
        <v>45199</v>
      </c>
      <c r="G52" s="267" t="s">
        <v>616</v>
      </c>
      <c r="H52" s="228" t="s">
        <v>628</v>
      </c>
      <c r="I52" s="339">
        <v>1</v>
      </c>
      <c r="J52" s="238">
        <v>1</v>
      </c>
      <c r="K52" s="238">
        <v>1</v>
      </c>
      <c r="L52" s="238">
        <v>0</v>
      </c>
      <c r="M52" s="239">
        <v>7.0000000000000007E-2</v>
      </c>
      <c r="N52" s="367">
        <f>$M52*(SUM($I52:I52)/SUM($I52:$L52))</f>
        <v>2.3333333333333334E-2</v>
      </c>
      <c r="O52" s="367">
        <f>$M52*(SUM($I52:J52)/SUM($I52:$L52))</f>
        <v>4.6666666666666669E-2</v>
      </c>
      <c r="P52" s="367">
        <f>$M52*(SUM($I52:K52)/SUM($I52:$L52))</f>
        <v>7.0000000000000007E-2</v>
      </c>
      <c r="Q52" s="367">
        <f>$M52*(SUM($I52:L52)/SUM($I52:$L52))</f>
        <v>7.0000000000000007E-2</v>
      </c>
      <c r="R52" s="226">
        <v>1</v>
      </c>
      <c r="S52" s="226"/>
      <c r="T52" s="226"/>
      <c r="U52" s="226"/>
      <c r="V52" s="367">
        <f>$M52*SUM($R52:R52)/SUM($I52:$L52)</f>
        <v>2.3333333333333334E-2</v>
      </c>
      <c r="W52" s="367">
        <f>$M52*SUM($R52:S52)/SUM($I52:$L52)</f>
        <v>2.3333333333333334E-2</v>
      </c>
      <c r="X52" s="367">
        <f>$M52*SUM($R52:T52)/SUM($I52:$L52)</f>
        <v>2.3333333333333334E-2</v>
      </c>
      <c r="Y52" s="367">
        <f>$M52*SUM($R52:U52)/SUM($I52:$L52)</f>
        <v>2.3333333333333334E-2</v>
      </c>
      <c r="Z52" s="382" t="s">
        <v>820</v>
      </c>
      <c r="AA52" s="369" t="s">
        <v>819</v>
      </c>
    </row>
    <row r="53" spans="1:27" ht="90" customHeight="1" x14ac:dyDescent="0.25">
      <c r="A53" s="222">
        <v>46</v>
      </c>
      <c r="B53" s="347" t="s">
        <v>482</v>
      </c>
      <c r="C53" s="358" t="s">
        <v>483</v>
      </c>
      <c r="D53" s="228" t="s">
        <v>484</v>
      </c>
      <c r="E53" s="266">
        <v>44958</v>
      </c>
      <c r="F53" s="266">
        <v>45077</v>
      </c>
      <c r="G53" s="268" t="s">
        <v>617</v>
      </c>
      <c r="H53" s="270" t="s">
        <v>629</v>
      </c>
      <c r="I53" s="238">
        <v>0</v>
      </c>
      <c r="J53" s="238">
        <v>6</v>
      </c>
      <c r="K53" s="238">
        <v>0</v>
      </c>
      <c r="L53" s="238">
        <v>0</v>
      </c>
      <c r="M53" s="239">
        <v>0.05</v>
      </c>
      <c r="N53" s="367">
        <f>$M53*(SUM($I53:I53)/SUM($I53:$L53))</f>
        <v>0</v>
      </c>
      <c r="O53" s="367">
        <f>$M53*(SUM($I53:J53)/SUM($I53:$L53))</f>
        <v>0.05</v>
      </c>
      <c r="P53" s="367">
        <f>$M53*(SUM($I53:K53)/SUM($I53:$L53))</f>
        <v>0.05</v>
      </c>
      <c r="Q53" s="367">
        <f>$M53*(SUM($I53:L53)/SUM($I53:$L53))</f>
        <v>0.05</v>
      </c>
      <c r="R53" s="226"/>
      <c r="S53" s="226"/>
      <c r="T53" s="226"/>
      <c r="U53" s="226"/>
      <c r="V53" s="367">
        <f>$M53*SUM($R53:R53)/SUM($I53:$L53)</f>
        <v>0</v>
      </c>
      <c r="W53" s="367">
        <f>$M53*SUM($R53:S53)/SUM($I53:$L53)</f>
        <v>0</v>
      </c>
      <c r="X53" s="367">
        <f>$M53*SUM($R53:T53)/SUM($I53:$L53)</f>
        <v>0</v>
      </c>
      <c r="Y53" s="367">
        <f>$M53*SUM($R53:U53)/SUM($I53:$L53)</f>
        <v>0</v>
      </c>
      <c r="Z53" s="368"/>
      <c r="AA53" s="226"/>
    </row>
    <row r="54" spans="1:27" ht="63" x14ac:dyDescent="0.25">
      <c r="A54" s="222">
        <v>47</v>
      </c>
      <c r="B54" s="347" t="s">
        <v>485</v>
      </c>
      <c r="C54" s="358" t="s">
        <v>595</v>
      </c>
      <c r="D54" s="267" t="s">
        <v>596</v>
      </c>
      <c r="E54" s="269">
        <v>44928</v>
      </c>
      <c r="F54" s="269">
        <v>45077</v>
      </c>
      <c r="G54" s="267" t="s">
        <v>618</v>
      </c>
      <c r="H54" s="270" t="s">
        <v>585</v>
      </c>
      <c r="I54" s="238">
        <v>0</v>
      </c>
      <c r="J54" s="238">
        <v>1</v>
      </c>
      <c r="K54" s="238">
        <v>0</v>
      </c>
      <c r="L54" s="238">
        <v>0</v>
      </c>
      <c r="M54" s="239">
        <v>7.0000000000000007E-2</v>
      </c>
      <c r="N54" s="367">
        <f>$M54*(SUM($I54:I54)/SUM($I54:$L54))</f>
        <v>0</v>
      </c>
      <c r="O54" s="367">
        <f>$M54*(SUM($I54:J54)/SUM($I54:$L54))</f>
        <v>7.0000000000000007E-2</v>
      </c>
      <c r="P54" s="367">
        <f>$M54*(SUM($I54:K54)/SUM($I54:$L54))</f>
        <v>7.0000000000000007E-2</v>
      </c>
      <c r="Q54" s="367">
        <f>$M54*(SUM($I54:L54)/SUM($I54:$L54))</f>
        <v>7.0000000000000007E-2</v>
      </c>
      <c r="R54" s="226"/>
      <c r="S54" s="226"/>
      <c r="T54" s="226"/>
      <c r="U54" s="226"/>
      <c r="V54" s="367">
        <f>$M54*SUM($R54:R54)/SUM($I54:$L54)</f>
        <v>0</v>
      </c>
      <c r="W54" s="367">
        <f>$M54*SUM($R54:S54)/SUM($I54:$L54)</f>
        <v>0</v>
      </c>
      <c r="X54" s="367">
        <f>$M54*SUM($R54:T54)/SUM($I54:$L54)</f>
        <v>0</v>
      </c>
      <c r="Y54" s="367">
        <f>$M54*SUM($R54:U54)/SUM($I54:$L54)</f>
        <v>0</v>
      </c>
      <c r="Z54" s="368"/>
      <c r="AA54" s="226"/>
    </row>
    <row r="55" spans="1:27" ht="110.25" x14ac:dyDescent="0.25">
      <c r="A55" s="222">
        <v>48</v>
      </c>
      <c r="B55" s="347" t="s">
        <v>486</v>
      </c>
      <c r="C55" s="358" t="s">
        <v>487</v>
      </c>
      <c r="D55" s="236" t="s">
        <v>488</v>
      </c>
      <c r="E55" s="237">
        <v>44958</v>
      </c>
      <c r="F55" s="237">
        <v>45107</v>
      </c>
      <c r="G55" s="236" t="s">
        <v>620</v>
      </c>
      <c r="H55" s="236" t="s">
        <v>597</v>
      </c>
      <c r="I55" s="238">
        <v>0</v>
      </c>
      <c r="J55" s="238">
        <v>1</v>
      </c>
      <c r="K55" s="238">
        <v>0</v>
      </c>
      <c r="L55" s="238">
        <v>0</v>
      </c>
      <c r="M55" s="239">
        <v>0.06</v>
      </c>
      <c r="N55" s="367">
        <f>$M55*(SUM($I55:I55)/SUM($I55:$L55))</f>
        <v>0</v>
      </c>
      <c r="O55" s="367">
        <f>$M55*(SUM($I55:J55)/SUM($I55:$L55))</f>
        <v>0.06</v>
      </c>
      <c r="P55" s="367">
        <f>$M55*(SUM($I55:K55)/SUM($I55:$L55))</f>
        <v>0.06</v>
      </c>
      <c r="Q55" s="367">
        <f>$M55*(SUM($I55:L55)/SUM($I55:$L55))</f>
        <v>0.06</v>
      </c>
      <c r="R55" s="226"/>
      <c r="S55" s="226"/>
      <c r="T55" s="226"/>
      <c r="U55" s="226"/>
      <c r="V55" s="367">
        <f>$M55*SUM($R55:R55)/SUM($I55:$L55)</f>
        <v>0</v>
      </c>
      <c r="W55" s="367">
        <f>$M55*SUM($R55:S55)/SUM($I55:$L55)</f>
        <v>0</v>
      </c>
      <c r="X55" s="367">
        <f>$M55*SUM($R55:T55)/SUM($I55:$L55)</f>
        <v>0</v>
      </c>
      <c r="Y55" s="367">
        <f>$M55*SUM($R55:U55)/SUM($I55:$L55)</f>
        <v>0</v>
      </c>
      <c r="Z55" s="368"/>
      <c r="AA55" s="226"/>
    </row>
    <row r="56" spans="1:27" ht="63" x14ac:dyDescent="0.25">
      <c r="A56" s="222">
        <v>49</v>
      </c>
      <c r="B56" s="347" t="s">
        <v>489</v>
      </c>
      <c r="C56" s="358" t="s">
        <v>598</v>
      </c>
      <c r="D56" s="236" t="s">
        <v>490</v>
      </c>
      <c r="E56" s="237">
        <v>44958</v>
      </c>
      <c r="F56" s="237">
        <v>45076</v>
      </c>
      <c r="G56" s="236" t="s">
        <v>619</v>
      </c>
      <c r="H56" s="228" t="s">
        <v>627</v>
      </c>
      <c r="I56" s="238">
        <v>0</v>
      </c>
      <c r="J56" s="238">
        <v>1</v>
      </c>
      <c r="K56" s="238">
        <v>0</v>
      </c>
      <c r="L56" s="238">
        <v>0</v>
      </c>
      <c r="M56" s="239">
        <v>0.1</v>
      </c>
      <c r="N56" s="367">
        <f>$M56*(SUM($I56:I56)/SUM($I56:$L56))</f>
        <v>0</v>
      </c>
      <c r="O56" s="367">
        <f>$M56*(SUM($I56:J56)/SUM($I56:$L56))</f>
        <v>0.1</v>
      </c>
      <c r="P56" s="367">
        <f>$M56*(SUM($I56:K56)/SUM($I56:$L56))</f>
        <v>0.1</v>
      </c>
      <c r="Q56" s="367">
        <f>$M56*(SUM($I56:L56)/SUM($I56:$L56))</f>
        <v>0.1</v>
      </c>
      <c r="R56" s="226"/>
      <c r="S56" s="226"/>
      <c r="T56" s="226"/>
      <c r="U56" s="226"/>
      <c r="V56" s="367">
        <f>$M56*SUM($R56:R56)/SUM($I56:$L56)</f>
        <v>0</v>
      </c>
      <c r="W56" s="367">
        <f>$M56*SUM($R56:S56)/SUM($I56:$L56)</f>
        <v>0</v>
      </c>
      <c r="X56" s="367">
        <f>$M56*SUM($R56:T56)/SUM($I56:$L56)</f>
        <v>0</v>
      </c>
      <c r="Y56" s="367">
        <f>$M56*SUM($R56:U56)/SUM($I56:$L56)</f>
        <v>0</v>
      </c>
      <c r="Z56" s="368"/>
      <c r="AA56" s="226"/>
    </row>
    <row r="57" spans="1:27" ht="63" x14ac:dyDescent="0.25">
      <c r="A57" s="222">
        <v>50</v>
      </c>
      <c r="B57" s="347" t="s">
        <v>491</v>
      </c>
      <c r="C57" s="358" t="s">
        <v>599</v>
      </c>
      <c r="D57" s="236" t="s">
        <v>492</v>
      </c>
      <c r="E57" s="237">
        <v>44958</v>
      </c>
      <c r="F57" s="237">
        <v>45275</v>
      </c>
      <c r="G57" s="236" t="s">
        <v>621</v>
      </c>
      <c r="H57" s="228" t="s">
        <v>627</v>
      </c>
      <c r="I57" s="238">
        <v>0</v>
      </c>
      <c r="J57" s="238">
        <v>1</v>
      </c>
      <c r="K57" s="238">
        <v>0</v>
      </c>
      <c r="L57" s="238">
        <v>1</v>
      </c>
      <c r="M57" s="239">
        <v>0.1</v>
      </c>
      <c r="N57" s="367">
        <f>$M57*(SUM($I57:I57)/SUM($I57:$L57))</f>
        <v>0</v>
      </c>
      <c r="O57" s="367">
        <f>$M57*(SUM($I57:J57)/SUM($I57:$L57))</f>
        <v>0.05</v>
      </c>
      <c r="P57" s="367">
        <f>$M57*(SUM($I57:K57)/SUM($I57:$L57))</f>
        <v>0.05</v>
      </c>
      <c r="Q57" s="367">
        <f>$M57*(SUM($I57:L57)/SUM($I57:$L57))</f>
        <v>0.1</v>
      </c>
      <c r="R57" s="226"/>
      <c r="S57" s="226"/>
      <c r="T57" s="226"/>
      <c r="U57" s="226"/>
      <c r="V57" s="367">
        <f>$M57*SUM($R57:R57)/SUM($I57:$L57)</f>
        <v>0</v>
      </c>
      <c r="W57" s="367">
        <f>$M57*SUM($R57:S57)/SUM($I57:$L57)</f>
        <v>0</v>
      </c>
      <c r="X57" s="367">
        <f>$M57*SUM($R57:T57)/SUM($I57:$L57)</f>
        <v>0</v>
      </c>
      <c r="Y57" s="367">
        <f>$M57*SUM($R57:U57)/SUM($I57:$L57)</f>
        <v>0</v>
      </c>
      <c r="Z57" s="368"/>
      <c r="AA57" s="226"/>
    </row>
    <row r="58" spans="1:27" ht="63" x14ac:dyDescent="0.25">
      <c r="A58" s="222">
        <v>51</v>
      </c>
      <c r="B58" s="347" t="s">
        <v>493</v>
      </c>
      <c r="C58" s="358" t="s">
        <v>600</v>
      </c>
      <c r="D58" s="236" t="s">
        <v>623</v>
      </c>
      <c r="E58" s="237">
        <v>44958</v>
      </c>
      <c r="F58" s="237">
        <v>45107</v>
      </c>
      <c r="G58" s="228" t="s">
        <v>683</v>
      </c>
      <c r="H58" s="228" t="s">
        <v>627</v>
      </c>
      <c r="I58" s="238">
        <v>0</v>
      </c>
      <c r="J58" s="238">
        <v>1</v>
      </c>
      <c r="K58" s="238">
        <v>0</v>
      </c>
      <c r="L58" s="238">
        <v>0</v>
      </c>
      <c r="M58" s="239">
        <v>0.05</v>
      </c>
      <c r="N58" s="367">
        <f>$M58*(SUM($I58:I58)/SUM($I58:$L58))</f>
        <v>0</v>
      </c>
      <c r="O58" s="367">
        <f>$M58*(SUM($I58:J58)/SUM($I58:$L58))</f>
        <v>0.05</v>
      </c>
      <c r="P58" s="367">
        <f>$M58*(SUM($I58:K58)/SUM($I58:$L58))</f>
        <v>0.05</v>
      </c>
      <c r="Q58" s="367">
        <f>$M58*(SUM($I58:L58)/SUM($I58:$L58))</f>
        <v>0.05</v>
      </c>
      <c r="R58" s="226"/>
      <c r="S58" s="226"/>
      <c r="T58" s="226"/>
      <c r="U58" s="226"/>
      <c r="V58" s="367">
        <f>$M58*SUM($R58:R58)/SUM($I58:$L58)</f>
        <v>0</v>
      </c>
      <c r="W58" s="367">
        <f>$M58*SUM($R58:S58)/SUM($I58:$L58)</f>
        <v>0</v>
      </c>
      <c r="X58" s="367">
        <f>$M58*SUM($R58:T58)/SUM($I58:$L58)</f>
        <v>0</v>
      </c>
      <c r="Y58" s="367">
        <f>$M58*SUM($R58:U58)/SUM($I58:$L58)</f>
        <v>0</v>
      </c>
      <c r="Z58" s="368"/>
      <c r="AA58" s="226"/>
    </row>
    <row r="59" spans="1:27" ht="115.5" customHeight="1" x14ac:dyDescent="0.25">
      <c r="A59" s="222">
        <v>52</v>
      </c>
      <c r="B59" s="347" t="s">
        <v>494</v>
      </c>
      <c r="C59" s="358" t="s">
        <v>601</v>
      </c>
      <c r="D59" s="236" t="s">
        <v>602</v>
      </c>
      <c r="E59" s="237">
        <v>44958</v>
      </c>
      <c r="F59" s="237">
        <v>45199</v>
      </c>
      <c r="G59" s="236" t="s">
        <v>624</v>
      </c>
      <c r="H59" s="228" t="s">
        <v>627</v>
      </c>
      <c r="I59" s="238">
        <v>0</v>
      </c>
      <c r="J59" s="238">
        <v>0</v>
      </c>
      <c r="K59" s="238">
        <v>1</v>
      </c>
      <c r="L59" s="238">
        <v>0</v>
      </c>
      <c r="M59" s="239">
        <v>0.1</v>
      </c>
      <c r="N59" s="367">
        <f>$M59*(SUM($I59:I59)/SUM($I59:$L59))</f>
        <v>0</v>
      </c>
      <c r="O59" s="367">
        <f>$M59*(SUM($I59:J59)/SUM($I59:$L59))</f>
        <v>0</v>
      </c>
      <c r="P59" s="367">
        <f>$M59*(SUM($I59:K59)/SUM($I59:$L59))</f>
        <v>0.1</v>
      </c>
      <c r="Q59" s="367">
        <f>$M59*(SUM($I59:L59)/SUM($I59:$L59))</f>
        <v>0.1</v>
      </c>
      <c r="R59" s="226"/>
      <c r="S59" s="226"/>
      <c r="T59" s="226"/>
      <c r="U59" s="226"/>
      <c r="V59" s="367">
        <f>$M59*SUM($R59:R59)/SUM($I59:$L59)</f>
        <v>0</v>
      </c>
      <c r="W59" s="367">
        <f>$M59*SUM($R59:S59)/SUM($I59:$L59)</f>
        <v>0</v>
      </c>
      <c r="X59" s="367">
        <f>$M59*SUM($R59:T59)/SUM($I59:$L59)</f>
        <v>0</v>
      </c>
      <c r="Y59" s="367">
        <f>$M59*SUM($R59:U59)/SUM($I59:$L59)</f>
        <v>0</v>
      </c>
      <c r="Z59" s="368"/>
      <c r="AA59" s="226"/>
    </row>
    <row r="60" spans="1:27" ht="110.25" x14ac:dyDescent="0.25">
      <c r="A60" s="222">
        <v>53</v>
      </c>
      <c r="B60" s="347" t="s">
        <v>495</v>
      </c>
      <c r="C60" s="353" t="s">
        <v>496</v>
      </c>
      <c r="D60" s="228" t="s">
        <v>603</v>
      </c>
      <c r="E60" s="266">
        <v>44958</v>
      </c>
      <c r="F60" s="266">
        <v>45275</v>
      </c>
      <c r="G60" s="228" t="s">
        <v>684</v>
      </c>
      <c r="H60" s="228" t="s">
        <v>627</v>
      </c>
      <c r="I60" s="238">
        <v>0</v>
      </c>
      <c r="J60" s="238">
        <v>2</v>
      </c>
      <c r="K60" s="238">
        <v>0</v>
      </c>
      <c r="L60" s="238">
        <v>1</v>
      </c>
      <c r="M60" s="239">
        <v>0.1</v>
      </c>
      <c r="N60" s="367">
        <f>$M60*(SUM($I60:I60)/SUM($I60:$L60))</f>
        <v>0</v>
      </c>
      <c r="O60" s="367">
        <f>$M60*(SUM($I60:J60)/SUM($I60:$L60))</f>
        <v>6.6666666666666666E-2</v>
      </c>
      <c r="P60" s="367">
        <f>$M60*(SUM($I60:K60)/SUM($I60:$L60))</f>
        <v>6.6666666666666666E-2</v>
      </c>
      <c r="Q60" s="367">
        <f>$M60*(SUM($I60:L60)/SUM($I60:$L60))</f>
        <v>0.1</v>
      </c>
      <c r="R60" s="226"/>
      <c r="S60" s="226"/>
      <c r="T60" s="226"/>
      <c r="U60" s="226"/>
      <c r="V60" s="367">
        <f>$M60*SUM($R60:R60)/SUM($I60:$L60)</f>
        <v>0</v>
      </c>
      <c r="W60" s="367">
        <f>$M60*SUM($R60:S60)/SUM($I60:$L60)</f>
        <v>0</v>
      </c>
      <c r="X60" s="367">
        <f>$M60*SUM($R60:T60)/SUM($I60:$L60)</f>
        <v>0</v>
      </c>
      <c r="Y60" s="367">
        <f>$M60*SUM($R60:U60)/SUM($I60:$L60)</f>
        <v>0</v>
      </c>
      <c r="Z60" s="368"/>
      <c r="AA60" s="226"/>
    </row>
    <row r="61" spans="1:27" ht="78.75" x14ac:dyDescent="0.25">
      <c r="A61" s="222">
        <v>54</v>
      </c>
      <c r="B61" s="347" t="s">
        <v>497</v>
      </c>
      <c r="C61" s="358" t="s">
        <v>678</v>
      </c>
      <c r="D61" s="236" t="s">
        <v>679</v>
      </c>
      <c r="E61" s="237">
        <v>44958</v>
      </c>
      <c r="F61" s="237">
        <v>45291</v>
      </c>
      <c r="G61" s="256" t="s">
        <v>626</v>
      </c>
      <c r="H61" s="228" t="s">
        <v>628</v>
      </c>
      <c r="I61" s="238">
        <v>0</v>
      </c>
      <c r="J61" s="238">
        <v>1</v>
      </c>
      <c r="K61" s="238">
        <v>0</v>
      </c>
      <c r="L61" s="238">
        <v>1</v>
      </c>
      <c r="M61" s="239">
        <v>7.0000000000000007E-2</v>
      </c>
      <c r="N61" s="367">
        <f>$M61*(SUM($I61:I61)/SUM($I61:$L61))</f>
        <v>0</v>
      </c>
      <c r="O61" s="367">
        <f>$M61*(SUM($I61:J61)/SUM($I61:$L61))</f>
        <v>3.5000000000000003E-2</v>
      </c>
      <c r="P61" s="367">
        <f>$M61*(SUM($I61:K61)/SUM($I61:$L61))</f>
        <v>3.5000000000000003E-2</v>
      </c>
      <c r="Q61" s="367">
        <f>$M61*(SUM($I61:L61)/SUM($I61:$L61))</f>
        <v>7.0000000000000007E-2</v>
      </c>
      <c r="R61" s="226"/>
      <c r="S61" s="226"/>
      <c r="T61" s="226"/>
      <c r="U61" s="226"/>
      <c r="V61" s="367">
        <f>$M61*SUM($R61:R61)/SUM($I61:$L61)</f>
        <v>0</v>
      </c>
      <c r="W61" s="367">
        <f>$M61*SUM($R61:S61)/SUM($I61:$L61)</f>
        <v>0</v>
      </c>
      <c r="X61" s="367">
        <f>$M61*SUM($R61:T61)/SUM($I61:$L61)</f>
        <v>0</v>
      </c>
      <c r="Y61" s="367">
        <f>$M61*SUM($R61:U61)/SUM($I61:$L61)</f>
        <v>0</v>
      </c>
      <c r="Z61" s="368"/>
      <c r="AA61" s="226"/>
    </row>
    <row r="62" spans="1:27" ht="63" x14ac:dyDescent="0.25">
      <c r="A62" s="222">
        <v>55</v>
      </c>
      <c r="B62" s="347" t="s">
        <v>498</v>
      </c>
      <c r="C62" s="358" t="s">
        <v>685</v>
      </c>
      <c r="D62" s="236" t="s">
        <v>499</v>
      </c>
      <c r="E62" s="237">
        <v>44928</v>
      </c>
      <c r="F62" s="237">
        <v>45230</v>
      </c>
      <c r="G62" s="236" t="s">
        <v>622</v>
      </c>
      <c r="H62" s="228" t="s">
        <v>627</v>
      </c>
      <c r="I62" s="238">
        <v>0</v>
      </c>
      <c r="J62" s="238">
        <v>0</v>
      </c>
      <c r="K62" s="238">
        <v>0</v>
      </c>
      <c r="L62" s="238">
        <v>1</v>
      </c>
      <c r="M62" s="239">
        <v>0.05</v>
      </c>
      <c r="N62" s="367">
        <f>$M62*(SUM($I62:I62)/SUM($I62:$L62))</f>
        <v>0</v>
      </c>
      <c r="O62" s="367">
        <f>$M62*(SUM($I62:J62)/SUM($I62:$L62))</f>
        <v>0</v>
      </c>
      <c r="P62" s="367">
        <f>$M62*(SUM($I62:K62)/SUM($I62:$L62))</f>
        <v>0</v>
      </c>
      <c r="Q62" s="367">
        <f>$M62*(SUM($I62:L62)/SUM($I62:$L62))</f>
        <v>0.05</v>
      </c>
      <c r="R62" s="226"/>
      <c r="S62" s="226"/>
      <c r="T62" s="226"/>
      <c r="U62" s="226"/>
      <c r="V62" s="367">
        <f>$M62*SUM($R62:R62)/SUM($I62:$L62)</f>
        <v>0</v>
      </c>
      <c r="W62" s="367">
        <f>$M62*SUM($R62:S62)/SUM($I62:$L62)</f>
        <v>0</v>
      </c>
      <c r="X62" s="367">
        <f>$M62*SUM($R62:T62)/SUM($I62:$L62)</f>
        <v>0</v>
      </c>
      <c r="Y62" s="367">
        <f>$M62*SUM($R62:U62)/SUM($I62:$L62)</f>
        <v>0</v>
      </c>
      <c r="Z62" s="368"/>
      <c r="AA62" s="226"/>
    </row>
    <row r="63" spans="1:27" ht="78.75" x14ac:dyDescent="0.25">
      <c r="A63" s="222">
        <v>56</v>
      </c>
      <c r="B63" s="347" t="s">
        <v>500</v>
      </c>
      <c r="C63" s="358" t="s">
        <v>501</v>
      </c>
      <c r="D63" s="236" t="s">
        <v>650</v>
      </c>
      <c r="E63" s="237">
        <v>44928</v>
      </c>
      <c r="F63" s="237">
        <v>45291</v>
      </c>
      <c r="G63" s="256" t="s">
        <v>651</v>
      </c>
      <c r="H63" s="228" t="s">
        <v>630</v>
      </c>
      <c r="I63" s="238">
        <v>0</v>
      </c>
      <c r="J63" s="238">
        <v>1</v>
      </c>
      <c r="K63" s="238">
        <v>0</v>
      </c>
      <c r="L63" s="238">
        <v>1</v>
      </c>
      <c r="M63" s="239">
        <v>0.05</v>
      </c>
      <c r="N63" s="367">
        <f>$M63*(SUM($I63:I63)/SUM($I63:$L63))</f>
        <v>0</v>
      </c>
      <c r="O63" s="367">
        <f>$M63*(SUM($I63:J63)/SUM($I63:$L63))</f>
        <v>2.5000000000000001E-2</v>
      </c>
      <c r="P63" s="367">
        <f>$M63*(SUM($I63:K63)/SUM($I63:$L63))</f>
        <v>2.5000000000000001E-2</v>
      </c>
      <c r="Q63" s="367">
        <f>$M63*(SUM($I63:L63)/SUM($I63:$L63))</f>
        <v>0.05</v>
      </c>
      <c r="R63" s="226"/>
      <c r="S63" s="226"/>
      <c r="T63" s="226"/>
      <c r="U63" s="226"/>
      <c r="V63" s="367">
        <f>$M63*SUM($R63:R63)/SUM($I63:$L63)</f>
        <v>0</v>
      </c>
      <c r="W63" s="367">
        <f>$M63*SUM($R63:S63)/SUM($I63:$L63)</f>
        <v>0</v>
      </c>
      <c r="X63" s="367">
        <f>$M63*SUM($R63:T63)/SUM($I63:$L63)</f>
        <v>0</v>
      </c>
      <c r="Y63" s="367">
        <f>$M63*SUM($R63:U63)/SUM($I63:$L63)</f>
        <v>0</v>
      </c>
      <c r="Z63" s="368"/>
      <c r="AA63" s="226"/>
    </row>
    <row r="64" spans="1:27" ht="63" x14ac:dyDescent="0.25">
      <c r="A64" s="222">
        <v>57</v>
      </c>
      <c r="B64" s="347" t="s">
        <v>563</v>
      </c>
      <c r="C64" s="349" t="s">
        <v>354</v>
      </c>
      <c r="D64" s="216" t="s">
        <v>733</v>
      </c>
      <c r="E64" s="224">
        <v>44927</v>
      </c>
      <c r="F64" s="225">
        <v>45291</v>
      </c>
      <c r="G64" s="216" t="s">
        <v>734</v>
      </c>
      <c r="H64" s="216" t="s">
        <v>614</v>
      </c>
      <c r="I64" s="343">
        <v>1</v>
      </c>
      <c r="J64" s="216">
        <v>1</v>
      </c>
      <c r="K64" s="216">
        <v>1</v>
      </c>
      <c r="L64" s="216">
        <v>1</v>
      </c>
      <c r="M64" s="235">
        <v>0.03</v>
      </c>
      <c r="N64" s="367">
        <f>$M64*(SUM($I64:I64)/SUM($I64:$L64))</f>
        <v>7.4999999999999997E-3</v>
      </c>
      <c r="O64" s="367">
        <f>$M64*(SUM($I64:J64)/SUM($I64:$L64))</f>
        <v>1.4999999999999999E-2</v>
      </c>
      <c r="P64" s="367">
        <f>$M64*(SUM($I64:K64)/SUM($I64:$L64))</f>
        <v>2.2499999999999999E-2</v>
      </c>
      <c r="Q64" s="367">
        <f>$M64*(SUM($I64:L64)/SUM($I64:$L64))</f>
        <v>0.03</v>
      </c>
      <c r="R64" s="226">
        <v>1</v>
      </c>
      <c r="S64" s="226"/>
      <c r="T64" s="226"/>
      <c r="U64" s="226"/>
      <c r="V64" s="367">
        <f>$M64*SUM($R64:R64)/SUM($I64:$L64)</f>
        <v>7.4999999999999997E-3</v>
      </c>
      <c r="W64" s="367">
        <f>$M64*SUM($R64:S64)/SUM($I64:$L64)</f>
        <v>7.4999999999999997E-3</v>
      </c>
      <c r="X64" s="367">
        <f>$M64*SUM($R64:T64)/SUM($I64:$L64)</f>
        <v>7.4999999999999997E-3</v>
      </c>
      <c r="Y64" s="367">
        <f>$M64*SUM($R64:U64)/SUM($I64:$L64)</f>
        <v>7.4999999999999997E-3</v>
      </c>
      <c r="Z64" s="382" t="s">
        <v>822</v>
      </c>
      <c r="AA64" s="363" t="s">
        <v>821</v>
      </c>
    </row>
    <row r="65" spans="1:27" ht="27" customHeight="1" thickBot="1" x14ac:dyDescent="0.3">
      <c r="A65" s="372"/>
      <c r="B65" s="281" t="s">
        <v>764</v>
      </c>
      <c r="C65" s="351"/>
      <c r="D65" s="329"/>
      <c r="E65" s="330"/>
      <c r="F65" s="330"/>
      <c r="G65" s="331"/>
      <c r="H65" s="331"/>
      <c r="I65" s="93"/>
      <c r="J65" s="93"/>
      <c r="K65" s="93"/>
      <c r="L65" s="93"/>
      <c r="M65" s="332">
        <f>SUM(M51:M64)</f>
        <v>1.0000000000000002</v>
      </c>
      <c r="N65" s="378">
        <f>SUM(N51:N64)</f>
        <v>3.0833333333333334E-2</v>
      </c>
      <c r="O65" s="378">
        <f t="shared" ref="O65:Q65" si="2">SUM(O51:O64)</f>
        <v>0.56833333333333336</v>
      </c>
      <c r="P65" s="378">
        <f t="shared" si="2"/>
        <v>0.6991666666666666</v>
      </c>
      <c r="Q65" s="378">
        <f t="shared" si="2"/>
        <v>1.0000000000000002</v>
      </c>
      <c r="R65" s="379"/>
      <c r="S65" s="379"/>
      <c r="T65" s="379"/>
      <c r="U65" s="379"/>
      <c r="V65" s="378">
        <f>SUM(V51:V64)</f>
        <v>3.0833333333333334E-2</v>
      </c>
      <c r="W65" s="378">
        <f t="shared" ref="W65:Y65" si="3">SUM(W51:W64)</f>
        <v>3.0833333333333334E-2</v>
      </c>
      <c r="X65" s="378">
        <f t="shared" si="3"/>
        <v>3.0833333333333334E-2</v>
      </c>
      <c r="Y65" s="378">
        <f t="shared" si="3"/>
        <v>3.0833333333333334E-2</v>
      </c>
      <c r="Z65" s="380"/>
      <c r="AA65" s="379"/>
    </row>
    <row r="66" spans="1:27" ht="278.25" customHeight="1" x14ac:dyDescent="0.25">
      <c r="A66" s="222">
        <v>58</v>
      </c>
      <c r="B66" s="347" t="s">
        <v>98</v>
      </c>
      <c r="C66" s="353" t="s">
        <v>519</v>
      </c>
      <c r="D66" s="228" t="s">
        <v>693</v>
      </c>
      <c r="E66" s="250">
        <v>44958</v>
      </c>
      <c r="F66" s="250">
        <v>45291</v>
      </c>
      <c r="G66" s="228" t="s">
        <v>809</v>
      </c>
      <c r="H66" s="228" t="s">
        <v>520</v>
      </c>
      <c r="I66" s="346">
        <v>3</v>
      </c>
      <c r="J66" s="228">
        <v>3</v>
      </c>
      <c r="K66" s="228">
        <v>3</v>
      </c>
      <c r="L66" s="228">
        <v>4</v>
      </c>
      <c r="M66" s="285">
        <v>0.08</v>
      </c>
      <c r="N66" s="367">
        <f>$M66*(SUM($I66:I66)/SUM($I66:$L66))</f>
        <v>1.8461538461538463E-2</v>
      </c>
      <c r="O66" s="367">
        <f>$M66*(SUM($I66:J66)/SUM($I66:$L66))</f>
        <v>3.6923076923076927E-2</v>
      </c>
      <c r="P66" s="367">
        <f>$M66*(SUM($I66:K66)/SUM($I66:$L66))</f>
        <v>5.5384615384615386E-2</v>
      </c>
      <c r="Q66" s="367">
        <f>$M66*(SUM($I66:L66)/SUM($I66:$L66))</f>
        <v>0.08</v>
      </c>
      <c r="R66" s="226">
        <v>3</v>
      </c>
      <c r="S66" s="226"/>
      <c r="T66" s="226"/>
      <c r="U66" s="226"/>
      <c r="V66" s="367">
        <f>$M66*SUM($R66:R66)/SUM($I66:$L66)</f>
        <v>1.846153846153846E-2</v>
      </c>
      <c r="W66" s="367">
        <f>$M66*SUM($R66:S66)/SUM($I66:$L66)</f>
        <v>1.846153846153846E-2</v>
      </c>
      <c r="X66" s="367">
        <f>$M66*SUM($R66:T66)/SUM($I66:$L66)</f>
        <v>1.846153846153846E-2</v>
      </c>
      <c r="Y66" s="367">
        <f>$M66*SUM($R66:U66)/SUM($I66:$L66)</f>
        <v>1.846153846153846E-2</v>
      </c>
      <c r="Z66" s="368" t="s">
        <v>799</v>
      </c>
      <c r="AA66" s="363" t="s">
        <v>798</v>
      </c>
    </row>
    <row r="67" spans="1:27" ht="86.25" customHeight="1" x14ac:dyDescent="0.25">
      <c r="A67" s="222">
        <v>59</v>
      </c>
      <c r="B67" s="347" t="s">
        <v>669</v>
      </c>
      <c r="C67" s="350" t="s">
        <v>668</v>
      </c>
      <c r="D67" s="236" t="s">
        <v>694</v>
      </c>
      <c r="E67" s="237">
        <v>44958</v>
      </c>
      <c r="F67" s="237">
        <v>45291</v>
      </c>
      <c r="G67" s="236" t="s">
        <v>632</v>
      </c>
      <c r="H67" s="236" t="s">
        <v>633</v>
      </c>
      <c r="I67" s="239">
        <v>0</v>
      </c>
      <c r="J67" s="239">
        <v>0.5</v>
      </c>
      <c r="K67" s="239">
        <v>0.25</v>
      </c>
      <c r="L67" s="239">
        <v>0.25</v>
      </c>
      <c r="M67" s="239">
        <v>0.08</v>
      </c>
      <c r="N67" s="367">
        <f>$M67*(SUM($I67:I67)/SUM($I67:$L67))</f>
        <v>0</v>
      </c>
      <c r="O67" s="367">
        <f>$M67*(SUM($I67:J67)/SUM($I67:$L67))</f>
        <v>0.04</v>
      </c>
      <c r="P67" s="367">
        <f>$M67*(SUM($I67:K67)/SUM($I67:$L67))</f>
        <v>0.06</v>
      </c>
      <c r="Q67" s="367">
        <f>$M67*(SUM($I67:L67)/SUM($I67:$L67))</f>
        <v>0.08</v>
      </c>
      <c r="R67" s="226"/>
      <c r="S67" s="226"/>
      <c r="T67" s="226"/>
      <c r="U67" s="226"/>
      <c r="V67" s="367">
        <f>$M67*SUM($R67:R67)/SUM($I67:$L67)</f>
        <v>0</v>
      </c>
      <c r="W67" s="367">
        <f>$M67*SUM($R67:S67)/SUM($I67:$L67)</f>
        <v>0</v>
      </c>
      <c r="X67" s="367">
        <f>$M67*SUM($R67:T67)/SUM($I67:$L67)</f>
        <v>0</v>
      </c>
      <c r="Y67" s="367">
        <f>$M67*SUM($R67:U67)/SUM($I67:$L67)</f>
        <v>0</v>
      </c>
      <c r="Z67" s="368"/>
      <c r="AA67" s="226"/>
    </row>
    <row r="68" spans="1:27" ht="78.75" x14ac:dyDescent="0.25">
      <c r="A68" s="222">
        <v>60</v>
      </c>
      <c r="B68" s="347" t="s">
        <v>528</v>
      </c>
      <c r="C68" s="350" t="s">
        <v>695</v>
      </c>
      <c r="D68" s="236" t="s">
        <v>527</v>
      </c>
      <c r="E68" s="237">
        <v>44958</v>
      </c>
      <c r="F68" s="237">
        <v>45291</v>
      </c>
      <c r="G68" s="236" t="s">
        <v>696</v>
      </c>
      <c r="H68" s="236" t="s">
        <v>524</v>
      </c>
      <c r="I68" s="239">
        <v>0</v>
      </c>
      <c r="J68" s="239">
        <v>0.5</v>
      </c>
      <c r="K68" s="239">
        <v>0</v>
      </c>
      <c r="L68" s="239">
        <v>0.5</v>
      </c>
      <c r="M68" s="239">
        <v>0.08</v>
      </c>
      <c r="N68" s="367">
        <f>$M68*(SUM($I68:I68)/SUM($I68:$L68))</f>
        <v>0</v>
      </c>
      <c r="O68" s="367">
        <f>$M68*(SUM($I68:J68)/SUM($I68:$L68))</f>
        <v>0.04</v>
      </c>
      <c r="P68" s="367">
        <f>$M68*(SUM($I68:K68)/SUM($I68:$L68))</f>
        <v>0.04</v>
      </c>
      <c r="Q68" s="367">
        <f>$M68*(SUM($I68:L68)/SUM($I68:$L68))</f>
        <v>0.08</v>
      </c>
      <c r="R68" s="226"/>
      <c r="S68" s="226"/>
      <c r="T68" s="226"/>
      <c r="U68" s="226"/>
      <c r="V68" s="367">
        <f>$M68*SUM($R68:R68)/SUM($I68:$L68)</f>
        <v>0</v>
      </c>
      <c r="W68" s="367">
        <f>$M68*SUM($R68:S68)/SUM($I68:$L68)</f>
        <v>0</v>
      </c>
      <c r="X68" s="367">
        <f>$M68*SUM($R68:T68)/SUM($I68:$L68)</f>
        <v>0</v>
      </c>
      <c r="Y68" s="367">
        <f>$M68*SUM($R68:U68)/SUM($I68:$L68)</f>
        <v>0</v>
      </c>
      <c r="Z68" s="368"/>
      <c r="AA68" s="226"/>
    </row>
    <row r="69" spans="1:27" ht="63" x14ac:dyDescent="0.25">
      <c r="A69" s="222">
        <v>61</v>
      </c>
      <c r="B69" s="347" t="s">
        <v>529</v>
      </c>
      <c r="C69" s="350" t="s">
        <v>676</v>
      </c>
      <c r="D69" s="236" t="s">
        <v>674</v>
      </c>
      <c r="E69" s="237">
        <v>44928</v>
      </c>
      <c r="F69" s="237">
        <v>45107</v>
      </c>
      <c r="G69" s="236" t="s">
        <v>634</v>
      </c>
      <c r="H69" s="236" t="s">
        <v>635</v>
      </c>
      <c r="I69" s="236">
        <v>0</v>
      </c>
      <c r="J69" s="236">
        <v>1</v>
      </c>
      <c r="K69" s="236">
        <v>0</v>
      </c>
      <c r="L69" s="236">
        <v>0</v>
      </c>
      <c r="M69" s="246">
        <v>0.08</v>
      </c>
      <c r="N69" s="367">
        <f>$M69*(SUM($I69:I69)/SUM($I69:$L69))</f>
        <v>0</v>
      </c>
      <c r="O69" s="367">
        <f>$M69*(SUM($I69:J69)/SUM($I69:$L69))</f>
        <v>0.08</v>
      </c>
      <c r="P69" s="367">
        <f>$M69*(SUM($I69:K69)/SUM($I69:$L69))</f>
        <v>0.08</v>
      </c>
      <c r="Q69" s="367">
        <f>$M69*(SUM($I69:L69)/SUM($I69:$L69))</f>
        <v>0.08</v>
      </c>
      <c r="R69" s="226"/>
      <c r="S69" s="226"/>
      <c r="T69" s="226"/>
      <c r="U69" s="226"/>
      <c r="V69" s="367">
        <f>$M69*SUM($R69:R69)/SUM($I69:$L69)</f>
        <v>0</v>
      </c>
      <c r="W69" s="367">
        <f>$M69*SUM($R69:S69)/SUM($I69:$L69)</f>
        <v>0</v>
      </c>
      <c r="X69" s="367">
        <f>$M69*SUM($R69:T69)/SUM($I69:$L69)</f>
        <v>0</v>
      </c>
      <c r="Y69" s="367">
        <f>$M69*SUM($R69:U69)/SUM($I69:$L69)</f>
        <v>0</v>
      </c>
      <c r="Z69" s="368"/>
      <c r="AA69" s="226"/>
    </row>
    <row r="70" spans="1:27" ht="110.25" x14ac:dyDescent="0.25">
      <c r="A70" s="222">
        <v>62</v>
      </c>
      <c r="B70" s="347" t="s">
        <v>536</v>
      </c>
      <c r="C70" s="353" t="s">
        <v>687</v>
      </c>
      <c r="D70" s="228" t="s">
        <v>702</v>
      </c>
      <c r="E70" s="237">
        <v>44928</v>
      </c>
      <c r="F70" s="237">
        <v>45015</v>
      </c>
      <c r="G70" s="228" t="s">
        <v>636</v>
      </c>
      <c r="H70" s="236" t="s">
        <v>635</v>
      </c>
      <c r="I70" s="346">
        <v>1</v>
      </c>
      <c r="J70" s="236">
        <v>0</v>
      </c>
      <c r="K70" s="236">
        <v>0</v>
      </c>
      <c r="L70" s="236">
        <v>0</v>
      </c>
      <c r="M70" s="246">
        <v>0.08</v>
      </c>
      <c r="N70" s="367">
        <f>$M70*(SUM($I70:I70)/SUM($I70:$L70))</f>
        <v>0.08</v>
      </c>
      <c r="O70" s="367">
        <f>$M70*(SUM($I70:J70)/SUM($I70:$L70))</f>
        <v>0.08</v>
      </c>
      <c r="P70" s="367">
        <f>$M70*(SUM($I70:K70)/SUM($I70:$L70))</f>
        <v>0.08</v>
      </c>
      <c r="Q70" s="367">
        <f>$M70*(SUM($I70:L70)/SUM($I70:$L70))</f>
        <v>0.08</v>
      </c>
      <c r="R70" s="226">
        <v>1</v>
      </c>
      <c r="S70" s="226"/>
      <c r="T70" s="226"/>
      <c r="U70" s="226"/>
      <c r="V70" s="367">
        <f>$M70*SUM($R70:R70)/SUM($I70:$L70)</f>
        <v>0.08</v>
      </c>
      <c r="W70" s="367">
        <f>$M70*SUM($R70:S70)/SUM($I70:$L70)</f>
        <v>0.08</v>
      </c>
      <c r="X70" s="367">
        <f>$M70*SUM($R70:T70)/SUM($I70:$L70)</f>
        <v>0.08</v>
      </c>
      <c r="Y70" s="367">
        <f>$M70*SUM($R70:U70)/SUM($I70:$L70)</f>
        <v>0.08</v>
      </c>
      <c r="Z70" s="368" t="s">
        <v>825</v>
      </c>
      <c r="AA70" s="363" t="s">
        <v>824</v>
      </c>
    </row>
    <row r="71" spans="1:27" ht="63" x14ac:dyDescent="0.25">
      <c r="A71" s="222">
        <v>63</v>
      </c>
      <c r="B71" s="347" t="s">
        <v>538</v>
      </c>
      <c r="C71" s="350" t="s">
        <v>680</v>
      </c>
      <c r="D71" s="236" t="s">
        <v>675</v>
      </c>
      <c r="E71" s="237">
        <v>44986</v>
      </c>
      <c r="F71" s="237">
        <v>45230</v>
      </c>
      <c r="G71" s="236" t="s">
        <v>700</v>
      </c>
      <c r="H71" s="236" t="s">
        <v>635</v>
      </c>
      <c r="I71" s="236">
        <v>0</v>
      </c>
      <c r="J71" s="236">
        <v>0</v>
      </c>
      <c r="K71" s="236">
        <v>0</v>
      </c>
      <c r="L71" s="236">
        <v>1</v>
      </c>
      <c r="M71" s="246">
        <v>0.08</v>
      </c>
      <c r="N71" s="367">
        <f>$M71*(SUM($I71:I71)/SUM($I71:$L71))</f>
        <v>0</v>
      </c>
      <c r="O71" s="367">
        <f>$M71*(SUM($I71:J71)/SUM($I71:$L71))</f>
        <v>0</v>
      </c>
      <c r="P71" s="367">
        <f>$M71*(SUM($I71:K71)/SUM($I71:$L71))</f>
        <v>0</v>
      </c>
      <c r="Q71" s="367">
        <f>$M71*(SUM($I71:L71)/SUM($I71:$L71))</f>
        <v>0.08</v>
      </c>
      <c r="R71" s="226"/>
      <c r="S71" s="226"/>
      <c r="T71" s="226"/>
      <c r="U71" s="226"/>
      <c r="V71" s="367">
        <f>$M71*SUM($R71:R71)/SUM($I71:$L71)</f>
        <v>0</v>
      </c>
      <c r="W71" s="367">
        <f>$M71*SUM($R71:S71)/SUM($I71:$L71)</f>
        <v>0</v>
      </c>
      <c r="X71" s="367">
        <f>$M71*SUM($R71:T71)/SUM($I71:$L71)</f>
        <v>0</v>
      </c>
      <c r="Y71" s="367">
        <f>$M71*SUM($R71:U71)/SUM($I71:$L71)</f>
        <v>0</v>
      </c>
      <c r="Z71" s="368"/>
      <c r="AA71" s="226"/>
    </row>
    <row r="72" spans="1:27" ht="47.25" x14ac:dyDescent="0.25">
      <c r="A72" s="222">
        <v>64</v>
      </c>
      <c r="B72" s="347" t="s">
        <v>539</v>
      </c>
      <c r="C72" s="350" t="s">
        <v>688</v>
      </c>
      <c r="D72" s="236" t="s">
        <v>689</v>
      </c>
      <c r="E72" s="237">
        <v>45048</v>
      </c>
      <c r="F72" s="237">
        <v>45291</v>
      </c>
      <c r="G72" s="236" t="s">
        <v>637</v>
      </c>
      <c r="H72" s="236" t="s">
        <v>635</v>
      </c>
      <c r="I72" s="236">
        <v>0</v>
      </c>
      <c r="J72" s="236">
        <v>0</v>
      </c>
      <c r="K72" s="236">
        <v>0</v>
      </c>
      <c r="L72" s="236">
        <v>1</v>
      </c>
      <c r="M72" s="246">
        <v>7.0000000000000007E-2</v>
      </c>
      <c r="N72" s="367">
        <f>$M72*(SUM($I72:I72)/SUM($I72:$L72))</f>
        <v>0</v>
      </c>
      <c r="O72" s="367">
        <f>$M72*(SUM($I72:J72)/SUM($I72:$L72))</f>
        <v>0</v>
      </c>
      <c r="P72" s="367">
        <f>$M72*(SUM($I72:K72)/SUM($I72:$L72))</f>
        <v>0</v>
      </c>
      <c r="Q72" s="367">
        <f>$M72*(SUM($I72:L72)/SUM($I72:$L72))</f>
        <v>7.0000000000000007E-2</v>
      </c>
      <c r="R72" s="226"/>
      <c r="S72" s="226"/>
      <c r="T72" s="226"/>
      <c r="U72" s="226"/>
      <c r="V72" s="367">
        <f>$M72*SUM($R72:R72)/SUM($I72:$L72)</f>
        <v>0</v>
      </c>
      <c r="W72" s="367">
        <f>$M72*SUM($R72:S72)/SUM($I72:$L72)</f>
        <v>0</v>
      </c>
      <c r="X72" s="367">
        <f>$M72*SUM($R72:T72)/SUM($I72:$L72)</f>
        <v>0</v>
      </c>
      <c r="Y72" s="367">
        <f>$M72*SUM($R72:U72)/SUM($I72:$L72)</f>
        <v>0</v>
      </c>
      <c r="Z72" s="368"/>
      <c r="AA72" s="226"/>
    </row>
    <row r="73" spans="1:27" ht="78.75" x14ac:dyDescent="0.25">
      <c r="A73" s="222">
        <v>65</v>
      </c>
      <c r="B73" s="347" t="s">
        <v>540</v>
      </c>
      <c r="C73" s="353" t="s">
        <v>567</v>
      </c>
      <c r="D73" s="228" t="s">
        <v>416</v>
      </c>
      <c r="E73" s="250">
        <v>44958</v>
      </c>
      <c r="F73" s="224">
        <v>45077</v>
      </c>
      <c r="G73" s="228" t="s">
        <v>556</v>
      </c>
      <c r="H73" s="228" t="s">
        <v>557</v>
      </c>
      <c r="I73" s="228">
        <v>0</v>
      </c>
      <c r="J73" s="236">
        <v>1</v>
      </c>
      <c r="K73" s="228">
        <v>0</v>
      </c>
      <c r="L73" s="228">
        <v>0</v>
      </c>
      <c r="M73" s="246">
        <v>0.05</v>
      </c>
      <c r="N73" s="367">
        <f>$M73*(SUM($I73:I73)/SUM($I73:$L73))</f>
        <v>0</v>
      </c>
      <c r="O73" s="367">
        <f>$M73*(SUM($I73:J73)/SUM($I73:$L73))</f>
        <v>0.05</v>
      </c>
      <c r="P73" s="367">
        <f>$M73*(SUM($I73:K73)/SUM($I73:$L73))</f>
        <v>0.05</v>
      </c>
      <c r="Q73" s="367">
        <f>$M73*(SUM($I73:L73)/SUM($I73:$L73))</f>
        <v>0.05</v>
      </c>
      <c r="R73" s="226"/>
      <c r="S73" s="226"/>
      <c r="T73" s="226"/>
      <c r="U73" s="226"/>
      <c r="V73" s="367">
        <f>$M73*SUM($R73:R73)/SUM($I73:$L73)</f>
        <v>0</v>
      </c>
      <c r="W73" s="367">
        <f>$M73*SUM($R73:S73)/SUM($I73:$L73)</f>
        <v>0</v>
      </c>
      <c r="X73" s="367">
        <f>$M73*SUM($R73:T73)/SUM($I73:$L73)</f>
        <v>0</v>
      </c>
      <c r="Y73" s="367">
        <f>$M73*SUM($R73:U73)/SUM($I73:$L73)</f>
        <v>0</v>
      </c>
      <c r="Z73" s="368"/>
      <c r="AA73" s="226"/>
    </row>
    <row r="74" spans="1:27" ht="63" x14ac:dyDescent="0.25">
      <c r="A74" s="222">
        <v>66</v>
      </c>
      <c r="B74" s="347" t="s">
        <v>541</v>
      </c>
      <c r="C74" s="349" t="s">
        <v>354</v>
      </c>
      <c r="D74" s="216" t="s">
        <v>733</v>
      </c>
      <c r="E74" s="224">
        <v>44927</v>
      </c>
      <c r="F74" s="225">
        <v>45291</v>
      </c>
      <c r="G74" s="216" t="s">
        <v>734</v>
      </c>
      <c r="H74" s="216" t="s">
        <v>614</v>
      </c>
      <c r="I74" s="343">
        <v>1</v>
      </c>
      <c r="J74" s="216">
        <v>1</v>
      </c>
      <c r="K74" s="216">
        <v>1</v>
      </c>
      <c r="L74" s="216">
        <v>1</v>
      </c>
      <c r="M74" s="284">
        <v>0.05</v>
      </c>
      <c r="N74" s="367">
        <f>$M74*(SUM($I74:I74)/SUM($I74:$L74))</f>
        <v>1.2500000000000001E-2</v>
      </c>
      <c r="O74" s="367">
        <f>$M74*(SUM($I74:J74)/SUM($I74:$L74))</f>
        <v>2.5000000000000001E-2</v>
      </c>
      <c r="P74" s="367">
        <f>$M74*(SUM($I74:K74)/SUM($I74:$L74))</f>
        <v>3.7500000000000006E-2</v>
      </c>
      <c r="Q74" s="367">
        <f>$M74*(SUM($I74:L74)/SUM($I74:$L74))</f>
        <v>0.05</v>
      </c>
      <c r="R74" s="226">
        <v>1</v>
      </c>
      <c r="S74" s="226"/>
      <c r="T74" s="226"/>
      <c r="U74" s="226"/>
      <c r="V74" s="367">
        <f>$M74*SUM($R74:R74)/SUM($I74:$L74)</f>
        <v>1.2500000000000001E-2</v>
      </c>
      <c r="W74" s="367">
        <f>$M74*SUM($R74:S74)/SUM($I74:$L74)</f>
        <v>1.2500000000000001E-2</v>
      </c>
      <c r="X74" s="367">
        <f>$M74*SUM($R74:T74)/SUM($I74:$L74)</f>
        <v>1.2500000000000001E-2</v>
      </c>
      <c r="Y74" s="367">
        <f>$M74*SUM($R74:U74)/SUM($I74:$L74)</f>
        <v>1.2500000000000001E-2</v>
      </c>
      <c r="Z74" s="382" t="s">
        <v>842</v>
      </c>
      <c r="AA74" s="363" t="s">
        <v>841</v>
      </c>
    </row>
    <row r="75" spans="1:27" ht="141.75" x14ac:dyDescent="0.25">
      <c r="A75" s="222">
        <v>67</v>
      </c>
      <c r="B75" s="347" t="s">
        <v>670</v>
      </c>
      <c r="C75" s="350" t="s">
        <v>673</v>
      </c>
      <c r="D75" s="236" t="s">
        <v>730</v>
      </c>
      <c r="E75" s="237">
        <v>45061</v>
      </c>
      <c r="F75" s="237">
        <v>45169</v>
      </c>
      <c r="G75" s="236" t="s">
        <v>690</v>
      </c>
      <c r="H75" s="236" t="s">
        <v>638</v>
      </c>
      <c r="I75" s="236">
        <v>0</v>
      </c>
      <c r="J75" s="236">
        <v>0</v>
      </c>
      <c r="K75" s="236">
        <v>1</v>
      </c>
      <c r="L75" s="236">
        <v>0</v>
      </c>
      <c r="M75" s="246">
        <v>0.1</v>
      </c>
      <c r="N75" s="367">
        <f>$M75*(SUM($I75:I75)/SUM($I75:$L75))</f>
        <v>0</v>
      </c>
      <c r="O75" s="367">
        <f>$M75*(SUM($I75:J75)/SUM($I75:$L75))</f>
        <v>0</v>
      </c>
      <c r="P75" s="367">
        <f>$M75*(SUM($I75:K75)/SUM($I75:$L75))</f>
        <v>0.1</v>
      </c>
      <c r="Q75" s="367">
        <f>$M75*(SUM($I75:L75)/SUM($I75:$L75))</f>
        <v>0.1</v>
      </c>
      <c r="R75" s="226"/>
      <c r="S75" s="226"/>
      <c r="T75" s="226"/>
      <c r="U75" s="226"/>
      <c r="V75" s="367">
        <f>$M75*SUM($R75:R75)/SUM($I75:$L75)</f>
        <v>0</v>
      </c>
      <c r="W75" s="367">
        <f>$M75*SUM($R75:S75)/SUM($I75:$L75)</f>
        <v>0</v>
      </c>
      <c r="X75" s="367">
        <f>$M75*SUM($R75:T75)/SUM($I75:$L75)</f>
        <v>0</v>
      </c>
      <c r="Y75" s="367">
        <f>$M75*SUM($R75:U75)/SUM($I75:$L75)</f>
        <v>0</v>
      </c>
      <c r="Z75" s="368"/>
      <c r="AA75" s="226"/>
    </row>
    <row r="76" spans="1:27" ht="63" x14ac:dyDescent="0.25">
      <c r="A76" s="222">
        <v>68</v>
      </c>
      <c r="B76" s="347" t="s">
        <v>560</v>
      </c>
      <c r="C76" s="350" t="s">
        <v>698</v>
      </c>
      <c r="D76" s="236" t="s">
        <v>699</v>
      </c>
      <c r="E76" s="237">
        <v>45061</v>
      </c>
      <c r="F76" s="237">
        <v>45275</v>
      </c>
      <c r="G76" s="236" t="s">
        <v>691</v>
      </c>
      <c r="H76" s="236" t="s">
        <v>638</v>
      </c>
      <c r="I76" s="236">
        <v>0</v>
      </c>
      <c r="J76" s="236">
        <v>0</v>
      </c>
      <c r="K76" s="236">
        <v>1</v>
      </c>
      <c r="L76" s="236">
        <v>0</v>
      </c>
      <c r="M76" s="246">
        <v>0.1</v>
      </c>
      <c r="N76" s="367">
        <f>$M76*(SUM($I76:I76)/SUM($I76:$L76))</f>
        <v>0</v>
      </c>
      <c r="O76" s="367">
        <f>$M76*(SUM($I76:J76)/SUM($I76:$L76))</f>
        <v>0</v>
      </c>
      <c r="P76" s="367">
        <f>$M76*(SUM($I76:K76)/SUM($I76:$L76))</f>
        <v>0.1</v>
      </c>
      <c r="Q76" s="367">
        <f>$M76*(SUM($I76:L76)/SUM($I76:$L76))</f>
        <v>0.1</v>
      </c>
      <c r="R76" s="226"/>
      <c r="S76" s="226"/>
      <c r="T76" s="226"/>
      <c r="U76" s="226"/>
      <c r="V76" s="367">
        <f>$M76*SUM($R76:R76)/SUM($I76:$L76)</f>
        <v>0</v>
      </c>
      <c r="W76" s="367">
        <f>$M76*SUM($R76:S76)/SUM($I76:$L76)</f>
        <v>0</v>
      </c>
      <c r="X76" s="367">
        <f>$M76*SUM($R76:T76)/SUM($I76:$L76)</f>
        <v>0</v>
      </c>
      <c r="Y76" s="367">
        <f>$M76*SUM($R76:U76)/SUM($I76:$L76)</f>
        <v>0</v>
      </c>
      <c r="Z76" s="368"/>
      <c r="AA76" s="226"/>
    </row>
    <row r="77" spans="1:27" ht="113.25" customHeight="1" x14ac:dyDescent="0.25">
      <c r="A77" s="222">
        <v>69</v>
      </c>
      <c r="B77" s="347" t="s">
        <v>720</v>
      </c>
      <c r="C77" s="350" t="s">
        <v>703</v>
      </c>
      <c r="D77" s="236" t="s">
        <v>704</v>
      </c>
      <c r="E77" s="237">
        <v>44958</v>
      </c>
      <c r="F77" s="237">
        <v>45260</v>
      </c>
      <c r="G77" s="236" t="s">
        <v>705</v>
      </c>
      <c r="H77" s="236" t="s">
        <v>706</v>
      </c>
      <c r="I77" s="346">
        <v>1</v>
      </c>
      <c r="J77" s="236">
        <v>1</v>
      </c>
      <c r="K77" s="236">
        <v>1</v>
      </c>
      <c r="L77" s="236">
        <v>1</v>
      </c>
      <c r="M77" s="285">
        <v>0.05</v>
      </c>
      <c r="N77" s="367">
        <f>$M77*(SUM($I77:I77)/SUM($I77:$L77))</f>
        <v>1.2500000000000001E-2</v>
      </c>
      <c r="O77" s="367">
        <f>$M77*(SUM($I77:J77)/SUM($I77:$L77))</f>
        <v>2.5000000000000001E-2</v>
      </c>
      <c r="P77" s="367">
        <f>$M77*(SUM($I77:K77)/SUM($I77:$L77))</f>
        <v>3.7500000000000006E-2</v>
      </c>
      <c r="Q77" s="367">
        <f>$M77*(SUM($I77:L77)/SUM($I77:$L77))</f>
        <v>0.05</v>
      </c>
      <c r="R77" s="226">
        <v>1</v>
      </c>
      <c r="S77" s="226"/>
      <c r="T77" s="226"/>
      <c r="U77" s="226"/>
      <c r="V77" s="367">
        <f>$M77*SUM($R77:R77)/SUM($I77:$L77)</f>
        <v>1.2500000000000001E-2</v>
      </c>
      <c r="W77" s="367">
        <f>$M77*SUM($R77:S77)/SUM($I77:$L77)</f>
        <v>1.2500000000000001E-2</v>
      </c>
      <c r="X77" s="367">
        <f>$M77*SUM($R77:T77)/SUM($I77:$L77)</f>
        <v>1.2500000000000001E-2</v>
      </c>
      <c r="Y77" s="367">
        <f>$M77*SUM($R77:U77)/SUM($I77:$L77)</f>
        <v>1.2500000000000001E-2</v>
      </c>
      <c r="Z77" s="368" t="s">
        <v>830</v>
      </c>
      <c r="AA77" s="385" t="s">
        <v>793</v>
      </c>
    </row>
    <row r="78" spans="1:27" ht="168.75" customHeight="1" x14ac:dyDescent="0.25">
      <c r="A78" s="222">
        <v>70</v>
      </c>
      <c r="B78" s="347" t="s">
        <v>721</v>
      </c>
      <c r="C78" s="350" t="s">
        <v>710</v>
      </c>
      <c r="D78" s="236" t="s">
        <v>711</v>
      </c>
      <c r="E78" s="237">
        <v>44958</v>
      </c>
      <c r="F78" s="237">
        <v>45260</v>
      </c>
      <c r="G78" s="236" t="s">
        <v>712</v>
      </c>
      <c r="H78" s="236" t="s">
        <v>713</v>
      </c>
      <c r="I78" s="236">
        <v>0</v>
      </c>
      <c r="J78" s="236">
        <v>1</v>
      </c>
      <c r="K78" s="236">
        <v>0</v>
      </c>
      <c r="L78" s="236">
        <v>1</v>
      </c>
      <c r="M78" s="285">
        <v>0.05</v>
      </c>
      <c r="N78" s="367">
        <f>$M78*(SUM($I78:I78)/SUM($I78:$L78))</f>
        <v>0</v>
      </c>
      <c r="O78" s="367">
        <f>$M78*(SUM($I78:J78)/SUM($I78:$L78))</f>
        <v>2.5000000000000001E-2</v>
      </c>
      <c r="P78" s="367">
        <f>$M78*(SUM($I78:K78)/SUM($I78:$L78))</f>
        <v>2.5000000000000001E-2</v>
      </c>
      <c r="Q78" s="367">
        <f>$M78*(SUM($I78:L78)/SUM($I78:$L78))</f>
        <v>0.05</v>
      </c>
      <c r="R78" s="226"/>
      <c r="S78" s="226"/>
      <c r="T78" s="226"/>
      <c r="U78" s="226"/>
      <c r="V78" s="367">
        <f>$M78*SUM($R78:R78)/SUM($I78:$L78)</f>
        <v>0</v>
      </c>
      <c r="W78" s="367">
        <f>$M78*SUM($R78:S78)/SUM($I78:$L78)</f>
        <v>0</v>
      </c>
      <c r="X78" s="367">
        <f>$M78*SUM($R78:T78)/SUM($I78:$L78)</f>
        <v>0</v>
      </c>
      <c r="Y78" s="367">
        <f>$M78*SUM($R78:U78)/SUM($I78:$L78)</f>
        <v>0</v>
      </c>
      <c r="Z78" s="368"/>
      <c r="AA78" s="226"/>
    </row>
    <row r="79" spans="1:27" ht="168.75" customHeight="1" x14ac:dyDescent="0.25">
      <c r="A79" s="222">
        <v>71</v>
      </c>
      <c r="B79" s="347" t="s">
        <v>722</v>
      </c>
      <c r="C79" s="350" t="s">
        <v>714</v>
      </c>
      <c r="D79" s="236" t="s">
        <v>715</v>
      </c>
      <c r="E79" s="237">
        <v>44958</v>
      </c>
      <c r="F79" s="237">
        <v>45260</v>
      </c>
      <c r="G79" s="236" t="s">
        <v>716</v>
      </c>
      <c r="H79" s="236" t="s">
        <v>717</v>
      </c>
      <c r="I79" s="236">
        <v>0</v>
      </c>
      <c r="J79" s="236">
        <v>0</v>
      </c>
      <c r="K79" s="236">
        <v>0</v>
      </c>
      <c r="L79" s="236">
        <v>1</v>
      </c>
      <c r="M79" s="285">
        <v>0.05</v>
      </c>
      <c r="N79" s="367">
        <f>$M79*(SUM($I79:I79)/SUM($I79:$L79))</f>
        <v>0</v>
      </c>
      <c r="O79" s="367">
        <f>$M79*(SUM($I79:J79)/SUM($I79:$L79))</f>
        <v>0</v>
      </c>
      <c r="P79" s="367">
        <f>$M79*(SUM($I79:K79)/SUM($I79:$L79))</f>
        <v>0</v>
      </c>
      <c r="Q79" s="367">
        <f>$M79*(SUM($I79:L79)/SUM($I79:$L79))</f>
        <v>0.05</v>
      </c>
      <c r="R79" s="226"/>
      <c r="S79" s="226"/>
      <c r="T79" s="226"/>
      <c r="U79" s="226"/>
      <c r="V79" s="367">
        <f>$M79*SUM($R79:R79)/SUM($I79:$L79)</f>
        <v>0</v>
      </c>
      <c r="W79" s="367">
        <f>$M79*SUM($R79:S79)/SUM($I79:$L79)</f>
        <v>0</v>
      </c>
      <c r="X79" s="367">
        <f>$M79*SUM($R79:T79)/SUM($I79:$L79)</f>
        <v>0</v>
      </c>
      <c r="Y79" s="367">
        <f>$M79*SUM($R79:U79)/SUM($I79:$L79)</f>
        <v>0</v>
      </c>
      <c r="Z79" s="368"/>
      <c r="AA79" s="226"/>
    </row>
    <row r="80" spans="1:27" ht="16.5" thickBot="1" x14ac:dyDescent="0.3">
      <c r="A80" s="372"/>
      <c r="B80" s="281" t="s">
        <v>764</v>
      </c>
      <c r="C80" s="351"/>
      <c r="D80" s="329"/>
      <c r="E80" s="330"/>
      <c r="F80" s="330"/>
      <c r="G80" s="331"/>
      <c r="H80" s="331"/>
      <c r="I80" s="93"/>
      <c r="J80" s="93"/>
      <c r="K80" s="93"/>
      <c r="L80" s="93"/>
      <c r="M80" s="332">
        <f>SUM(M66:M79)</f>
        <v>1.0000000000000002</v>
      </c>
      <c r="N80" s="378">
        <f>SUM(N66:N79)</f>
        <v>0.12346153846153846</v>
      </c>
      <c r="O80" s="378">
        <f>SUM(O66:O79)</f>
        <v>0.40192307692307699</v>
      </c>
      <c r="P80" s="378">
        <f>SUM(P66:P79)</f>
        <v>0.66538461538461535</v>
      </c>
      <c r="Q80" s="378">
        <f>SUM(Q66:Q79)</f>
        <v>1.0000000000000002</v>
      </c>
      <c r="R80" s="379"/>
      <c r="S80" s="379"/>
      <c r="T80" s="379"/>
      <c r="U80" s="379"/>
      <c r="V80" s="378">
        <f>SUM(V66:V79)</f>
        <v>0.12346153846153846</v>
      </c>
      <c r="W80" s="378">
        <f>SUM(W66:W79)</f>
        <v>0.12346153846153846</v>
      </c>
      <c r="X80" s="378">
        <f>SUM(X66:X79)</f>
        <v>0.12346153846153846</v>
      </c>
      <c r="Y80" s="378">
        <f>SUM(Y66:Y79)</f>
        <v>0.12346153846153846</v>
      </c>
      <c r="Z80" s="380"/>
      <c r="AA80" s="379"/>
    </row>
    <row r="81" spans="1:27" ht="47.25" x14ac:dyDescent="0.25">
      <c r="A81" s="371"/>
      <c r="B81" s="362" t="s">
        <v>39</v>
      </c>
      <c r="C81" s="359" t="s">
        <v>765</v>
      </c>
      <c r="D81" s="333" t="s">
        <v>41</v>
      </c>
      <c r="E81" s="333" t="s">
        <v>42</v>
      </c>
      <c r="F81" s="333" t="s">
        <v>43</v>
      </c>
      <c r="G81" s="333" t="s">
        <v>44</v>
      </c>
      <c r="H81" s="333" t="s">
        <v>590</v>
      </c>
      <c r="I81" s="333" t="s">
        <v>46</v>
      </c>
      <c r="J81" s="333" t="s">
        <v>47</v>
      </c>
      <c r="K81" s="333" t="s">
        <v>48</v>
      </c>
      <c r="L81" s="333" t="s">
        <v>49</v>
      </c>
      <c r="M81" s="333" t="s">
        <v>50</v>
      </c>
      <c r="N81" s="333" t="s">
        <v>299</v>
      </c>
      <c r="O81" s="333" t="s">
        <v>300</v>
      </c>
      <c r="P81" s="333" t="s">
        <v>301</v>
      </c>
      <c r="Q81" s="333" t="s">
        <v>302</v>
      </c>
      <c r="R81" s="333" t="s">
        <v>101</v>
      </c>
      <c r="S81" s="333" t="s">
        <v>102</v>
      </c>
      <c r="T81" s="333" t="s">
        <v>103</v>
      </c>
      <c r="U81" s="333" t="s">
        <v>104</v>
      </c>
      <c r="V81" s="384" t="s">
        <v>303</v>
      </c>
      <c r="W81" s="384" t="s">
        <v>304</v>
      </c>
      <c r="X81" s="384" t="s">
        <v>305</v>
      </c>
      <c r="Y81" s="384" t="s">
        <v>306</v>
      </c>
      <c r="Z81" s="333"/>
      <c r="AA81" s="333"/>
    </row>
    <row r="82" spans="1:27" ht="220.5" x14ac:dyDescent="0.25">
      <c r="A82" s="222">
        <v>72</v>
      </c>
      <c r="B82" s="347" t="s">
        <v>502</v>
      </c>
      <c r="C82" s="358" t="s">
        <v>503</v>
      </c>
      <c r="D82" s="267" t="s">
        <v>725</v>
      </c>
      <c r="E82" s="269">
        <v>44958</v>
      </c>
      <c r="F82" s="269">
        <v>45275</v>
      </c>
      <c r="G82" s="270" t="s">
        <v>655</v>
      </c>
      <c r="H82" s="270" t="s">
        <v>504</v>
      </c>
      <c r="I82" s="270">
        <v>0</v>
      </c>
      <c r="J82" s="270">
        <v>1</v>
      </c>
      <c r="K82" s="270">
        <v>0</v>
      </c>
      <c r="L82" s="270">
        <v>1</v>
      </c>
      <c r="M82" s="279">
        <v>8.3000000000000004E-2</v>
      </c>
      <c r="N82" s="367">
        <f>$M82*(SUM($I82:I82)/SUM($I82:$L82))</f>
        <v>0</v>
      </c>
      <c r="O82" s="367">
        <f>$M82*(SUM($I82:J82)/SUM($I82:$L82))</f>
        <v>4.1500000000000002E-2</v>
      </c>
      <c r="P82" s="367">
        <f>$M82*(SUM($I82:K82)/SUM($I82:$L82))</f>
        <v>4.1500000000000002E-2</v>
      </c>
      <c r="Q82" s="367">
        <f>$M82*(SUM($I82:L82)/SUM($I82:$L82))</f>
        <v>8.3000000000000004E-2</v>
      </c>
      <c r="R82" s="226"/>
      <c r="S82" s="226"/>
      <c r="T82" s="226"/>
      <c r="U82" s="226"/>
      <c r="V82" s="367">
        <f>$M82*SUM($R82:R82)/SUM($I82:$L82)</f>
        <v>0</v>
      </c>
      <c r="W82" s="367">
        <f>$M82*SUM($R82:S82)/SUM($I82:$L82)</f>
        <v>0</v>
      </c>
      <c r="X82" s="367">
        <f>$M82*SUM($R82:T82)/SUM($I82:$L82)</f>
        <v>0</v>
      </c>
      <c r="Y82" s="367">
        <f>$M82*SUM($R82:U82)/SUM($I82:$L82)</f>
        <v>0</v>
      </c>
      <c r="Z82" s="368"/>
      <c r="AA82" s="226"/>
    </row>
    <row r="83" spans="1:27" ht="220.5" x14ac:dyDescent="0.25">
      <c r="A83" s="222">
        <v>73</v>
      </c>
      <c r="B83" s="347" t="s">
        <v>505</v>
      </c>
      <c r="C83" s="360" t="s">
        <v>506</v>
      </c>
      <c r="D83" s="267" t="s">
        <v>726</v>
      </c>
      <c r="E83" s="269">
        <v>44958</v>
      </c>
      <c r="F83" s="269">
        <v>45275</v>
      </c>
      <c r="G83" s="270" t="s">
        <v>640</v>
      </c>
      <c r="H83" s="236" t="s">
        <v>504</v>
      </c>
      <c r="I83" s="228">
        <v>0</v>
      </c>
      <c r="J83" s="228">
        <v>1</v>
      </c>
      <c r="K83" s="228">
        <v>0</v>
      </c>
      <c r="L83" s="228">
        <v>1</v>
      </c>
      <c r="M83" s="279">
        <v>8.3000000000000004E-2</v>
      </c>
      <c r="N83" s="367">
        <f>$M83*(SUM($I83:I83)/SUM($I83:$L83))</f>
        <v>0</v>
      </c>
      <c r="O83" s="367">
        <f>$M83*(SUM($I83:J83)/SUM($I83:$L83))</f>
        <v>4.1500000000000002E-2</v>
      </c>
      <c r="P83" s="367">
        <f>$M83*(SUM($I83:K83)/SUM($I83:$L83))</f>
        <v>4.1500000000000002E-2</v>
      </c>
      <c r="Q83" s="367">
        <f>$M83*(SUM($I83:L83)/SUM($I83:$L83))</f>
        <v>8.3000000000000004E-2</v>
      </c>
      <c r="R83" s="226"/>
      <c r="S83" s="226"/>
      <c r="T83" s="226"/>
      <c r="U83" s="226"/>
      <c r="V83" s="367">
        <f>$M83*SUM($R83:R83)/SUM($I83:$L83)</f>
        <v>0</v>
      </c>
      <c r="W83" s="367">
        <f>$M83*SUM($R83:S83)/SUM($I83:$L83)</f>
        <v>0</v>
      </c>
      <c r="X83" s="367">
        <f>$M83*SUM($R83:T83)/SUM($I83:$L83)</f>
        <v>0</v>
      </c>
      <c r="Y83" s="367">
        <f>$M83*SUM($R83:U83)/SUM($I83:$L83)</f>
        <v>0</v>
      </c>
      <c r="Z83" s="368"/>
      <c r="AA83" s="226"/>
    </row>
    <row r="84" spans="1:27" ht="220.5" x14ac:dyDescent="0.25">
      <c r="A84" s="222">
        <v>74</v>
      </c>
      <c r="B84" s="347" t="s">
        <v>507</v>
      </c>
      <c r="C84" s="360" t="s">
        <v>508</v>
      </c>
      <c r="D84" s="267" t="s">
        <v>727</v>
      </c>
      <c r="E84" s="269">
        <v>44958</v>
      </c>
      <c r="F84" s="269">
        <v>45275</v>
      </c>
      <c r="G84" s="270" t="s">
        <v>641</v>
      </c>
      <c r="H84" s="236" t="s">
        <v>504</v>
      </c>
      <c r="I84" s="228">
        <v>0</v>
      </c>
      <c r="J84" s="228">
        <v>1</v>
      </c>
      <c r="K84" s="228">
        <v>0</v>
      </c>
      <c r="L84" s="228">
        <v>1</v>
      </c>
      <c r="M84" s="279">
        <v>8.3000000000000004E-2</v>
      </c>
      <c r="N84" s="367">
        <f>$M84*(SUM($I84:I84)/SUM($I84:$L84))</f>
        <v>0</v>
      </c>
      <c r="O84" s="367">
        <f>$M84*(SUM($I84:J84)/SUM($I84:$L84))</f>
        <v>4.1500000000000002E-2</v>
      </c>
      <c r="P84" s="367">
        <f>$M84*(SUM($I84:K84)/SUM($I84:$L84))</f>
        <v>4.1500000000000002E-2</v>
      </c>
      <c r="Q84" s="367">
        <f>$M84*(SUM($I84:L84)/SUM($I84:$L84))</f>
        <v>8.3000000000000004E-2</v>
      </c>
      <c r="R84" s="226"/>
      <c r="S84" s="226"/>
      <c r="T84" s="226"/>
      <c r="U84" s="226"/>
      <c r="V84" s="367">
        <f>$M84*SUM($R84:R84)/SUM($I84:$L84)</f>
        <v>0</v>
      </c>
      <c r="W84" s="367">
        <f>$M84*SUM($R84:S84)/SUM($I84:$L84)</f>
        <v>0</v>
      </c>
      <c r="X84" s="367">
        <f>$M84*SUM($R84:T84)/SUM($I84:$L84)</f>
        <v>0</v>
      </c>
      <c r="Y84" s="367">
        <f>$M84*SUM($R84:U84)/SUM($I84:$L84)</f>
        <v>0</v>
      </c>
      <c r="Z84" s="368"/>
      <c r="AA84" s="226"/>
    </row>
    <row r="85" spans="1:27" ht="220.5" x14ac:dyDescent="0.25">
      <c r="A85" s="222">
        <v>75</v>
      </c>
      <c r="B85" s="347" t="s">
        <v>509</v>
      </c>
      <c r="C85" s="360" t="s">
        <v>510</v>
      </c>
      <c r="D85" s="267" t="s">
        <v>728</v>
      </c>
      <c r="E85" s="269">
        <v>44958</v>
      </c>
      <c r="F85" s="269">
        <v>45275</v>
      </c>
      <c r="G85" s="270" t="s">
        <v>642</v>
      </c>
      <c r="H85" s="236" t="s">
        <v>504</v>
      </c>
      <c r="I85" s="228">
        <v>0</v>
      </c>
      <c r="J85" s="228">
        <v>1</v>
      </c>
      <c r="K85" s="228">
        <v>0</v>
      </c>
      <c r="L85" s="228">
        <v>1</v>
      </c>
      <c r="M85" s="279">
        <v>8.3000000000000004E-2</v>
      </c>
      <c r="N85" s="367">
        <f>$M85*(SUM($I85:I85)/SUM($I85:$L85))</f>
        <v>0</v>
      </c>
      <c r="O85" s="367">
        <f>$M85*(SUM($I85:J85)/SUM($I85:$L85))</f>
        <v>4.1500000000000002E-2</v>
      </c>
      <c r="P85" s="367">
        <f>$M85*(SUM($I85:K85)/SUM($I85:$L85))</f>
        <v>4.1500000000000002E-2</v>
      </c>
      <c r="Q85" s="367">
        <f>$M85*(SUM($I85:L85)/SUM($I85:$L85))</f>
        <v>8.3000000000000004E-2</v>
      </c>
      <c r="R85" s="226"/>
      <c r="S85" s="226"/>
      <c r="T85" s="226"/>
      <c r="U85" s="226"/>
      <c r="V85" s="367">
        <f>$M85*SUM($R85:R85)/SUM($I85:$L85)</f>
        <v>0</v>
      </c>
      <c r="W85" s="367">
        <f>$M85*SUM($R85:S85)/SUM($I85:$L85)</f>
        <v>0</v>
      </c>
      <c r="X85" s="367">
        <f>$M85*SUM($R85:T85)/SUM($I85:$L85)</f>
        <v>0</v>
      </c>
      <c r="Y85" s="367">
        <f>$M85*SUM($R85:U85)/SUM($I85:$L85)</f>
        <v>0</v>
      </c>
      <c r="Z85" s="368"/>
      <c r="AA85" s="226"/>
    </row>
    <row r="86" spans="1:27" ht="220.5" x14ac:dyDescent="0.25">
      <c r="A86" s="222">
        <v>76</v>
      </c>
      <c r="B86" s="347" t="s">
        <v>511</v>
      </c>
      <c r="C86" s="360" t="s">
        <v>512</v>
      </c>
      <c r="D86" s="267" t="s">
        <v>729</v>
      </c>
      <c r="E86" s="269">
        <v>44958</v>
      </c>
      <c r="F86" s="269">
        <v>45275</v>
      </c>
      <c r="G86" s="270" t="s">
        <v>643</v>
      </c>
      <c r="H86" s="236" t="s">
        <v>504</v>
      </c>
      <c r="I86" s="228">
        <v>0</v>
      </c>
      <c r="J86" s="228">
        <v>1</v>
      </c>
      <c r="K86" s="228">
        <v>0</v>
      </c>
      <c r="L86" s="228">
        <v>1</v>
      </c>
      <c r="M86" s="279">
        <v>8.3000000000000004E-2</v>
      </c>
      <c r="N86" s="367">
        <f>$M86*(SUM($I86:I86)/SUM($I86:$L86))</f>
        <v>0</v>
      </c>
      <c r="O86" s="367">
        <f>$M86*(SUM($I86:J86)/SUM($I86:$L86))</f>
        <v>4.1500000000000002E-2</v>
      </c>
      <c r="P86" s="367">
        <f>$M86*(SUM($I86:K86)/SUM($I86:$L86))</f>
        <v>4.1500000000000002E-2</v>
      </c>
      <c r="Q86" s="367">
        <f>$M86*(SUM($I86:L86)/SUM($I86:$L86))</f>
        <v>8.3000000000000004E-2</v>
      </c>
      <c r="R86" s="226"/>
      <c r="S86" s="226"/>
      <c r="T86" s="226"/>
      <c r="U86" s="226"/>
      <c r="V86" s="367">
        <f>$M86*SUM($R86:R86)/SUM($I86:$L86)</f>
        <v>0</v>
      </c>
      <c r="W86" s="367">
        <f>$M86*SUM($R86:S86)/SUM($I86:$L86)</f>
        <v>0</v>
      </c>
      <c r="X86" s="367">
        <f>$M86*SUM($R86:T86)/SUM($I86:$L86)</f>
        <v>0</v>
      </c>
      <c r="Y86" s="367">
        <f>$M86*SUM($R86:U86)/SUM($I86:$L86)</f>
        <v>0</v>
      </c>
      <c r="Z86" s="368"/>
      <c r="AA86" s="226"/>
    </row>
    <row r="87" spans="1:27" ht="220.5" x14ac:dyDescent="0.25">
      <c r="A87" s="222">
        <v>77</v>
      </c>
      <c r="B87" s="347" t="s">
        <v>513</v>
      </c>
      <c r="C87" s="360" t="s">
        <v>514</v>
      </c>
      <c r="D87" s="267" t="s">
        <v>727</v>
      </c>
      <c r="E87" s="269">
        <v>44958</v>
      </c>
      <c r="F87" s="269">
        <v>45275</v>
      </c>
      <c r="G87" s="270" t="s">
        <v>644</v>
      </c>
      <c r="H87" s="236" t="s">
        <v>504</v>
      </c>
      <c r="I87" s="228">
        <v>0</v>
      </c>
      <c r="J87" s="228">
        <v>1</v>
      </c>
      <c r="K87" s="228">
        <v>0</v>
      </c>
      <c r="L87" s="228">
        <v>1</v>
      </c>
      <c r="M87" s="279">
        <v>8.3000000000000004E-2</v>
      </c>
      <c r="N87" s="367">
        <f>$M87*(SUM($I87:I87)/SUM($I87:$L87))</f>
        <v>0</v>
      </c>
      <c r="O87" s="367">
        <f>$M87*(SUM($I87:J87)/SUM($I87:$L87))</f>
        <v>4.1500000000000002E-2</v>
      </c>
      <c r="P87" s="367">
        <f>$M87*(SUM($I87:K87)/SUM($I87:$L87))</f>
        <v>4.1500000000000002E-2</v>
      </c>
      <c r="Q87" s="367">
        <f>$M87*(SUM($I87:L87)/SUM($I87:$L87))</f>
        <v>8.3000000000000004E-2</v>
      </c>
      <c r="R87" s="226"/>
      <c r="S87" s="226"/>
      <c r="T87" s="226"/>
      <c r="U87" s="226"/>
      <c r="V87" s="367">
        <f>$M87*SUM($R87:R87)/SUM($I87:$L87)</f>
        <v>0</v>
      </c>
      <c r="W87" s="367">
        <f>$M87*SUM($R87:S87)/SUM($I87:$L87)</f>
        <v>0</v>
      </c>
      <c r="X87" s="367">
        <f>$M87*SUM($R87:T87)/SUM($I87:$L87)</f>
        <v>0</v>
      </c>
      <c r="Y87" s="367">
        <f>$M87*SUM($R87:U87)/SUM($I87:$L87)</f>
        <v>0</v>
      </c>
      <c r="Z87" s="368"/>
      <c r="AA87" s="226"/>
    </row>
    <row r="88" spans="1:27" ht="220.5" x14ac:dyDescent="0.25">
      <c r="A88" s="222">
        <v>78</v>
      </c>
      <c r="B88" s="347" t="s">
        <v>515</v>
      </c>
      <c r="C88" s="360" t="s">
        <v>516</v>
      </c>
      <c r="D88" s="267" t="s">
        <v>725</v>
      </c>
      <c r="E88" s="269">
        <v>44958</v>
      </c>
      <c r="F88" s="269">
        <v>45275</v>
      </c>
      <c r="G88" s="270" t="s">
        <v>645</v>
      </c>
      <c r="H88" s="236" t="s">
        <v>504</v>
      </c>
      <c r="I88" s="228">
        <v>0</v>
      </c>
      <c r="J88" s="228">
        <v>1</v>
      </c>
      <c r="K88" s="228">
        <v>0</v>
      </c>
      <c r="L88" s="228">
        <v>1</v>
      </c>
      <c r="M88" s="279">
        <v>8.3000000000000004E-2</v>
      </c>
      <c r="N88" s="367">
        <f>$M88*(SUM($I88:I88)/SUM($I88:$L88))</f>
        <v>0</v>
      </c>
      <c r="O88" s="367">
        <f>$M88*(SUM($I88:J88)/SUM($I88:$L88))</f>
        <v>4.1500000000000002E-2</v>
      </c>
      <c r="P88" s="367">
        <f>$M88*(SUM($I88:K88)/SUM($I88:$L88))</f>
        <v>4.1500000000000002E-2</v>
      </c>
      <c r="Q88" s="367">
        <f>$M88*(SUM($I88:L88)/SUM($I88:$L88))</f>
        <v>8.3000000000000004E-2</v>
      </c>
      <c r="R88" s="226"/>
      <c r="S88" s="226"/>
      <c r="T88" s="226"/>
      <c r="U88" s="226"/>
      <c r="V88" s="367">
        <f>$M88*SUM($R88:R88)/SUM($I88:$L88)</f>
        <v>0</v>
      </c>
      <c r="W88" s="367">
        <f>$M88*SUM($R88:S88)/SUM($I88:$L88)</f>
        <v>0</v>
      </c>
      <c r="X88" s="367">
        <f>$M88*SUM($R88:T88)/SUM($I88:$L88)</f>
        <v>0</v>
      </c>
      <c r="Y88" s="367">
        <f>$M88*SUM($R88:U88)/SUM($I88:$L88)</f>
        <v>0</v>
      </c>
      <c r="Z88" s="368"/>
      <c r="AA88" s="226"/>
    </row>
    <row r="89" spans="1:27" ht="220.5" x14ac:dyDescent="0.25">
      <c r="A89" s="222">
        <v>79</v>
      </c>
      <c r="B89" s="347" t="s">
        <v>517</v>
      </c>
      <c r="C89" s="360" t="s">
        <v>518</v>
      </c>
      <c r="D89" s="267" t="s">
        <v>725</v>
      </c>
      <c r="E89" s="269">
        <v>44958</v>
      </c>
      <c r="F89" s="269">
        <v>45275</v>
      </c>
      <c r="G89" s="270" t="s">
        <v>646</v>
      </c>
      <c r="H89" s="236" t="s">
        <v>504</v>
      </c>
      <c r="I89" s="228">
        <v>0</v>
      </c>
      <c r="J89" s="228">
        <v>1</v>
      </c>
      <c r="K89" s="228">
        <v>0</v>
      </c>
      <c r="L89" s="228">
        <v>1</v>
      </c>
      <c r="M89" s="279">
        <v>8.3000000000000004E-2</v>
      </c>
      <c r="N89" s="367">
        <f>$M89*(SUM($I89:I89)/SUM($I89:$L89))</f>
        <v>0</v>
      </c>
      <c r="O89" s="367">
        <f>$M89*(SUM($I89:J89)/SUM($I89:$L89))</f>
        <v>4.1500000000000002E-2</v>
      </c>
      <c r="P89" s="367">
        <f>$M89*(SUM($I89:K89)/SUM($I89:$L89))</f>
        <v>4.1500000000000002E-2</v>
      </c>
      <c r="Q89" s="367">
        <f>$M89*(SUM($I89:L89)/SUM($I89:$L89))</f>
        <v>8.3000000000000004E-2</v>
      </c>
      <c r="R89" s="226"/>
      <c r="S89" s="226"/>
      <c r="T89" s="226"/>
      <c r="U89" s="226"/>
      <c r="V89" s="367">
        <f>$M89*SUM($R89:R89)/SUM($I89:$L89)</f>
        <v>0</v>
      </c>
      <c r="W89" s="367">
        <f>$M89*SUM($R89:S89)/SUM($I89:$L89)</f>
        <v>0</v>
      </c>
      <c r="X89" s="367">
        <f>$M89*SUM($R89:T89)/SUM($I89:$L89)</f>
        <v>0</v>
      </c>
      <c r="Y89" s="367">
        <f>$M89*SUM($R89:U89)/SUM($I89:$L89)</f>
        <v>0</v>
      </c>
      <c r="Z89" s="368"/>
      <c r="AA89" s="226"/>
    </row>
    <row r="90" spans="1:27" ht="63" x14ac:dyDescent="0.25">
      <c r="A90" s="222">
        <v>80</v>
      </c>
      <c r="B90" s="347" t="s">
        <v>542</v>
      </c>
      <c r="C90" s="360" t="s">
        <v>570</v>
      </c>
      <c r="D90" s="267" t="s">
        <v>681</v>
      </c>
      <c r="E90" s="269">
        <v>44958</v>
      </c>
      <c r="F90" s="269">
        <v>45291</v>
      </c>
      <c r="G90" s="270" t="s">
        <v>692</v>
      </c>
      <c r="H90" s="236" t="s">
        <v>543</v>
      </c>
      <c r="I90" s="228">
        <v>0</v>
      </c>
      <c r="J90" s="236">
        <v>1</v>
      </c>
      <c r="K90" s="228">
        <v>1</v>
      </c>
      <c r="L90" s="228">
        <v>1</v>
      </c>
      <c r="M90" s="279">
        <v>8.3000000000000004E-2</v>
      </c>
      <c r="N90" s="367">
        <f>$M90*(SUM($I90:I90)/SUM($I90:$L90))</f>
        <v>0</v>
      </c>
      <c r="O90" s="367">
        <f>$M90*(SUM($I90:J90)/SUM($I90:$L90))</f>
        <v>2.7666666666666666E-2</v>
      </c>
      <c r="P90" s="367">
        <f>$M90*(SUM($I90:K90)/SUM($I90:$L90))</f>
        <v>5.5333333333333332E-2</v>
      </c>
      <c r="Q90" s="367">
        <f>$M90*(SUM($I90:L90)/SUM($I90:$L90))</f>
        <v>8.3000000000000004E-2</v>
      </c>
      <c r="R90" s="226"/>
      <c r="S90" s="226"/>
      <c r="T90" s="226"/>
      <c r="U90" s="226"/>
      <c r="V90" s="367">
        <f>$M90*SUM($R90:R90)/SUM($I90:$L90)</f>
        <v>0</v>
      </c>
      <c r="W90" s="367">
        <f>$M90*SUM($R90:S90)/SUM($I90:$L90)</f>
        <v>0</v>
      </c>
      <c r="X90" s="367">
        <f>$M90*SUM($R90:T90)/SUM($I90:$L90)</f>
        <v>0</v>
      </c>
      <c r="Y90" s="367">
        <f>$M90*SUM($R90:U90)/SUM($I90:$L90)</f>
        <v>0</v>
      </c>
      <c r="Z90" s="368"/>
      <c r="AA90" s="226"/>
    </row>
    <row r="91" spans="1:27" ht="163.5" customHeight="1" x14ac:dyDescent="0.25">
      <c r="A91" s="222">
        <v>81</v>
      </c>
      <c r="B91" s="347" t="s">
        <v>544</v>
      </c>
      <c r="C91" s="353" t="s">
        <v>551</v>
      </c>
      <c r="D91" s="228" t="s">
        <v>552</v>
      </c>
      <c r="E91" s="269">
        <v>44958</v>
      </c>
      <c r="F91" s="269">
        <v>45275</v>
      </c>
      <c r="G91" s="236" t="s">
        <v>647</v>
      </c>
      <c r="H91" s="236" t="s">
        <v>504</v>
      </c>
      <c r="I91" s="238">
        <v>0</v>
      </c>
      <c r="J91" s="238">
        <v>1</v>
      </c>
      <c r="K91" s="238">
        <v>0</v>
      </c>
      <c r="L91" s="238">
        <v>1</v>
      </c>
      <c r="M91" s="279">
        <v>8.3000000000000004E-2</v>
      </c>
      <c r="N91" s="367">
        <f>$M91*(SUM($I91:I91)/SUM($I91:$L91))</f>
        <v>0</v>
      </c>
      <c r="O91" s="367">
        <f>$M91*(SUM($I91:J91)/SUM($I91:$L91))</f>
        <v>4.1500000000000002E-2</v>
      </c>
      <c r="P91" s="367">
        <f>$M91*(SUM($I91:K91)/SUM($I91:$L91))</f>
        <v>4.1500000000000002E-2</v>
      </c>
      <c r="Q91" s="367">
        <f>$M91*(SUM($I91:L91)/SUM($I91:$L91))</f>
        <v>8.3000000000000004E-2</v>
      </c>
      <c r="R91" s="226"/>
      <c r="S91" s="226"/>
      <c r="T91" s="226"/>
      <c r="U91" s="226"/>
      <c r="V91" s="367">
        <f>$M91*SUM($R91:R91)/SUM($I91:$L91)</f>
        <v>0</v>
      </c>
      <c r="W91" s="367">
        <f>$M91*SUM($R91:S91)/SUM($I91:$L91)</f>
        <v>0</v>
      </c>
      <c r="X91" s="367">
        <f>$M91*SUM($R91:T91)/SUM($I91:$L91)</f>
        <v>0</v>
      </c>
      <c r="Y91" s="367">
        <f>$M91*SUM($R91:U91)/SUM($I91:$L91)</f>
        <v>0</v>
      </c>
      <c r="Z91" s="368"/>
      <c r="AA91" s="226"/>
    </row>
    <row r="92" spans="1:27" ht="174.75" customHeight="1" x14ac:dyDescent="0.25">
      <c r="A92" s="222">
        <v>82</v>
      </c>
      <c r="B92" s="347" t="s">
        <v>545</v>
      </c>
      <c r="C92" s="353" t="s">
        <v>554</v>
      </c>
      <c r="D92" s="228" t="s">
        <v>555</v>
      </c>
      <c r="E92" s="269">
        <v>44958</v>
      </c>
      <c r="F92" s="269">
        <v>45275</v>
      </c>
      <c r="G92" s="236" t="s">
        <v>648</v>
      </c>
      <c r="H92" s="236" t="s">
        <v>504</v>
      </c>
      <c r="I92" s="238">
        <v>0</v>
      </c>
      <c r="J92" s="238">
        <v>1</v>
      </c>
      <c r="K92" s="238">
        <v>0</v>
      </c>
      <c r="L92" s="238">
        <v>1</v>
      </c>
      <c r="M92" s="279">
        <v>8.3000000000000004E-2</v>
      </c>
      <c r="N92" s="367">
        <f>$M92*(SUM($I92:I92)/SUM($I92:$L92))</f>
        <v>0</v>
      </c>
      <c r="O92" s="367">
        <f>$M92*(SUM($I92:J92)/SUM($I92:$L92))</f>
        <v>4.1500000000000002E-2</v>
      </c>
      <c r="P92" s="367">
        <f>$M92*(SUM($I92:K92)/SUM($I92:$L92))</f>
        <v>4.1500000000000002E-2</v>
      </c>
      <c r="Q92" s="367">
        <f>$M92*(SUM($I92:L92)/SUM($I92:$L92))</f>
        <v>8.3000000000000004E-2</v>
      </c>
      <c r="R92" s="226"/>
      <c r="S92" s="226"/>
      <c r="T92" s="226"/>
      <c r="U92" s="226"/>
      <c r="V92" s="367">
        <f>$M92*SUM($R92:R92)/SUM($I92:$L92)</f>
        <v>0</v>
      </c>
      <c r="W92" s="367">
        <f>$M92*SUM($R92:S92)/SUM($I92:$L92)</f>
        <v>0</v>
      </c>
      <c r="X92" s="367">
        <f>$M92*SUM($R92:T92)/SUM($I92:$L92)</f>
        <v>0</v>
      </c>
      <c r="Y92" s="367">
        <f>$M92*SUM($R92:U92)/SUM($I92:$L92)</f>
        <v>0</v>
      </c>
      <c r="Z92" s="368"/>
      <c r="AA92" s="226"/>
    </row>
    <row r="93" spans="1:27" ht="220.5" x14ac:dyDescent="0.25">
      <c r="A93" s="222">
        <v>83</v>
      </c>
      <c r="B93" s="347" t="s">
        <v>546</v>
      </c>
      <c r="C93" s="353" t="s">
        <v>547</v>
      </c>
      <c r="D93" s="228" t="s">
        <v>728</v>
      </c>
      <c r="E93" s="269">
        <v>44958</v>
      </c>
      <c r="F93" s="269">
        <v>45275</v>
      </c>
      <c r="G93" s="236" t="s">
        <v>649</v>
      </c>
      <c r="H93" s="236" t="s">
        <v>504</v>
      </c>
      <c r="I93" s="238">
        <v>0</v>
      </c>
      <c r="J93" s="238">
        <v>1</v>
      </c>
      <c r="K93" s="238">
        <v>0</v>
      </c>
      <c r="L93" s="238">
        <v>1</v>
      </c>
      <c r="M93" s="279">
        <v>8.3000000000000004E-2</v>
      </c>
      <c r="N93" s="367">
        <f>$M93*(SUM($I93:I93)/SUM($I93:$L93))</f>
        <v>0</v>
      </c>
      <c r="O93" s="367">
        <f>$M93*(SUM($I93:J93)/SUM($I93:$L93))</f>
        <v>4.1500000000000002E-2</v>
      </c>
      <c r="P93" s="367">
        <f>$M93*(SUM($I93:K93)/SUM($I93:$L93))</f>
        <v>4.1500000000000002E-2</v>
      </c>
      <c r="Q93" s="367">
        <f>$M93*(SUM($I93:L93)/SUM($I93:$L93))</f>
        <v>8.3000000000000004E-2</v>
      </c>
      <c r="R93" s="226"/>
      <c r="S93" s="226"/>
      <c r="T93" s="226"/>
      <c r="U93" s="226"/>
      <c r="V93" s="367">
        <f>$M93*SUM($R93:R93)/SUM($I93:$L93)</f>
        <v>0</v>
      </c>
      <c r="W93" s="367">
        <f>$M93*SUM($R93:S93)/SUM($I93:$L93)</f>
        <v>0</v>
      </c>
      <c r="X93" s="367">
        <f>$M93*SUM($R93:T93)/SUM($I93:$L93)</f>
        <v>0</v>
      </c>
      <c r="Y93" s="367">
        <f>$M93*SUM($R93:U93)/SUM($I93:$L93)</f>
        <v>0</v>
      </c>
      <c r="Z93" s="368"/>
      <c r="AA93" s="226"/>
    </row>
    <row r="94" spans="1:27" ht="15.75" thickBot="1" x14ac:dyDescent="0.3">
      <c r="A94" s="361"/>
      <c r="B94" s="281" t="s">
        <v>548</v>
      </c>
      <c r="C94" s="351"/>
      <c r="D94" s="329"/>
      <c r="E94" s="330"/>
      <c r="F94" s="330"/>
      <c r="G94" s="331"/>
      <c r="H94" s="331"/>
      <c r="I94" s="93"/>
      <c r="J94" s="93"/>
      <c r="K94" s="93"/>
      <c r="L94" s="93"/>
      <c r="M94" s="332">
        <f>SUM(M82:M93)</f>
        <v>0.99599999999999989</v>
      </c>
      <c r="N94" s="332">
        <f>SUM(N82:N93)</f>
        <v>0</v>
      </c>
      <c r="O94" s="332">
        <f t="shared" ref="O94:P94" si="4">SUM(O82:O93)</f>
        <v>0.48416666666666663</v>
      </c>
      <c r="P94" s="332">
        <f t="shared" si="4"/>
        <v>0.51183333333333336</v>
      </c>
      <c r="Q94" s="332">
        <f>SUM(Q82:Q93)</f>
        <v>0.99599999999999989</v>
      </c>
      <c r="R94" s="332"/>
      <c r="S94" s="332"/>
      <c r="T94" s="332"/>
      <c r="U94" s="332"/>
      <c r="V94" s="332">
        <f>SUM(V82:V93)</f>
        <v>0</v>
      </c>
      <c r="W94" s="332">
        <f>SUM(W82:W93)</f>
        <v>0</v>
      </c>
      <c r="X94" s="332">
        <f t="shared" ref="X94:Y94" si="5">SUM(X82:X93)</f>
        <v>0</v>
      </c>
      <c r="Y94" s="334">
        <f t="shared" si="5"/>
        <v>0</v>
      </c>
      <c r="Z94" s="330"/>
    </row>
    <row r="95" spans="1:27" x14ac:dyDescent="0.25">
      <c r="Z95" s="335"/>
      <c r="AA95" s="336"/>
    </row>
  </sheetData>
  <sheetProtection algorithmName="SHA-512" hashValue="EY54RP+q4WGTPWBm7CGg4YJ3eAiR1Hm8DDWp1fP4tiUYft/20pSCfwbt/Lm8HIWiB19u5U1oeEGDSLNYNpBYKA==" saltValue="kc2HPWdsGLNQ25J2pPj9kA==" spinCount="100000" sheet="1" objects="1" scenarios="1"/>
  <mergeCells count="9">
    <mergeCell ref="Z1:AA1"/>
    <mergeCell ref="Z3:AA3"/>
    <mergeCell ref="R2:AA2"/>
    <mergeCell ref="A1:B1"/>
    <mergeCell ref="C1:Y1"/>
    <mergeCell ref="A2:A3"/>
    <mergeCell ref="B2:D2"/>
    <mergeCell ref="E2:F2"/>
    <mergeCell ref="G2:M2"/>
  </mergeCells>
  <hyperlinks>
    <hyperlink ref="AA8" r:id="rId1" xr:uid="{31617284-AE4D-4F0E-BD5B-FD260FFCCFEE}"/>
    <hyperlink ref="AA39" r:id="rId2" xr:uid="{52479C27-8304-4D6D-BFAC-C6FDC551B8F6}"/>
    <hyperlink ref="AA40" r:id="rId3" xr:uid="{DF415233-2A89-4679-A316-E6F510A69334}"/>
    <hyperlink ref="AA77" r:id="rId4" xr:uid="{F65825E0-B234-4245-BFE1-2DF385C69C9B}"/>
    <hyperlink ref="AA43" r:id="rId5" xr:uid="{4A4BC164-BE5F-4324-ACAC-0C28520D550B}"/>
    <hyperlink ref="AA29" r:id="rId6" xr:uid="{682F9901-E25D-4FC7-8D13-CBF9C0C5A064}"/>
    <hyperlink ref="AA66" r:id="rId7" xr:uid="{A88D0532-8ED3-4AD8-ADAA-03186667779D}"/>
    <hyperlink ref="AA30" r:id="rId8" xr:uid="{B0FA0A0A-18B3-4723-9A84-E1E65C0062C0}"/>
    <hyperlink ref="AA44" r:id="rId9" xr:uid="{D7180E8F-8C20-49FD-8FBE-D06AC8C0C66D}"/>
    <hyperlink ref="AA15" r:id="rId10" xr:uid="{EDDDD4E3-F03D-41B9-93C6-0D73DC812D98}"/>
    <hyperlink ref="AA14" r:id="rId11" display="Informe trimestral de consultas recibidas y resueltas." xr:uid="{990AB74B-DB20-4192-8157-B295A32E57F0}"/>
    <hyperlink ref="AA20" r:id="rId12" xr:uid="{16963B34-F12C-46B3-AA2B-9D96AB95DA9C}"/>
    <hyperlink ref="AA47" r:id="rId13" xr:uid="{224E2AE2-C13B-4540-A6E8-C163F02AF30E}"/>
    <hyperlink ref="AA49" r:id="rId14" xr:uid="{2A9DFF23-6F78-41EB-9739-33730AB3DFE8}"/>
    <hyperlink ref="AA52" r:id="rId15" xr:uid="{D66A4F14-45AB-492A-994D-27921A5A35E6}"/>
    <hyperlink ref="AA64" r:id="rId16" xr:uid="{C8068F8F-62A0-4974-ADDD-10A21F63C2B8}"/>
    <hyperlink ref="AA70" r:id="rId17" xr:uid="{788A0B79-DA18-4A6B-9725-2B082ADDB65B}"/>
    <hyperlink ref="AA32" r:id="rId18" display="https://cceficiente.sharepoint.com/:b:/s/ReportePlaneacinSubdireccinIDT/EeqIRqkkqjZGvQshRDHKD-ABFPnwVMmwymWAItbU3_7AfA?e=EFhq7O" xr:uid="{212315BA-9466-4344-BE17-654DC53586A8}"/>
    <hyperlink ref="AA31" r:id="rId19" display="https://cceficiente.sharepoint.com/:x:/s/ReportePlaneacinSubdireccinIDT/EYOzLe9b0PBMsO8KDDk2dtUBU4-1ccbhnIyfmCW5y8p28w?e=DxEZQA" xr:uid="{E1B03C68-372B-4B00-AD1D-DF7EC2A7F81F}"/>
    <hyperlink ref="AA34" r:id="rId20" display="https://cceficiente.sharepoint.com/:b:/s/ReportePlaneacinSubdireccinIDT/EQDUtN2FT3VBvcD74bAmjOEBTk_2D56YiQzYtD5QztYxiA?e=0mDr0s" xr:uid="{552FAADD-2619-49F1-87E5-82F0B4B83C04}"/>
    <hyperlink ref="AA35:AA36" r:id="rId21" display="https://cceficiente.sharepoint.com/:b:/s/ReportePlaneacinSubdireccinIDT/EQDUtN2FT3VBvcD74bAmjOEBTk_2D56YiQzYtD5QztYxiA?e=0mDr0s" xr:uid="{F2C62FED-3265-47B6-854F-B050AE6E3AF9}"/>
    <hyperlink ref="AA37" r:id="rId22" display="https://cceficiente.sharepoint.com/:b:/s/ReportePlaneacinSubdireccinIDT/Ed-wizJJ3MhJo87bIKftCAYBGXmv5hwTabyH2xwV393sTQ?e=4XNFQb" xr:uid="{697DD3CB-5878-4C0F-8B6C-B2C300F4BB1A}"/>
    <hyperlink ref="AA9" r:id="rId23" xr:uid="{1962F491-B872-4D72-AEBE-004DC2450B5E}"/>
    <hyperlink ref="AA74" r:id="rId24" xr:uid="{A8DDD77F-DD48-4A48-AEAA-EA7CAF967BCE}"/>
    <hyperlink ref="AA27" r:id="rId25" display="Informe PQRSD - G.C. " xr:uid="{4B4B9898-BC72-4BFF-B4E5-48111402186E}"/>
  </hyperlinks>
  <pageMargins left="0.7" right="0.7" top="0.75" bottom="0.75" header="0.3" footer="0.3"/>
  <pageSetup paperSize="9" orientation="portrait" r:id="rId26"/>
  <drawing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2E31-7B08-4D48-A44C-8DC15386FB9B}">
  <sheetPr>
    <tabColor rgb="FF0070C0"/>
  </sheetPr>
  <dimension ref="A1:Q20"/>
  <sheetViews>
    <sheetView showGridLines="0" zoomScale="85" zoomScaleNormal="85" workbookViewId="0">
      <pane ySplit="2" topLeftCell="A3" activePane="bottomLeft" state="frozen"/>
      <selection activeCell="A15" sqref="A15"/>
      <selection pane="bottomLeft" activeCell="D14" sqref="D14"/>
    </sheetView>
  </sheetViews>
  <sheetFormatPr baseColWidth="10" defaultColWidth="11.42578125" defaultRowHeight="14.25" x14ac:dyDescent="0.2"/>
  <cols>
    <col min="1" max="1" width="11.42578125" style="2"/>
    <col min="2" max="2" width="21.5703125" style="2" customWidth="1"/>
    <col min="3" max="3" width="68.140625" style="2" customWidth="1"/>
    <col min="4" max="4" width="27" style="2" customWidth="1"/>
    <col min="5" max="5" width="139.140625" style="2" customWidth="1"/>
    <col min="6" max="16384" width="11.42578125" style="2"/>
  </cols>
  <sheetData>
    <row r="1" spans="1:17" ht="130.5" customHeight="1" thickBot="1" x14ac:dyDescent="0.3">
      <c r="A1" s="467" t="s">
        <v>326</v>
      </c>
      <c r="B1" s="468"/>
      <c r="C1" s="468"/>
      <c r="D1" s="468"/>
      <c r="E1" s="200"/>
      <c r="F1" s="196"/>
      <c r="G1" s="196"/>
      <c r="H1" s="196"/>
      <c r="I1" s="196"/>
      <c r="J1" s="196"/>
      <c r="K1" s="196"/>
      <c r="L1" s="196"/>
      <c r="M1" s="196"/>
      <c r="N1" s="201"/>
      <c r="O1" s="201"/>
      <c r="P1" s="201"/>
      <c r="Q1"/>
    </row>
    <row r="2" spans="1:17" ht="35.25" customHeight="1" x14ac:dyDescent="0.2">
      <c r="A2" s="95" t="s">
        <v>105</v>
      </c>
      <c r="B2" s="96" t="s">
        <v>106</v>
      </c>
      <c r="C2" s="96" t="s">
        <v>107</v>
      </c>
      <c r="D2" s="96" t="s">
        <v>108</v>
      </c>
      <c r="E2" s="97" t="s">
        <v>109</v>
      </c>
    </row>
    <row r="3" spans="1:17" ht="155.44999999999999" customHeight="1" x14ac:dyDescent="0.2">
      <c r="A3" s="98">
        <f>0+1</f>
        <v>1</v>
      </c>
      <c r="B3" s="9" t="s">
        <v>110</v>
      </c>
      <c r="C3" s="70" t="s">
        <v>111</v>
      </c>
      <c r="D3" s="71" t="s">
        <v>112</v>
      </c>
      <c r="E3" s="99" t="s">
        <v>113</v>
      </c>
    </row>
    <row r="4" spans="1:17" ht="114.75" customHeight="1" x14ac:dyDescent="0.2">
      <c r="A4" s="98">
        <f t="shared" ref="A4:A15" si="0">+A3+1</f>
        <v>2</v>
      </c>
      <c r="B4" s="9" t="s">
        <v>110</v>
      </c>
      <c r="C4" s="70" t="s">
        <v>114</v>
      </c>
      <c r="D4" s="71" t="s">
        <v>82</v>
      </c>
      <c r="E4" s="99" t="s">
        <v>115</v>
      </c>
    </row>
    <row r="5" spans="1:17" ht="138" customHeight="1" x14ac:dyDescent="0.2">
      <c r="A5" s="98">
        <f t="shared" si="0"/>
        <v>3</v>
      </c>
      <c r="B5" s="9" t="s">
        <v>110</v>
      </c>
      <c r="C5" s="70" t="s">
        <v>111</v>
      </c>
      <c r="D5" s="71" t="s">
        <v>85</v>
      </c>
      <c r="E5" s="99" t="s">
        <v>116</v>
      </c>
    </row>
    <row r="6" spans="1:17" ht="256.5" x14ac:dyDescent="0.2">
      <c r="A6" s="98">
        <f t="shared" si="0"/>
        <v>4</v>
      </c>
      <c r="B6" s="9" t="s">
        <v>110</v>
      </c>
      <c r="C6" s="70" t="s">
        <v>117</v>
      </c>
      <c r="D6" s="71" t="s">
        <v>76</v>
      </c>
      <c r="E6" s="99" t="s">
        <v>118</v>
      </c>
    </row>
    <row r="7" spans="1:17" ht="114" x14ac:dyDescent="0.2">
      <c r="A7" s="98">
        <f t="shared" si="0"/>
        <v>5</v>
      </c>
      <c r="B7" s="9" t="s">
        <v>110</v>
      </c>
      <c r="C7" s="70" t="s">
        <v>119</v>
      </c>
      <c r="D7" s="71" t="s">
        <v>79</v>
      </c>
      <c r="E7" s="100" t="s">
        <v>120</v>
      </c>
    </row>
    <row r="8" spans="1:17" ht="71.25" x14ac:dyDescent="0.2">
      <c r="A8" s="98">
        <f>+A7+1</f>
        <v>6</v>
      </c>
      <c r="B8" s="9" t="s">
        <v>121</v>
      </c>
      <c r="C8" s="70" t="s">
        <v>111</v>
      </c>
      <c r="D8" s="71" t="s">
        <v>68</v>
      </c>
      <c r="E8" s="99" t="s">
        <v>122</v>
      </c>
    </row>
    <row r="9" spans="1:17" ht="156.75" x14ac:dyDescent="0.2">
      <c r="A9" s="98">
        <f>+A8+1</f>
        <v>7</v>
      </c>
      <c r="B9" s="9" t="s">
        <v>123</v>
      </c>
      <c r="C9" s="70" t="s">
        <v>124</v>
      </c>
      <c r="D9" s="9" t="s">
        <v>87</v>
      </c>
      <c r="E9" s="99" t="s">
        <v>125</v>
      </c>
    </row>
    <row r="10" spans="1:17" ht="86.25" customHeight="1" x14ac:dyDescent="0.2">
      <c r="A10" s="98">
        <f t="shared" si="0"/>
        <v>8</v>
      </c>
      <c r="B10" s="9" t="s">
        <v>123</v>
      </c>
      <c r="C10" s="72" t="s">
        <v>124</v>
      </c>
      <c r="D10" s="9" t="s">
        <v>92</v>
      </c>
      <c r="E10" s="100" t="s">
        <v>126</v>
      </c>
    </row>
    <row r="11" spans="1:17" ht="57" x14ac:dyDescent="0.2">
      <c r="A11" s="98">
        <f t="shared" si="0"/>
        <v>9</v>
      </c>
      <c r="B11" s="9" t="s">
        <v>123</v>
      </c>
      <c r="C11" s="72" t="s">
        <v>117</v>
      </c>
      <c r="D11" s="9" t="s">
        <v>97</v>
      </c>
      <c r="E11" s="100" t="s">
        <v>127</v>
      </c>
    </row>
    <row r="12" spans="1:17" ht="71.25" x14ac:dyDescent="0.2">
      <c r="A12" s="98">
        <f t="shared" si="0"/>
        <v>10</v>
      </c>
      <c r="B12" s="9" t="s">
        <v>123</v>
      </c>
      <c r="C12" s="72" t="s">
        <v>128</v>
      </c>
      <c r="D12" s="9" t="s">
        <v>129</v>
      </c>
      <c r="E12" s="100" t="s">
        <v>130</v>
      </c>
    </row>
    <row r="13" spans="1:17" ht="225" customHeight="1" x14ac:dyDescent="0.2">
      <c r="A13" s="98">
        <f>+A12+1</f>
        <v>11</v>
      </c>
      <c r="B13" s="9" t="s">
        <v>123</v>
      </c>
      <c r="C13" s="72" t="s">
        <v>128</v>
      </c>
      <c r="D13" s="9" t="s">
        <v>80</v>
      </c>
      <c r="E13" s="100" t="s">
        <v>131</v>
      </c>
    </row>
    <row r="14" spans="1:17" ht="114" customHeight="1" x14ac:dyDescent="0.2">
      <c r="A14" s="98">
        <f>+A13+1</f>
        <v>12</v>
      </c>
      <c r="B14" s="9" t="s">
        <v>121</v>
      </c>
      <c r="C14" s="72" t="s">
        <v>128</v>
      </c>
      <c r="D14" s="9" t="s">
        <v>77</v>
      </c>
      <c r="E14" s="99" t="s">
        <v>132</v>
      </c>
    </row>
    <row r="15" spans="1:17" ht="93.6" customHeight="1" x14ac:dyDescent="0.2">
      <c r="A15" s="98">
        <f t="shared" si="0"/>
        <v>13</v>
      </c>
      <c r="B15" s="71" t="s">
        <v>133</v>
      </c>
      <c r="C15" s="70" t="s">
        <v>117</v>
      </c>
      <c r="D15" s="71" t="s">
        <v>99</v>
      </c>
      <c r="E15" s="99" t="s">
        <v>134</v>
      </c>
    </row>
    <row r="16" spans="1:17" ht="102.95" customHeight="1" x14ac:dyDescent="0.2">
      <c r="A16" s="98">
        <f>A15+1</f>
        <v>14</v>
      </c>
      <c r="B16" s="9" t="s">
        <v>121</v>
      </c>
      <c r="C16" s="72" t="s">
        <v>111</v>
      </c>
      <c r="D16" s="9" t="s">
        <v>96</v>
      </c>
      <c r="E16" s="100" t="s">
        <v>135</v>
      </c>
    </row>
    <row r="17" spans="1:5" ht="143.25" thickBot="1" x14ac:dyDescent="0.25">
      <c r="A17" s="101">
        <f>A16+1</f>
        <v>15</v>
      </c>
      <c r="B17" s="102" t="s">
        <v>133</v>
      </c>
      <c r="C17" s="103" t="s">
        <v>117</v>
      </c>
      <c r="D17" s="104" t="s">
        <v>95</v>
      </c>
      <c r="E17" s="105" t="s">
        <v>136</v>
      </c>
    </row>
    <row r="19" spans="1:5" ht="33" customHeight="1" x14ac:dyDescent="0.2">
      <c r="A19" s="469" t="s">
        <v>137</v>
      </c>
      <c r="B19" s="469"/>
      <c r="C19" s="469"/>
      <c r="D19" s="469"/>
      <c r="E19" s="469"/>
    </row>
    <row r="20" spans="1:5" ht="409.5" customHeight="1" x14ac:dyDescent="0.2">
      <c r="A20" s="470"/>
      <c r="B20" s="470"/>
      <c r="C20" s="470"/>
      <c r="D20" s="470"/>
      <c r="E20" s="470"/>
    </row>
  </sheetData>
  <sheetProtection algorithmName="SHA-512" hashValue="IePMM+vL8L3rZzZIjDEUlM3rr8izs3alJhmKdRzI+q50ZQzX1w6GH/nUYyoaBxtFmLMjQZuyU9f5EhzUq8jprw==" saltValue="LMaRmJ7Q/yBEXAISJfeNQQ==" spinCount="100000" sheet="1" objects="1" scenarios="1"/>
  <autoFilter ref="A2:E17" xr:uid="{4CA94736-76A7-48EE-B35D-4539F8D90DD1}"/>
  <mergeCells count="3">
    <mergeCell ref="A1:D1"/>
    <mergeCell ref="A19:E19"/>
    <mergeCell ref="A20:E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C092-D76F-4575-967A-0D460915FC13}">
  <sheetPr>
    <tabColor rgb="FF0070C0"/>
  </sheetPr>
  <dimension ref="A1:D64"/>
  <sheetViews>
    <sheetView workbookViewId="0">
      <selection activeCell="B65" sqref="B65"/>
    </sheetView>
  </sheetViews>
  <sheetFormatPr baseColWidth="10" defaultColWidth="10.85546875" defaultRowHeight="14.25" x14ac:dyDescent="0.2"/>
  <cols>
    <col min="1" max="1" width="3.140625" style="2" bestFit="1" customWidth="1"/>
    <col min="2" max="2" width="85.85546875" style="2" customWidth="1"/>
    <col min="3" max="3" width="4.42578125" style="2" customWidth="1"/>
    <col min="4" max="4" width="87.28515625" style="2" customWidth="1"/>
    <col min="5" max="16384" width="10.85546875" style="2"/>
  </cols>
  <sheetData>
    <row r="1" spans="1:4" ht="61.5" customHeight="1" thickBot="1" x14ac:dyDescent="0.25">
      <c r="A1" s="471" t="s">
        <v>342</v>
      </c>
      <c r="B1" s="472"/>
      <c r="C1" s="472"/>
      <c r="D1" s="199"/>
    </row>
    <row r="2" spans="1:4" ht="14.45" customHeight="1" thickBot="1" x14ac:dyDescent="0.25">
      <c r="A2" s="473" t="s">
        <v>138</v>
      </c>
      <c r="B2" s="474"/>
      <c r="C2" s="473" t="s">
        <v>139</v>
      </c>
      <c r="D2" s="474"/>
    </row>
    <row r="3" spans="1:4" x14ac:dyDescent="0.2">
      <c r="A3" s="19">
        <v>1</v>
      </c>
      <c r="B3" s="106" t="s">
        <v>140</v>
      </c>
      <c r="C3" s="107"/>
      <c r="D3" s="108"/>
    </row>
    <row r="4" spans="1:4" x14ac:dyDescent="0.2">
      <c r="A4" s="19">
        <v>2</v>
      </c>
      <c r="B4" s="20" t="s">
        <v>141</v>
      </c>
      <c r="C4" s="32">
        <v>1</v>
      </c>
      <c r="D4" s="20" t="s">
        <v>142</v>
      </c>
    </row>
    <row r="5" spans="1:4" x14ac:dyDescent="0.2">
      <c r="A5" s="19">
        <v>3</v>
      </c>
      <c r="B5" s="20" t="s">
        <v>143</v>
      </c>
      <c r="C5" s="32">
        <v>2</v>
      </c>
      <c r="D5" s="20" t="s">
        <v>144</v>
      </c>
    </row>
    <row r="6" spans="1:4" x14ac:dyDescent="0.2">
      <c r="A6" s="19">
        <v>4</v>
      </c>
      <c r="B6" s="20" t="s">
        <v>145</v>
      </c>
      <c r="C6" s="32">
        <v>3</v>
      </c>
      <c r="D6" s="20" t="s">
        <v>146</v>
      </c>
    </row>
    <row r="7" spans="1:4" x14ac:dyDescent="0.2">
      <c r="A7" s="19">
        <v>5</v>
      </c>
      <c r="B7" s="20" t="s">
        <v>147</v>
      </c>
      <c r="C7" s="32">
        <v>4</v>
      </c>
      <c r="D7" s="33" t="s">
        <v>148</v>
      </c>
    </row>
    <row r="8" spans="1:4" x14ac:dyDescent="0.2">
      <c r="A8" s="19">
        <v>6</v>
      </c>
      <c r="B8" s="21" t="s">
        <v>149</v>
      </c>
      <c r="C8" s="32">
        <v>5</v>
      </c>
      <c r="D8" s="33" t="s">
        <v>150</v>
      </c>
    </row>
    <row r="9" spans="1:4" x14ac:dyDescent="0.2">
      <c r="A9" s="19">
        <v>7</v>
      </c>
      <c r="B9" s="21" t="s">
        <v>151</v>
      </c>
      <c r="C9" s="32">
        <v>6</v>
      </c>
      <c r="D9" s="25" t="s">
        <v>152</v>
      </c>
    </row>
    <row r="10" spans="1:4" ht="25.5" x14ac:dyDescent="0.2">
      <c r="A10" s="19">
        <v>8</v>
      </c>
      <c r="B10" s="20" t="s">
        <v>153</v>
      </c>
      <c r="C10" s="32">
        <v>7</v>
      </c>
      <c r="D10" s="24" t="s">
        <v>154</v>
      </c>
    </row>
    <row r="11" spans="1:4" ht="25.5" x14ac:dyDescent="0.2">
      <c r="A11" s="19">
        <v>9</v>
      </c>
      <c r="B11" s="20" t="s">
        <v>155</v>
      </c>
      <c r="C11" s="32">
        <v>8</v>
      </c>
      <c r="D11" s="27" t="s">
        <v>156</v>
      </c>
    </row>
    <row r="12" spans="1:4" ht="25.5" x14ac:dyDescent="0.2">
      <c r="A12" s="19">
        <v>10</v>
      </c>
      <c r="B12" s="20" t="s">
        <v>157</v>
      </c>
      <c r="C12" s="32">
        <v>9</v>
      </c>
      <c r="D12" s="27" t="s">
        <v>158</v>
      </c>
    </row>
    <row r="13" spans="1:4" x14ac:dyDescent="0.2">
      <c r="A13" s="19">
        <v>11</v>
      </c>
      <c r="B13" s="21" t="s">
        <v>159</v>
      </c>
      <c r="C13" s="32">
        <v>10</v>
      </c>
      <c r="D13" s="24" t="s">
        <v>160</v>
      </c>
    </row>
    <row r="14" spans="1:4" ht="25.5" x14ac:dyDescent="0.2">
      <c r="A14" s="19">
        <v>12</v>
      </c>
      <c r="B14" s="21" t="s">
        <v>161</v>
      </c>
      <c r="C14" s="32">
        <v>11</v>
      </c>
      <c r="D14" s="24" t="s">
        <v>162</v>
      </c>
    </row>
    <row r="15" spans="1:4" x14ac:dyDescent="0.2">
      <c r="A15" s="19">
        <v>13</v>
      </c>
      <c r="B15" s="20" t="s">
        <v>163</v>
      </c>
      <c r="C15" s="32">
        <v>12</v>
      </c>
      <c r="D15" s="24" t="s">
        <v>164</v>
      </c>
    </row>
    <row r="16" spans="1:4" x14ac:dyDescent="0.2">
      <c r="A16" s="19">
        <v>14</v>
      </c>
      <c r="B16" s="20" t="s">
        <v>165</v>
      </c>
      <c r="C16" s="32">
        <v>13</v>
      </c>
      <c r="D16" s="24" t="s">
        <v>166</v>
      </c>
    </row>
    <row r="17" spans="1:4" x14ac:dyDescent="0.2">
      <c r="A17" s="19">
        <v>15</v>
      </c>
      <c r="B17" s="21" t="s">
        <v>167</v>
      </c>
      <c r="C17" s="32">
        <v>14</v>
      </c>
      <c r="D17" s="24" t="s">
        <v>168</v>
      </c>
    </row>
    <row r="18" spans="1:4" x14ac:dyDescent="0.2">
      <c r="A18" s="19">
        <v>16</v>
      </c>
      <c r="B18" s="22" t="s">
        <v>169</v>
      </c>
      <c r="C18" s="32">
        <v>15</v>
      </c>
      <c r="D18" s="24" t="s">
        <v>170</v>
      </c>
    </row>
    <row r="19" spans="1:4" ht="25.5" x14ac:dyDescent="0.2">
      <c r="A19" s="19">
        <v>17</v>
      </c>
      <c r="B19" s="21" t="s">
        <v>171</v>
      </c>
      <c r="C19" s="32">
        <v>16</v>
      </c>
      <c r="D19" s="27" t="s">
        <v>172</v>
      </c>
    </row>
    <row r="20" spans="1:4" x14ac:dyDescent="0.2">
      <c r="A20" s="19">
        <v>18</v>
      </c>
      <c r="B20" s="22" t="s">
        <v>173</v>
      </c>
      <c r="C20" s="32">
        <v>17</v>
      </c>
      <c r="D20" s="24" t="s">
        <v>174</v>
      </c>
    </row>
    <row r="21" spans="1:4" x14ac:dyDescent="0.2">
      <c r="A21" s="19">
        <v>19</v>
      </c>
      <c r="B21" s="23" t="s">
        <v>175</v>
      </c>
      <c r="C21" s="32">
        <v>18</v>
      </c>
      <c r="D21" s="27" t="s">
        <v>176</v>
      </c>
    </row>
    <row r="22" spans="1:4" x14ac:dyDescent="0.2">
      <c r="A22" s="19">
        <v>20</v>
      </c>
      <c r="B22" s="22" t="s">
        <v>177</v>
      </c>
      <c r="C22" s="32">
        <v>19</v>
      </c>
      <c r="D22" s="27" t="s">
        <v>178</v>
      </c>
    </row>
    <row r="23" spans="1:4" x14ac:dyDescent="0.2">
      <c r="A23" s="19">
        <v>21</v>
      </c>
      <c r="B23" s="20" t="s">
        <v>179</v>
      </c>
      <c r="C23" s="32">
        <v>20</v>
      </c>
      <c r="D23" s="27" t="s">
        <v>180</v>
      </c>
    </row>
    <row r="24" spans="1:4" x14ac:dyDescent="0.2">
      <c r="A24" s="19">
        <v>22</v>
      </c>
      <c r="B24" s="20" t="s">
        <v>181</v>
      </c>
      <c r="C24" s="32">
        <v>21</v>
      </c>
      <c r="D24" s="27" t="s">
        <v>182</v>
      </c>
    </row>
    <row r="25" spans="1:4" x14ac:dyDescent="0.2">
      <c r="A25" s="19">
        <v>23</v>
      </c>
      <c r="B25" s="20" t="s">
        <v>183</v>
      </c>
      <c r="C25" s="32">
        <v>22</v>
      </c>
      <c r="D25" s="27" t="s">
        <v>184</v>
      </c>
    </row>
    <row r="26" spans="1:4" x14ac:dyDescent="0.2">
      <c r="A26" s="19">
        <v>24</v>
      </c>
      <c r="B26" s="24" t="s">
        <v>185</v>
      </c>
      <c r="C26" s="32">
        <v>23</v>
      </c>
      <c r="D26" s="27" t="s">
        <v>186</v>
      </c>
    </row>
    <row r="27" spans="1:4" x14ac:dyDescent="0.2">
      <c r="A27" s="19">
        <v>25</v>
      </c>
      <c r="B27" s="20" t="s">
        <v>187</v>
      </c>
      <c r="C27" s="32">
        <v>24</v>
      </c>
      <c r="D27" s="27" t="s">
        <v>188</v>
      </c>
    </row>
    <row r="28" spans="1:4" x14ac:dyDescent="0.2">
      <c r="A28" s="19">
        <v>26</v>
      </c>
      <c r="B28" s="20" t="s">
        <v>189</v>
      </c>
      <c r="C28" s="32">
        <v>25</v>
      </c>
      <c r="D28" s="27" t="s">
        <v>190</v>
      </c>
    </row>
    <row r="29" spans="1:4" x14ac:dyDescent="0.2">
      <c r="A29" s="19">
        <v>27</v>
      </c>
      <c r="B29" s="20" t="s">
        <v>191</v>
      </c>
      <c r="C29" s="32">
        <v>26</v>
      </c>
      <c r="D29" s="24" t="s">
        <v>192</v>
      </c>
    </row>
    <row r="30" spans="1:4" x14ac:dyDescent="0.2">
      <c r="A30" s="19">
        <v>28</v>
      </c>
      <c r="B30" s="24" t="s">
        <v>193</v>
      </c>
      <c r="C30" s="32">
        <v>27</v>
      </c>
      <c r="D30" s="24" t="s">
        <v>194</v>
      </c>
    </row>
    <row r="31" spans="1:4" x14ac:dyDescent="0.2">
      <c r="A31" s="19">
        <v>29</v>
      </c>
      <c r="B31" s="20" t="s">
        <v>195</v>
      </c>
      <c r="C31" s="32">
        <v>28</v>
      </c>
      <c r="D31" s="27" t="s">
        <v>196</v>
      </c>
    </row>
    <row r="32" spans="1:4" x14ac:dyDescent="0.2">
      <c r="A32" s="19">
        <v>30</v>
      </c>
      <c r="B32" s="20" t="s">
        <v>197</v>
      </c>
      <c r="C32" s="30"/>
      <c r="D32" s="31"/>
    </row>
    <row r="33" spans="1:4" x14ac:dyDescent="0.2">
      <c r="A33" s="19">
        <v>31</v>
      </c>
      <c r="B33" s="20" t="s">
        <v>198</v>
      </c>
      <c r="C33" s="30"/>
      <c r="D33" s="31"/>
    </row>
    <row r="34" spans="1:4" x14ac:dyDescent="0.2">
      <c r="A34" s="19">
        <v>32</v>
      </c>
      <c r="B34" s="23" t="s">
        <v>199</v>
      </c>
      <c r="C34" s="34"/>
      <c r="D34" s="31"/>
    </row>
    <row r="35" spans="1:4" x14ac:dyDescent="0.2">
      <c r="A35" s="19">
        <v>33</v>
      </c>
      <c r="B35" s="25" t="s">
        <v>200</v>
      </c>
      <c r="C35" s="35"/>
      <c r="D35" s="31"/>
    </row>
    <row r="36" spans="1:4" x14ac:dyDescent="0.2">
      <c r="A36" s="19">
        <v>34</v>
      </c>
      <c r="B36" s="26" t="s">
        <v>201</v>
      </c>
      <c r="C36" s="36"/>
      <c r="D36" s="31"/>
    </row>
    <row r="37" spans="1:4" x14ac:dyDescent="0.2">
      <c r="A37" s="19">
        <v>35</v>
      </c>
      <c r="B37" s="27" t="s">
        <v>202</v>
      </c>
      <c r="C37" s="37"/>
      <c r="D37" s="31"/>
    </row>
    <row r="38" spans="1:4" ht="15" thickBot="1" x14ac:dyDescent="0.25">
      <c r="A38" s="28">
        <v>36</v>
      </c>
      <c r="B38" s="29" t="s">
        <v>203</v>
      </c>
      <c r="C38" s="38"/>
      <c r="D38" s="39"/>
    </row>
    <row r="39" spans="1:4" ht="14.45" customHeight="1" thickBot="1" x14ac:dyDescent="0.25">
      <c r="A39" s="473" t="s">
        <v>204</v>
      </c>
      <c r="B39" s="474"/>
      <c r="C39" s="473" t="s">
        <v>205</v>
      </c>
      <c r="D39" s="474"/>
    </row>
    <row r="40" spans="1:4" x14ac:dyDescent="0.2">
      <c r="A40" s="40">
        <v>1</v>
      </c>
      <c r="B40" s="41" t="s">
        <v>206</v>
      </c>
      <c r="C40" s="51">
        <v>1</v>
      </c>
      <c r="D40" s="41" t="s">
        <v>207</v>
      </c>
    </row>
    <row r="41" spans="1:4" x14ac:dyDescent="0.2">
      <c r="A41" s="40">
        <v>2</v>
      </c>
      <c r="B41" s="41" t="s">
        <v>208</v>
      </c>
      <c r="C41" s="51">
        <v>2</v>
      </c>
      <c r="D41" s="41" t="s">
        <v>209</v>
      </c>
    </row>
    <row r="42" spans="1:4" x14ac:dyDescent="0.2">
      <c r="A42" s="40">
        <v>3</v>
      </c>
      <c r="B42" s="42" t="s">
        <v>210</v>
      </c>
      <c r="C42" s="51">
        <v>3</v>
      </c>
      <c r="D42" s="41" t="s">
        <v>211</v>
      </c>
    </row>
    <row r="43" spans="1:4" x14ac:dyDescent="0.2">
      <c r="A43" s="40">
        <v>4</v>
      </c>
      <c r="B43" s="41" t="s">
        <v>212</v>
      </c>
      <c r="C43" s="51">
        <v>4</v>
      </c>
      <c r="D43" s="41" t="s">
        <v>213</v>
      </c>
    </row>
    <row r="44" spans="1:4" x14ac:dyDescent="0.2">
      <c r="A44" s="40">
        <v>5</v>
      </c>
      <c r="B44" s="43" t="s">
        <v>214</v>
      </c>
      <c r="C44" s="51">
        <v>5</v>
      </c>
      <c r="D44" s="41" t="s">
        <v>215</v>
      </c>
    </row>
    <row r="45" spans="1:4" x14ac:dyDescent="0.2">
      <c r="A45" s="40">
        <v>6</v>
      </c>
      <c r="B45" s="41" t="s">
        <v>216</v>
      </c>
      <c r="C45" s="51">
        <v>6</v>
      </c>
      <c r="D45" s="41" t="s">
        <v>217</v>
      </c>
    </row>
    <row r="46" spans="1:4" ht="25.5" x14ac:dyDescent="0.2">
      <c r="A46" s="40">
        <v>7</v>
      </c>
      <c r="B46" s="43" t="s">
        <v>218</v>
      </c>
      <c r="C46" s="51">
        <v>7</v>
      </c>
      <c r="D46" s="41" t="s">
        <v>219</v>
      </c>
    </row>
    <row r="47" spans="1:4" x14ac:dyDescent="0.2">
      <c r="A47" s="40">
        <v>8</v>
      </c>
      <c r="B47" s="41" t="s">
        <v>220</v>
      </c>
      <c r="C47" s="51">
        <v>8</v>
      </c>
      <c r="D47" s="41" t="s">
        <v>221</v>
      </c>
    </row>
    <row r="48" spans="1:4" x14ac:dyDescent="0.2">
      <c r="A48" s="40">
        <v>9</v>
      </c>
      <c r="B48" s="43" t="s">
        <v>222</v>
      </c>
      <c r="C48" s="51">
        <v>9</v>
      </c>
      <c r="D48" s="41" t="s">
        <v>223</v>
      </c>
    </row>
    <row r="49" spans="1:4" x14ac:dyDescent="0.2">
      <c r="A49" s="40">
        <v>10</v>
      </c>
      <c r="B49" s="41" t="s">
        <v>224</v>
      </c>
      <c r="C49" s="51">
        <v>10</v>
      </c>
      <c r="D49" s="41" t="s">
        <v>225</v>
      </c>
    </row>
    <row r="50" spans="1:4" x14ac:dyDescent="0.2">
      <c r="A50" s="40">
        <v>11</v>
      </c>
      <c r="B50" s="43" t="s">
        <v>226</v>
      </c>
      <c r="C50" s="51">
        <v>11</v>
      </c>
      <c r="D50" s="45" t="s">
        <v>227</v>
      </c>
    </row>
    <row r="51" spans="1:4" ht="25.5" x14ac:dyDescent="0.2">
      <c r="A51" s="40">
        <v>12</v>
      </c>
      <c r="B51" s="41" t="s">
        <v>228</v>
      </c>
      <c r="C51" s="51">
        <v>12</v>
      </c>
      <c r="D51" s="45" t="s">
        <v>229</v>
      </c>
    </row>
    <row r="52" spans="1:4" x14ac:dyDescent="0.2">
      <c r="A52" s="40">
        <v>13</v>
      </c>
      <c r="B52" s="41" t="s">
        <v>230</v>
      </c>
      <c r="C52" s="51">
        <v>13</v>
      </c>
      <c r="D52" s="45" t="s">
        <v>231</v>
      </c>
    </row>
    <row r="53" spans="1:4" x14ac:dyDescent="0.2">
      <c r="A53" s="40">
        <v>14</v>
      </c>
      <c r="B53" s="41" t="s">
        <v>232</v>
      </c>
      <c r="C53" s="195"/>
      <c r="D53" s="43"/>
    </row>
    <row r="54" spans="1:4" x14ac:dyDescent="0.2">
      <c r="A54" s="40">
        <v>15</v>
      </c>
      <c r="B54" s="41" t="s">
        <v>233</v>
      </c>
      <c r="C54" s="195"/>
      <c r="D54" s="43"/>
    </row>
    <row r="55" spans="1:4" x14ac:dyDescent="0.2">
      <c r="A55" s="40">
        <v>16</v>
      </c>
      <c r="B55" s="41" t="s">
        <v>234</v>
      </c>
      <c r="C55" s="195"/>
      <c r="D55" s="52"/>
    </row>
    <row r="56" spans="1:4" x14ac:dyDescent="0.2">
      <c r="A56" s="40">
        <v>17</v>
      </c>
      <c r="B56" s="41" t="s">
        <v>235</v>
      </c>
      <c r="C56" s="195"/>
      <c r="D56" s="52"/>
    </row>
    <row r="57" spans="1:4" x14ac:dyDescent="0.2">
      <c r="A57" s="40">
        <v>18</v>
      </c>
      <c r="B57" s="41" t="s">
        <v>236</v>
      </c>
      <c r="C57" s="195"/>
      <c r="D57" s="52"/>
    </row>
    <row r="58" spans="1:4" x14ac:dyDescent="0.2">
      <c r="A58" s="40">
        <v>19</v>
      </c>
      <c r="B58" s="41" t="s">
        <v>237</v>
      </c>
      <c r="C58" s="195"/>
      <c r="D58" s="52"/>
    </row>
    <row r="59" spans="1:4" x14ac:dyDescent="0.2">
      <c r="A59" s="40">
        <v>20</v>
      </c>
      <c r="B59" s="41" t="s">
        <v>238</v>
      </c>
      <c r="C59" s="195"/>
      <c r="D59" s="52"/>
    </row>
    <row r="60" spans="1:4" x14ac:dyDescent="0.2">
      <c r="A60" s="40">
        <v>21</v>
      </c>
      <c r="B60" s="44" t="s">
        <v>239</v>
      </c>
      <c r="C60" s="53"/>
      <c r="D60" s="52"/>
    </row>
    <row r="61" spans="1:4" x14ac:dyDescent="0.2">
      <c r="A61" s="40">
        <v>22</v>
      </c>
      <c r="B61" s="45" t="s">
        <v>240</v>
      </c>
      <c r="C61" s="54"/>
      <c r="D61" s="52"/>
    </row>
    <row r="62" spans="1:4" x14ac:dyDescent="0.2">
      <c r="A62" s="40">
        <v>23</v>
      </c>
      <c r="B62" s="46" t="s">
        <v>241</v>
      </c>
      <c r="C62" s="55"/>
      <c r="D62" s="56"/>
    </row>
    <row r="63" spans="1:4" x14ac:dyDescent="0.2">
      <c r="A63" s="47"/>
      <c r="B63" s="48"/>
      <c r="C63" s="47"/>
      <c r="D63" s="48"/>
    </row>
    <row r="64" spans="1:4" ht="15" thickBot="1" x14ac:dyDescent="0.25">
      <c r="A64" s="49"/>
      <c r="B64" s="50"/>
      <c r="C64" s="49"/>
      <c r="D64" s="50"/>
    </row>
  </sheetData>
  <sheetProtection algorithmName="SHA-512" hashValue="GSYwpynwRQfFM8AcELw8rj0OZGJ1Mgf5J4ofPR//8+GIszjmRGx8QfCsTd/VDjkiRTV+4TUx3NdvGLr7tNmkyg==" saltValue="xoZDnJZjGtAzKy6mX7wvlw==" spinCount="100000" sheet="1" objects="1" scenarios="1"/>
  <mergeCells count="5">
    <mergeCell ref="A1:C1"/>
    <mergeCell ref="A2:B2"/>
    <mergeCell ref="C2:D2"/>
    <mergeCell ref="A39:B39"/>
    <mergeCell ref="C39:D3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DEDC-57E1-4D81-8D32-D7B51608784C}">
  <sheetPr>
    <tabColor rgb="FF7030A0"/>
  </sheetPr>
  <dimension ref="A1:N61"/>
  <sheetViews>
    <sheetView zoomScaleNormal="100" workbookViewId="0">
      <pane ySplit="4" topLeftCell="A9" activePane="bottomLeft" state="frozen"/>
      <selection activeCell="A15" sqref="A15"/>
      <selection pane="bottomLeft" activeCell="A13" sqref="A13"/>
    </sheetView>
  </sheetViews>
  <sheetFormatPr baseColWidth="10" defaultColWidth="10.85546875" defaultRowHeight="12.75" x14ac:dyDescent="0.2"/>
  <cols>
    <col min="1" max="1" width="20.28515625" style="58" customWidth="1"/>
    <col min="2" max="2" width="30.5703125" style="58" customWidth="1"/>
    <col min="3" max="3" width="12.28515625" style="58" customWidth="1"/>
    <col min="4" max="4" width="10.28515625" style="58" customWidth="1"/>
    <col min="5" max="5" width="8.28515625" style="58" customWidth="1"/>
    <col min="6" max="6" width="34.85546875" style="58" customWidth="1"/>
    <col min="7" max="7" width="12.42578125" style="58" customWidth="1"/>
    <col min="8" max="8" width="11.7109375" style="58" customWidth="1"/>
    <col min="9" max="9" width="36" style="58" customWidth="1"/>
    <col min="10" max="10" width="10.85546875" style="58"/>
    <col min="11" max="11" width="9.28515625" style="58" customWidth="1"/>
    <col min="12" max="12" width="22.140625" style="58" customWidth="1"/>
    <col min="13" max="13" width="9.42578125" style="135" customWidth="1"/>
    <col min="14" max="14" width="11.42578125" style="135" customWidth="1"/>
    <col min="15" max="22" width="10.85546875" style="58" customWidth="1"/>
    <col min="23" max="16384" width="10.85546875" style="58"/>
  </cols>
  <sheetData>
    <row r="1" spans="1:14" ht="87.6" customHeight="1" thickBot="1" x14ac:dyDescent="0.25">
      <c r="A1" s="215">
        <v>4</v>
      </c>
      <c r="B1" s="475" t="s">
        <v>327</v>
      </c>
      <c r="C1" s="475"/>
      <c r="D1" s="475"/>
      <c r="E1" s="475"/>
      <c r="F1" s="475"/>
      <c r="G1" s="475"/>
      <c r="H1" s="475"/>
      <c r="I1" s="476"/>
      <c r="J1" s="477"/>
      <c r="K1" s="478"/>
      <c r="L1" s="478"/>
      <c r="M1" s="478"/>
      <c r="N1" s="479"/>
    </row>
    <row r="2" spans="1:14" ht="30" customHeight="1" x14ac:dyDescent="0.2">
      <c r="A2" s="486" t="s">
        <v>242</v>
      </c>
      <c r="B2" s="480" t="s">
        <v>243</v>
      </c>
      <c r="C2" s="480" t="s">
        <v>244</v>
      </c>
      <c r="D2" s="480" t="s">
        <v>245</v>
      </c>
      <c r="E2" s="480"/>
      <c r="F2" s="480" t="s">
        <v>246</v>
      </c>
      <c r="G2" s="480" t="s">
        <v>247</v>
      </c>
      <c r="H2" s="480" t="s">
        <v>248</v>
      </c>
      <c r="I2" s="480" t="s">
        <v>249</v>
      </c>
      <c r="J2" s="480" t="s">
        <v>250</v>
      </c>
      <c r="K2" s="480"/>
      <c r="L2" s="480" t="s">
        <v>749</v>
      </c>
      <c r="M2" s="482" t="s">
        <v>251</v>
      </c>
      <c r="N2" s="484" t="s">
        <v>341</v>
      </c>
    </row>
    <row r="3" spans="1:14" ht="21.75" customHeight="1" x14ac:dyDescent="0.2">
      <c r="A3" s="487"/>
      <c r="B3" s="481"/>
      <c r="C3" s="481"/>
      <c r="D3" s="123" t="s">
        <v>252</v>
      </c>
      <c r="E3" s="123" t="s">
        <v>253</v>
      </c>
      <c r="F3" s="481"/>
      <c r="G3" s="481"/>
      <c r="H3" s="481"/>
      <c r="I3" s="481"/>
      <c r="J3" s="123" t="s">
        <v>254</v>
      </c>
      <c r="K3" s="123" t="s">
        <v>253</v>
      </c>
      <c r="L3" s="481"/>
      <c r="M3" s="483"/>
      <c r="N3" s="485"/>
    </row>
    <row r="4" spans="1:14" ht="48" customHeight="1" thickBot="1" x14ac:dyDescent="0.3">
      <c r="A4" s="312" t="s">
        <v>739</v>
      </c>
      <c r="B4" s="313" t="s">
        <v>737</v>
      </c>
      <c r="C4" s="314"/>
      <c r="D4" s="313"/>
      <c r="E4" s="313"/>
      <c r="F4" s="128"/>
      <c r="G4" s="315">
        <v>44957</v>
      </c>
      <c r="H4" s="315">
        <v>45291</v>
      </c>
      <c r="I4" s="316" t="s">
        <v>740</v>
      </c>
      <c r="J4" s="127"/>
      <c r="K4" s="128"/>
      <c r="L4" s="325" t="s">
        <v>750</v>
      </c>
      <c r="M4" s="317">
        <v>1</v>
      </c>
      <c r="N4" s="129" t="s">
        <v>741</v>
      </c>
    </row>
    <row r="5" spans="1:14" ht="26.25" x14ac:dyDescent="0.25">
      <c r="A5" s="125" t="s">
        <v>256</v>
      </c>
      <c r="B5" s="126" t="s">
        <v>262</v>
      </c>
      <c r="C5" s="130">
        <v>44985</v>
      </c>
      <c r="D5" s="126" t="s">
        <v>263</v>
      </c>
      <c r="E5" s="126">
        <v>4</v>
      </c>
      <c r="F5" s="318" t="s">
        <v>738</v>
      </c>
      <c r="G5" s="130">
        <v>44942</v>
      </c>
      <c r="H5" s="130">
        <v>45291</v>
      </c>
      <c r="I5" s="150" t="s">
        <v>748</v>
      </c>
      <c r="J5" s="130">
        <v>44985</v>
      </c>
      <c r="K5" s="126" t="s">
        <v>745</v>
      </c>
      <c r="L5" s="319" t="s">
        <v>747</v>
      </c>
      <c r="M5" s="132">
        <v>2</v>
      </c>
      <c r="N5" s="133">
        <v>44991</v>
      </c>
    </row>
    <row r="6" spans="1:14" ht="26.25" x14ac:dyDescent="0.25">
      <c r="A6" s="124" t="s">
        <v>256</v>
      </c>
      <c r="B6" s="126" t="s">
        <v>262</v>
      </c>
      <c r="C6" s="131">
        <v>44985</v>
      </c>
      <c r="D6" s="126" t="s">
        <v>263</v>
      </c>
      <c r="E6" s="7">
        <v>6</v>
      </c>
      <c r="F6" s="318" t="s">
        <v>259</v>
      </c>
      <c r="G6" s="130">
        <v>44942</v>
      </c>
      <c r="H6" s="130">
        <v>45291</v>
      </c>
      <c r="I6" s="150" t="s">
        <v>746</v>
      </c>
      <c r="J6" s="130">
        <v>44985</v>
      </c>
      <c r="K6" s="126" t="s">
        <v>745</v>
      </c>
      <c r="L6" s="319" t="s">
        <v>747</v>
      </c>
      <c r="M6" s="134">
        <v>2</v>
      </c>
      <c r="N6" s="133">
        <v>44991</v>
      </c>
    </row>
    <row r="7" spans="1:14" ht="26.25" x14ac:dyDescent="0.25">
      <c r="A7" s="124" t="s">
        <v>256</v>
      </c>
      <c r="B7" s="126" t="s">
        <v>262</v>
      </c>
      <c r="C7" s="131">
        <v>44985</v>
      </c>
      <c r="D7" s="126" t="s">
        <v>263</v>
      </c>
      <c r="E7" s="7">
        <v>9</v>
      </c>
      <c r="F7" s="318" t="s">
        <v>738</v>
      </c>
      <c r="G7" s="130">
        <v>44942</v>
      </c>
      <c r="H7" s="130">
        <v>45291</v>
      </c>
      <c r="I7" s="150" t="s">
        <v>748</v>
      </c>
      <c r="J7" s="130">
        <v>44985</v>
      </c>
      <c r="K7" s="126" t="s">
        <v>745</v>
      </c>
      <c r="L7" s="319" t="s">
        <v>747</v>
      </c>
      <c r="M7" s="134">
        <v>2</v>
      </c>
      <c r="N7" s="133">
        <v>44991</v>
      </c>
    </row>
    <row r="8" spans="1:14" ht="26.25" x14ac:dyDescent="0.25">
      <c r="A8" s="124" t="s">
        <v>256</v>
      </c>
      <c r="B8" s="126" t="s">
        <v>260</v>
      </c>
      <c r="C8" s="364">
        <v>44987</v>
      </c>
      <c r="D8" s="126" t="s">
        <v>261</v>
      </c>
      <c r="E8" s="58">
        <v>6</v>
      </c>
      <c r="F8" s="318" t="s">
        <v>738</v>
      </c>
      <c r="G8" s="338">
        <v>44949</v>
      </c>
      <c r="H8" s="130">
        <v>45291</v>
      </c>
      <c r="I8" s="3" t="s">
        <v>783</v>
      </c>
      <c r="J8" s="198">
        <v>44987</v>
      </c>
      <c r="K8" s="58" t="s">
        <v>419</v>
      </c>
      <c r="L8" s="319" t="s">
        <v>779</v>
      </c>
      <c r="M8" s="134">
        <v>3</v>
      </c>
      <c r="N8" s="151">
        <v>45016</v>
      </c>
    </row>
    <row r="9" spans="1:14" ht="26.25" x14ac:dyDescent="0.25">
      <c r="A9" s="124" t="s">
        <v>256</v>
      </c>
      <c r="B9" s="126" t="s">
        <v>260</v>
      </c>
      <c r="C9" s="364">
        <v>44987</v>
      </c>
      <c r="D9" s="126" t="s">
        <v>261</v>
      </c>
      <c r="E9" s="58">
        <v>7</v>
      </c>
      <c r="F9" s="318" t="s">
        <v>259</v>
      </c>
      <c r="G9" s="338">
        <v>44949</v>
      </c>
      <c r="H9" s="338">
        <v>45291</v>
      </c>
      <c r="I9" s="3" t="s">
        <v>780</v>
      </c>
      <c r="J9" s="198">
        <v>44987</v>
      </c>
      <c r="K9" s="58" t="s">
        <v>419</v>
      </c>
      <c r="L9" s="319" t="s">
        <v>779</v>
      </c>
      <c r="M9" s="134">
        <v>3</v>
      </c>
      <c r="N9" s="151">
        <v>45016</v>
      </c>
    </row>
    <row r="10" spans="1:14" ht="26.25" x14ac:dyDescent="0.25">
      <c r="A10" s="124" t="s">
        <v>256</v>
      </c>
      <c r="B10" s="126" t="s">
        <v>260</v>
      </c>
      <c r="C10" s="364">
        <v>44987</v>
      </c>
      <c r="D10" s="126" t="s">
        <v>261</v>
      </c>
      <c r="E10" s="7">
        <v>7</v>
      </c>
      <c r="F10" s="318" t="s">
        <v>271</v>
      </c>
      <c r="G10" s="338">
        <v>44949</v>
      </c>
      <c r="H10" s="338">
        <v>45291</v>
      </c>
      <c r="I10" s="3" t="s">
        <v>780</v>
      </c>
      <c r="J10" s="198">
        <v>44987</v>
      </c>
      <c r="K10" s="58" t="s">
        <v>419</v>
      </c>
      <c r="L10" s="319" t="s">
        <v>779</v>
      </c>
      <c r="M10" s="134">
        <v>3</v>
      </c>
      <c r="N10" s="151">
        <v>45016</v>
      </c>
    </row>
    <row r="11" spans="1:14" ht="39" x14ac:dyDescent="0.25">
      <c r="A11" s="124" t="s">
        <v>256</v>
      </c>
      <c r="B11" s="126" t="s">
        <v>260</v>
      </c>
      <c r="C11" s="364">
        <v>44987</v>
      </c>
      <c r="D11" s="126" t="s">
        <v>261</v>
      </c>
      <c r="E11" s="7">
        <v>8</v>
      </c>
      <c r="F11" s="318"/>
      <c r="G11" s="338">
        <v>44949</v>
      </c>
      <c r="H11" s="338">
        <v>45291</v>
      </c>
      <c r="I11" s="3" t="s">
        <v>784</v>
      </c>
      <c r="J11" s="198">
        <v>44987</v>
      </c>
      <c r="K11" s="58" t="s">
        <v>419</v>
      </c>
      <c r="L11" s="319" t="s">
        <v>779</v>
      </c>
      <c r="M11" s="134">
        <v>3</v>
      </c>
      <c r="N11" s="151">
        <v>45016</v>
      </c>
    </row>
    <row r="12" spans="1:14" ht="39" x14ac:dyDescent="0.25">
      <c r="A12" s="124" t="s">
        <v>256</v>
      </c>
      <c r="B12" s="126" t="s">
        <v>269</v>
      </c>
      <c r="C12" s="365">
        <v>45015</v>
      </c>
      <c r="D12" s="126" t="s">
        <v>270</v>
      </c>
      <c r="E12" s="7">
        <v>2</v>
      </c>
      <c r="F12" s="318" t="s">
        <v>259</v>
      </c>
      <c r="G12" s="130">
        <v>44958</v>
      </c>
      <c r="H12" s="130">
        <v>45291</v>
      </c>
      <c r="I12" s="150" t="s">
        <v>777</v>
      </c>
      <c r="J12" s="131">
        <v>45015</v>
      </c>
      <c r="K12" s="7" t="s">
        <v>775</v>
      </c>
      <c r="L12" s="337" t="s">
        <v>776</v>
      </c>
      <c r="M12" s="134">
        <v>3</v>
      </c>
      <c r="N12" s="151">
        <v>45016</v>
      </c>
    </row>
    <row r="13" spans="1:14" ht="38.25" x14ac:dyDescent="0.2">
      <c r="A13" s="124" t="s">
        <v>790</v>
      </c>
      <c r="B13" s="126" t="s">
        <v>257</v>
      </c>
      <c r="C13" s="365">
        <v>45027</v>
      </c>
      <c r="D13" s="126" t="s">
        <v>258</v>
      </c>
      <c r="E13" s="7">
        <v>9</v>
      </c>
      <c r="F13" s="318" t="s">
        <v>738</v>
      </c>
      <c r="G13" s="131"/>
      <c r="H13" s="131"/>
      <c r="I13" s="150" t="s">
        <v>788</v>
      </c>
      <c r="J13" s="131"/>
      <c r="K13" s="7"/>
      <c r="L13" s="366" t="s">
        <v>789</v>
      </c>
      <c r="M13" s="134"/>
      <c r="N13" s="151"/>
    </row>
    <row r="14" spans="1:14" x14ac:dyDescent="0.2">
      <c r="A14" s="124"/>
      <c r="B14" s="126"/>
      <c r="C14" s="365"/>
      <c r="D14" s="126"/>
      <c r="E14" s="7"/>
      <c r="F14" s="318"/>
      <c r="G14" s="131"/>
      <c r="H14" s="131"/>
      <c r="I14" s="7"/>
      <c r="J14" s="131"/>
      <c r="K14" s="7"/>
      <c r="L14" s="150"/>
      <c r="M14" s="134"/>
      <c r="N14" s="151"/>
    </row>
    <row r="15" spans="1:14" x14ac:dyDescent="0.2">
      <c r="A15" s="124"/>
      <c r="B15" s="126"/>
      <c r="C15" s="365"/>
      <c r="D15" s="126"/>
      <c r="E15" s="7"/>
      <c r="F15" s="318"/>
      <c r="G15" s="131"/>
      <c r="H15" s="131"/>
      <c r="I15" s="7"/>
      <c r="J15" s="131"/>
      <c r="K15" s="7"/>
      <c r="L15" s="150"/>
      <c r="M15" s="134"/>
      <c r="N15" s="151"/>
    </row>
    <row r="16" spans="1:14" x14ac:dyDescent="0.2">
      <c r="A16" s="124"/>
      <c r="B16" s="126"/>
      <c r="C16" s="365"/>
      <c r="D16" s="126"/>
      <c r="E16" s="7"/>
      <c r="F16" s="318"/>
      <c r="G16" s="131"/>
      <c r="H16" s="131"/>
      <c r="I16" s="7"/>
      <c r="J16" s="131"/>
      <c r="K16" s="7"/>
      <c r="L16" s="150"/>
      <c r="M16" s="134"/>
      <c r="N16" s="151"/>
    </row>
    <row r="17" spans="1:14" x14ac:dyDescent="0.2">
      <c r="A17" s="124"/>
      <c r="B17" s="126"/>
      <c r="C17" s="365"/>
      <c r="D17" s="126"/>
      <c r="E17" s="7"/>
      <c r="F17" s="318"/>
      <c r="G17" s="131"/>
      <c r="H17" s="131"/>
      <c r="I17" s="7"/>
      <c r="J17" s="131"/>
      <c r="K17" s="7"/>
      <c r="L17" s="150"/>
      <c r="M17" s="134"/>
      <c r="N17" s="151"/>
    </row>
    <row r="18" spans="1:14" x14ac:dyDescent="0.2">
      <c r="A18" s="124"/>
      <c r="B18" s="126"/>
      <c r="C18" s="131"/>
      <c r="D18" s="126"/>
      <c r="E18" s="7"/>
      <c r="F18" s="318"/>
      <c r="G18" s="131"/>
      <c r="H18" s="131"/>
      <c r="I18" s="7"/>
      <c r="J18" s="131"/>
      <c r="K18" s="7"/>
      <c r="L18" s="150"/>
      <c r="M18" s="134"/>
      <c r="N18" s="151"/>
    </row>
    <row r="19" spans="1:14" x14ac:dyDescent="0.2">
      <c r="A19" s="124"/>
      <c r="B19" s="126"/>
      <c r="C19" s="131"/>
      <c r="D19" s="126"/>
      <c r="E19" s="7"/>
      <c r="F19" s="318"/>
      <c r="G19" s="131"/>
      <c r="H19" s="131"/>
      <c r="I19" s="7"/>
      <c r="J19" s="131"/>
      <c r="K19" s="7"/>
      <c r="L19" s="150"/>
      <c r="M19" s="134"/>
      <c r="N19" s="151"/>
    </row>
    <row r="20" spans="1:14" x14ac:dyDescent="0.2">
      <c r="A20" s="124"/>
      <c r="B20" s="126"/>
      <c r="C20" s="131"/>
      <c r="D20" s="126"/>
      <c r="E20" s="7"/>
      <c r="F20" s="318"/>
      <c r="G20" s="131"/>
      <c r="H20" s="131"/>
      <c r="I20" s="7"/>
      <c r="J20" s="131"/>
      <c r="K20" s="7"/>
      <c r="L20" s="150"/>
      <c r="M20" s="134"/>
      <c r="N20" s="151"/>
    </row>
    <row r="21" spans="1:14" x14ac:dyDescent="0.2">
      <c r="A21" s="124"/>
      <c r="B21" s="126"/>
      <c r="C21" s="131"/>
      <c r="D21" s="126"/>
      <c r="E21" s="7"/>
      <c r="F21" s="318"/>
      <c r="G21" s="131"/>
      <c r="H21" s="131"/>
      <c r="I21" s="7"/>
      <c r="J21" s="131"/>
      <c r="K21" s="7"/>
      <c r="L21" s="150"/>
      <c r="M21" s="134"/>
      <c r="N21" s="151"/>
    </row>
    <row r="22" spans="1:14" x14ac:dyDescent="0.2">
      <c r="A22" s="124"/>
      <c r="B22" s="126"/>
      <c r="C22" s="131"/>
      <c r="D22" s="126"/>
      <c r="E22" s="7"/>
      <c r="F22" s="318"/>
      <c r="G22" s="131"/>
      <c r="H22" s="131"/>
      <c r="I22" s="7"/>
      <c r="J22" s="131"/>
      <c r="K22" s="7"/>
      <c r="L22" s="150"/>
      <c r="M22" s="134"/>
      <c r="N22" s="151"/>
    </row>
    <row r="23" spans="1:14" x14ac:dyDescent="0.2">
      <c r="A23" s="124"/>
      <c r="B23" s="126"/>
      <c r="C23" s="131"/>
      <c r="D23" s="126"/>
      <c r="E23" s="7"/>
      <c r="F23" s="318"/>
      <c r="G23" s="131"/>
      <c r="H23" s="131"/>
      <c r="I23" s="7"/>
      <c r="J23" s="131"/>
      <c r="K23" s="7"/>
      <c r="L23" s="150"/>
      <c r="M23" s="134"/>
      <c r="N23" s="151"/>
    </row>
    <row r="24" spans="1:14" x14ac:dyDescent="0.2">
      <c r="A24" s="124"/>
      <c r="B24" s="126"/>
      <c r="C24" s="131"/>
      <c r="D24" s="126"/>
      <c r="E24" s="7"/>
      <c r="F24" s="126"/>
      <c r="G24" s="131"/>
      <c r="H24" s="131"/>
      <c r="I24" s="7"/>
      <c r="J24" s="131"/>
      <c r="K24" s="7"/>
      <c r="L24" s="150"/>
      <c r="M24" s="134"/>
      <c r="N24" s="151"/>
    </row>
    <row r="25" spans="1:14" x14ac:dyDescent="0.2">
      <c r="A25" s="124"/>
      <c r="B25" s="126"/>
      <c r="C25" s="131"/>
      <c r="D25" s="7"/>
      <c r="E25" s="7"/>
      <c r="F25" s="126"/>
      <c r="G25" s="131"/>
      <c r="H25" s="131"/>
      <c r="I25" s="7"/>
      <c r="J25" s="131"/>
      <c r="K25" s="7"/>
      <c r="L25" s="126"/>
      <c r="M25" s="134"/>
      <c r="N25" s="151"/>
    </row>
    <row r="26" spans="1:14" x14ac:dyDescent="0.2">
      <c r="A26" s="124"/>
      <c r="B26" s="126"/>
      <c r="C26" s="131"/>
      <c r="D26" s="126"/>
      <c r="E26" s="7"/>
      <c r="F26" s="126"/>
      <c r="G26" s="131"/>
      <c r="H26" s="131"/>
      <c r="I26" s="7"/>
      <c r="J26" s="131"/>
      <c r="K26" s="7"/>
      <c r="L26" s="126"/>
      <c r="M26" s="134"/>
      <c r="N26" s="151"/>
    </row>
    <row r="27" spans="1:14" x14ac:dyDescent="0.2">
      <c r="A27" s="124"/>
      <c r="B27" s="126"/>
      <c r="C27" s="131"/>
      <c r="D27" s="126"/>
      <c r="E27" s="7"/>
      <c r="F27" s="126"/>
      <c r="G27" s="131"/>
      <c r="H27" s="131"/>
      <c r="I27" s="7"/>
      <c r="J27" s="131"/>
      <c r="K27" s="7"/>
      <c r="L27" s="126"/>
      <c r="M27" s="134"/>
      <c r="N27" s="151"/>
    </row>
    <row r="28" spans="1:14" x14ac:dyDescent="0.2">
      <c r="A28" s="124"/>
      <c r="B28" s="126"/>
      <c r="C28" s="131"/>
      <c r="D28" s="126"/>
      <c r="E28" s="7"/>
      <c r="F28" s="126"/>
      <c r="G28" s="131"/>
      <c r="H28" s="131"/>
      <c r="I28" s="7"/>
      <c r="J28" s="131"/>
      <c r="K28" s="7"/>
      <c r="L28" s="126"/>
      <c r="M28" s="134"/>
      <c r="N28" s="151"/>
    </row>
    <row r="29" spans="1:14" x14ac:dyDescent="0.2">
      <c r="A29" s="124"/>
      <c r="B29" s="126"/>
      <c r="C29" s="131"/>
      <c r="D29" s="126"/>
      <c r="E29" s="7"/>
      <c r="F29" s="126"/>
      <c r="G29" s="131"/>
      <c r="H29" s="131"/>
      <c r="I29" s="7"/>
      <c r="J29" s="131"/>
      <c r="K29" s="7"/>
      <c r="L29" s="126"/>
      <c r="M29" s="134"/>
      <c r="N29" s="151"/>
    </row>
    <row r="30" spans="1:14" x14ac:dyDescent="0.2">
      <c r="A30" s="124"/>
      <c r="B30" s="126"/>
      <c r="C30" s="131"/>
      <c r="D30" s="126"/>
      <c r="E30" s="7"/>
      <c r="F30" s="126"/>
      <c r="G30" s="131"/>
      <c r="H30" s="131"/>
      <c r="I30" s="7"/>
      <c r="J30" s="131"/>
      <c r="K30" s="7"/>
      <c r="L30" s="126"/>
      <c r="M30" s="134"/>
      <c r="N30" s="151"/>
    </row>
    <row r="31" spans="1:14" x14ac:dyDescent="0.2">
      <c r="A31" s="124"/>
      <c r="B31" s="126"/>
      <c r="C31" s="131"/>
      <c r="D31" s="126"/>
      <c r="E31" s="7"/>
      <c r="F31" s="126"/>
      <c r="G31" s="131"/>
      <c r="H31" s="131"/>
      <c r="I31" s="7"/>
      <c r="J31" s="131"/>
      <c r="K31" s="7"/>
      <c r="L31" s="126"/>
      <c r="M31" s="134"/>
      <c r="N31" s="151"/>
    </row>
    <row r="32" spans="1:14" x14ac:dyDescent="0.2">
      <c r="A32" s="124"/>
      <c r="B32" s="126"/>
      <c r="C32" s="131"/>
      <c r="D32" s="126"/>
      <c r="E32" s="7"/>
      <c r="F32" s="126"/>
      <c r="G32" s="131"/>
      <c r="H32" s="131"/>
      <c r="I32" s="7"/>
      <c r="J32" s="131"/>
      <c r="K32" s="7"/>
      <c r="L32" s="126"/>
      <c r="M32" s="134"/>
      <c r="N32" s="151"/>
    </row>
    <row r="33" spans="1:14" x14ac:dyDescent="0.2">
      <c r="A33" s="124"/>
      <c r="B33" s="126"/>
      <c r="C33" s="131"/>
      <c r="D33" s="126"/>
      <c r="E33" s="7"/>
      <c r="F33" s="126"/>
      <c r="G33" s="131"/>
      <c r="H33" s="131"/>
      <c r="I33" s="7"/>
      <c r="J33" s="131"/>
      <c r="K33" s="7"/>
      <c r="L33" s="126"/>
      <c r="M33" s="134"/>
      <c r="N33" s="151"/>
    </row>
    <row r="34" spans="1:14" x14ac:dyDescent="0.2">
      <c r="A34" s="124"/>
      <c r="B34" s="126"/>
      <c r="C34" s="131"/>
      <c r="D34" s="126"/>
      <c r="E34" s="7"/>
      <c r="F34" s="126"/>
      <c r="G34" s="131"/>
      <c r="H34" s="131"/>
      <c r="I34" s="7"/>
      <c r="J34" s="131"/>
      <c r="K34" s="7"/>
      <c r="L34" s="126"/>
      <c r="M34" s="134"/>
      <c r="N34" s="151"/>
    </row>
    <row r="35" spans="1:14" x14ac:dyDescent="0.2">
      <c r="A35" s="124"/>
      <c r="B35" s="126"/>
      <c r="C35" s="131"/>
      <c r="D35" s="126"/>
      <c r="E35" s="7"/>
      <c r="F35" s="126"/>
      <c r="G35" s="131"/>
      <c r="H35" s="131"/>
      <c r="I35" s="7"/>
      <c r="J35" s="131"/>
      <c r="K35" s="7"/>
      <c r="L35" s="126"/>
      <c r="M35" s="134"/>
      <c r="N35" s="151"/>
    </row>
    <row r="36" spans="1:14" x14ac:dyDescent="0.2">
      <c r="A36" s="124"/>
      <c r="B36" s="126"/>
      <c r="C36" s="131"/>
      <c r="D36" s="126"/>
      <c r="E36" s="7"/>
      <c r="F36" s="126"/>
      <c r="G36" s="131"/>
      <c r="H36" s="131"/>
      <c r="I36" s="7"/>
      <c r="J36" s="131"/>
      <c r="K36" s="7"/>
      <c r="L36" s="126"/>
      <c r="M36" s="134"/>
      <c r="N36" s="151"/>
    </row>
    <row r="37" spans="1:14" x14ac:dyDescent="0.2">
      <c r="A37" s="124"/>
      <c r="B37" s="126"/>
      <c r="C37" s="131"/>
      <c r="D37" s="126"/>
      <c r="E37" s="7"/>
      <c r="F37" s="126"/>
      <c r="G37" s="131"/>
      <c r="H37" s="131"/>
      <c r="I37" s="7"/>
      <c r="J37" s="131"/>
      <c r="K37" s="7"/>
      <c r="L37" s="150"/>
      <c r="M37" s="134"/>
      <c r="N37" s="151"/>
    </row>
    <row r="38" spans="1:14" x14ac:dyDescent="0.2">
      <c r="A38" s="124"/>
      <c r="B38" s="126"/>
      <c r="C38" s="131"/>
      <c r="D38" s="126"/>
      <c r="E38" s="7"/>
      <c r="F38" s="126"/>
      <c r="G38" s="131"/>
      <c r="H38" s="131"/>
      <c r="I38" s="7"/>
      <c r="J38" s="131"/>
      <c r="K38" s="7"/>
      <c r="L38" s="150"/>
      <c r="M38" s="134"/>
      <c r="N38" s="151"/>
    </row>
    <row r="39" spans="1:14" x14ac:dyDescent="0.2">
      <c r="A39" s="124"/>
      <c r="B39" s="126"/>
      <c r="C39" s="131"/>
      <c r="D39" s="126"/>
      <c r="E39" s="7"/>
      <c r="F39" s="126"/>
      <c r="G39" s="131"/>
      <c r="H39" s="131"/>
      <c r="I39" s="7"/>
      <c r="J39" s="131"/>
      <c r="K39" s="7"/>
      <c r="L39" s="126"/>
      <c r="M39" s="134"/>
      <c r="N39" s="151"/>
    </row>
    <row r="40" spans="1:14" x14ac:dyDescent="0.2">
      <c r="A40" s="124"/>
      <c r="B40" s="126"/>
      <c r="C40" s="131"/>
      <c r="D40" s="126"/>
      <c r="E40" s="7"/>
      <c r="F40" s="126"/>
      <c r="G40" s="131"/>
      <c r="H40" s="131"/>
      <c r="I40" s="7"/>
      <c r="J40" s="131"/>
      <c r="K40" s="7"/>
      <c r="L40" s="126"/>
      <c r="M40" s="134"/>
      <c r="N40" s="151"/>
    </row>
    <row r="41" spans="1:14" x14ac:dyDescent="0.2">
      <c r="A41" s="124"/>
      <c r="B41" s="126"/>
      <c r="C41" s="131"/>
      <c r="D41" s="126"/>
      <c r="E41" s="7"/>
      <c r="F41" s="126"/>
      <c r="G41" s="131"/>
      <c r="H41" s="131"/>
      <c r="I41" s="7"/>
      <c r="J41" s="131"/>
      <c r="K41" s="7"/>
      <c r="L41" s="126"/>
      <c r="M41" s="134"/>
      <c r="N41" s="151"/>
    </row>
    <row r="42" spans="1:14" x14ac:dyDescent="0.2">
      <c r="A42" s="124"/>
      <c r="B42" s="126"/>
      <c r="C42" s="131"/>
      <c r="D42" s="126"/>
      <c r="E42" s="7"/>
      <c r="F42" s="126"/>
      <c r="G42" s="131"/>
      <c r="H42" s="131"/>
      <c r="I42" s="7"/>
      <c r="J42" s="131"/>
      <c r="K42" s="7"/>
      <c r="L42" s="126"/>
      <c r="M42" s="134"/>
      <c r="N42" s="151"/>
    </row>
    <row r="43" spans="1:14" x14ac:dyDescent="0.2">
      <c r="A43" s="124"/>
      <c r="B43" s="126"/>
      <c r="C43" s="131"/>
      <c r="D43" s="126"/>
      <c r="E43" s="7"/>
      <c r="F43" s="126"/>
      <c r="G43" s="131"/>
      <c r="H43" s="131"/>
      <c r="I43" s="7"/>
      <c r="J43" s="131"/>
      <c r="K43" s="7"/>
      <c r="L43" s="126"/>
      <c r="M43" s="134"/>
      <c r="N43" s="151"/>
    </row>
    <row r="44" spans="1:14" x14ac:dyDescent="0.2">
      <c r="A44" s="124"/>
      <c r="B44" s="126"/>
      <c r="C44" s="131"/>
      <c r="D44" s="126"/>
      <c r="E44" s="7"/>
      <c r="F44" s="126"/>
      <c r="G44" s="131"/>
      <c r="H44" s="131"/>
      <c r="I44" s="7"/>
      <c r="J44" s="131"/>
      <c r="K44" s="7"/>
      <c r="L44" s="7"/>
      <c r="M44" s="134"/>
      <c r="N44" s="151"/>
    </row>
    <row r="45" spans="1:14" x14ac:dyDescent="0.2">
      <c r="A45" s="124"/>
      <c r="B45" s="126"/>
      <c r="C45" s="131"/>
      <c r="D45" s="126"/>
      <c r="E45" s="7"/>
      <c r="F45" s="126"/>
      <c r="G45" s="131"/>
      <c r="H45" s="131"/>
      <c r="I45" s="7"/>
      <c r="J45" s="131"/>
      <c r="K45" s="7"/>
      <c r="L45" s="7"/>
      <c r="M45" s="134"/>
      <c r="N45" s="151"/>
    </row>
    <row r="46" spans="1:14" x14ac:dyDescent="0.2">
      <c r="A46" s="124"/>
      <c r="B46" s="126"/>
      <c r="C46" s="131"/>
      <c r="D46" s="126"/>
      <c r="E46" s="7"/>
      <c r="F46" s="126"/>
      <c r="G46" s="131"/>
      <c r="H46" s="131"/>
      <c r="I46" s="7"/>
      <c r="J46" s="131"/>
      <c r="K46" s="7"/>
      <c r="L46" s="7"/>
      <c r="M46" s="134"/>
      <c r="N46" s="151"/>
    </row>
    <row r="47" spans="1:14" x14ac:dyDescent="0.2">
      <c r="A47" s="124"/>
      <c r="B47" s="126"/>
      <c r="C47" s="131"/>
      <c r="D47" s="126"/>
      <c r="E47" s="7"/>
      <c r="F47" s="126"/>
      <c r="G47" s="131"/>
      <c r="H47" s="131"/>
      <c r="I47" s="7"/>
      <c r="J47" s="131"/>
      <c r="K47" s="7"/>
      <c r="L47" s="7"/>
      <c r="M47" s="134"/>
      <c r="N47" s="151"/>
    </row>
    <row r="48" spans="1:14" x14ac:dyDescent="0.2">
      <c r="A48" s="124"/>
      <c r="B48" s="126"/>
      <c r="C48" s="131"/>
      <c r="D48" s="126"/>
      <c r="E48" s="7"/>
      <c r="F48" s="126"/>
      <c r="G48" s="131"/>
      <c r="H48" s="131"/>
      <c r="I48" s="7"/>
      <c r="J48" s="131"/>
      <c r="K48" s="7"/>
      <c r="L48" s="7"/>
      <c r="M48" s="134"/>
      <c r="N48" s="151"/>
    </row>
    <row r="49" spans="1:14" x14ac:dyDescent="0.2">
      <c r="A49" s="124"/>
      <c r="B49" s="126"/>
      <c r="C49" s="131"/>
      <c r="D49" s="126"/>
      <c r="E49" s="7"/>
      <c r="F49" s="126"/>
      <c r="G49" s="131"/>
      <c r="H49" s="131"/>
      <c r="I49" s="7"/>
      <c r="J49" s="131"/>
      <c r="K49" s="7"/>
      <c r="L49" s="7"/>
      <c r="M49" s="134"/>
      <c r="N49" s="151"/>
    </row>
    <row r="50" spans="1:14" x14ac:dyDescent="0.2">
      <c r="A50" s="124"/>
      <c r="B50" s="126"/>
      <c r="C50" s="131"/>
      <c r="D50" s="126"/>
      <c r="E50" s="7"/>
      <c r="F50" s="126"/>
      <c r="G50" s="131"/>
      <c r="H50" s="131"/>
      <c r="I50" s="7"/>
      <c r="J50" s="131"/>
      <c r="K50" s="7"/>
      <c r="L50" s="7"/>
      <c r="M50" s="134"/>
      <c r="N50" s="151"/>
    </row>
    <row r="51" spans="1:14" x14ac:dyDescent="0.2">
      <c r="A51" s="124"/>
      <c r="B51" s="126"/>
      <c r="C51" s="131"/>
      <c r="D51" s="126"/>
      <c r="E51" s="7"/>
      <c r="F51" s="126"/>
      <c r="G51" s="131"/>
      <c r="H51" s="131"/>
      <c r="I51" s="7"/>
      <c r="J51" s="131"/>
      <c r="K51" s="7"/>
      <c r="L51" s="7"/>
      <c r="M51" s="134"/>
      <c r="N51" s="151"/>
    </row>
    <row r="52" spans="1:14" x14ac:dyDescent="0.2">
      <c r="A52" s="124"/>
      <c r="B52" s="126"/>
      <c r="C52" s="131"/>
      <c r="D52" s="126"/>
      <c r="E52" s="7"/>
      <c r="F52" s="126"/>
      <c r="G52" s="131"/>
      <c r="H52" s="131"/>
      <c r="I52" s="7"/>
      <c r="J52" s="131"/>
      <c r="K52" s="7"/>
      <c r="L52" s="7"/>
      <c r="M52" s="134"/>
      <c r="N52" s="151"/>
    </row>
    <row r="53" spans="1:14" x14ac:dyDescent="0.2">
      <c r="A53" s="124"/>
      <c r="B53" s="126"/>
      <c r="C53" s="131"/>
      <c r="D53" s="126"/>
      <c r="E53" s="7"/>
      <c r="F53" s="126"/>
      <c r="G53" s="131"/>
      <c r="H53" s="131"/>
      <c r="I53" s="7"/>
      <c r="J53" s="131"/>
      <c r="K53" s="7"/>
      <c r="L53" s="7"/>
      <c r="M53" s="134"/>
      <c r="N53" s="151"/>
    </row>
    <row r="54" spans="1:14" x14ac:dyDescent="0.2">
      <c r="A54" s="124"/>
      <c r="B54" s="126"/>
      <c r="C54" s="131"/>
      <c r="D54" s="126"/>
      <c r="E54" s="7"/>
      <c r="F54" s="126"/>
      <c r="G54" s="131"/>
      <c r="H54" s="131"/>
      <c r="I54" s="7"/>
      <c r="J54" s="131"/>
      <c r="K54" s="7"/>
      <c r="L54" s="7"/>
      <c r="M54" s="134"/>
      <c r="N54" s="151"/>
    </row>
    <row r="55" spans="1:14" x14ac:dyDescent="0.2">
      <c r="A55" s="157"/>
      <c r="B55" s="158"/>
      <c r="C55" s="159"/>
      <c r="E55" s="160"/>
      <c r="F55" s="126"/>
      <c r="G55" s="159"/>
      <c r="H55" s="159"/>
      <c r="I55" s="160"/>
      <c r="J55" s="159"/>
      <c r="K55" s="160"/>
      <c r="L55" s="160"/>
      <c r="M55" s="134"/>
      <c r="N55" s="151"/>
    </row>
    <row r="56" spans="1:14" x14ac:dyDescent="0.2">
      <c r="A56" s="7"/>
      <c r="B56" s="7"/>
      <c r="C56" s="163"/>
      <c r="D56" s="162"/>
      <c r="E56" s="7"/>
      <c r="F56" s="126"/>
      <c r="G56" s="131"/>
      <c r="H56" s="131"/>
      <c r="I56" s="7"/>
      <c r="J56" s="163"/>
      <c r="K56" s="7"/>
      <c r="L56" s="162"/>
      <c r="M56" s="134"/>
      <c r="N56" s="151"/>
    </row>
    <row r="57" spans="1:14" x14ac:dyDescent="0.2">
      <c r="A57" s="7"/>
      <c r="B57" s="7"/>
      <c r="C57" s="161"/>
      <c r="D57" s="162"/>
      <c r="E57" s="7"/>
      <c r="F57" s="126"/>
      <c r="G57" s="131"/>
      <c r="H57" s="131"/>
      <c r="I57" s="7"/>
      <c r="J57" s="131"/>
      <c r="K57" s="7"/>
      <c r="L57" s="162"/>
      <c r="M57" s="134"/>
      <c r="N57" s="151"/>
    </row>
    <row r="58" spans="1:14" x14ac:dyDescent="0.2">
      <c r="A58" s="7"/>
      <c r="B58" s="7"/>
      <c r="C58" s="163"/>
      <c r="D58" s="7"/>
      <c r="E58" s="7"/>
      <c r="F58" s="126"/>
      <c r="G58" s="131"/>
      <c r="H58" s="131"/>
      <c r="I58" s="7"/>
      <c r="J58" s="131"/>
      <c r="K58" s="7"/>
      <c r="L58" s="7"/>
      <c r="M58" s="166"/>
      <c r="N58" s="164"/>
    </row>
    <row r="59" spans="1:14" x14ac:dyDescent="0.2">
      <c r="A59" s="7"/>
      <c r="B59" s="126"/>
      <c r="C59" s="131"/>
      <c r="D59" s="162"/>
      <c r="E59" s="7"/>
      <c r="F59" s="126"/>
      <c r="G59" s="131"/>
      <c r="H59" s="131"/>
      <c r="I59" s="197"/>
      <c r="J59" s="131"/>
      <c r="K59" s="7"/>
      <c r="L59" s="7"/>
      <c r="M59" s="166"/>
      <c r="N59" s="164"/>
    </row>
    <row r="60" spans="1:14" x14ac:dyDescent="0.2">
      <c r="A60" s="7"/>
      <c r="B60" s="126"/>
      <c r="C60" s="131"/>
      <c r="D60" s="162"/>
      <c r="E60" s="165"/>
      <c r="F60" s="126"/>
      <c r="G60" s="130"/>
      <c r="H60" s="130"/>
      <c r="I60" s="197"/>
      <c r="J60" s="131"/>
      <c r="K60" s="7"/>
      <c r="L60" s="7"/>
      <c r="M60" s="166"/>
      <c r="N60" s="164"/>
    </row>
    <row r="61" spans="1:14" x14ac:dyDescent="0.2">
      <c r="A61" s="7"/>
      <c r="B61" s="126"/>
      <c r="C61" s="198"/>
      <c r="E61" s="167"/>
      <c r="F61" s="126"/>
      <c r="G61" s="198"/>
      <c r="H61" s="198"/>
      <c r="J61" s="198"/>
      <c r="L61" s="7"/>
      <c r="M61" s="166"/>
      <c r="N61" s="164"/>
    </row>
  </sheetData>
  <sheetProtection algorithmName="SHA-512" hashValue="PTbZpTLRy935SqmptQO1nCeNWfEKfNTurCFjze+gVfExEhIbx2mK0Rni+R2CzATyoittf4CQ88IMpc6XbrIzbw==" saltValue="39GbWotcinSDskb+0cbgXQ==" spinCount="100000" sheet="1" objects="1" scenarios="1"/>
  <mergeCells count="14">
    <mergeCell ref="A2:A3"/>
    <mergeCell ref="B2:B3"/>
    <mergeCell ref="C2:C3"/>
    <mergeCell ref="D2:E2"/>
    <mergeCell ref="F2:F3"/>
    <mergeCell ref="B1:I1"/>
    <mergeCell ref="J1:N1"/>
    <mergeCell ref="J2:K2"/>
    <mergeCell ref="L2:L3"/>
    <mergeCell ref="M2:M3"/>
    <mergeCell ref="N2:N3"/>
    <mergeCell ref="G2:G3"/>
    <mergeCell ref="H2:H3"/>
    <mergeCell ref="I2:I3"/>
  </mergeCells>
  <hyperlinks>
    <hyperlink ref="L5" r:id="rId1" display="https://cceficiente.sharepoint.com/:f:/s/ProcesosMIPG/EhvXQz-H4MpLljhkZfdNf50BwEC6gDBJlG-kqWIAt5TkZQ?e=FeykfU" xr:uid="{5FD81B10-A57C-42E9-B22F-526CFD7A9F26}"/>
    <hyperlink ref="L6:L7" r:id="rId2" display="https://cceficiente.sharepoint.com/:f:/s/ProcesosMIPG/EhvXQz-H4MpLljhkZfdNf50BwEC6gDBJlG-kqWIAt5TkZQ?e=FeykfU" xr:uid="{6E5A1F3A-B600-4F74-93DC-2AFB4FA0FFF8}"/>
    <hyperlink ref="L4" r:id="rId3" display="https://cceficiente.sharepoint.com/:b:/s/ProcesosMIPG/EXoFURVMiPJAuocFejJZabYBXjQ38KuQQxZaT0i3mJpSVw?e=UnbzMF" xr:uid="{68DE0B6C-1480-4E79-9DE0-71153ADCF0AF}"/>
    <hyperlink ref="L12" r:id="rId4" display="https://cceficiente.sharepoint.com/:f:/s/ProcesosMIPG/Eoc2ySaIOgBErxuvkf_6xCIBm9fexO3_E0xGXvzmSobH0Q?e=7OSRHT" xr:uid="{C15C6AEF-E25D-4DC4-8C70-F7B032E8024F}"/>
    <hyperlink ref="L8" r:id="rId5" display="https://cceficiente.sharepoint.com/:f:/s/ProcesosMIPG/EuHj8iYz20VHildnNkGSEJkBaIx3c6JF9HQMQce8fpKCTw?e=Xpq3qc" xr:uid="{9AADF319-A647-402B-AD26-758DCF426911}"/>
    <hyperlink ref="L9" r:id="rId6" display="https://cceficiente.sharepoint.com/:f:/s/ProcesosMIPG/EuHj8iYz20VHildnNkGSEJkBaIx3c6JF9HQMQce8fpKCTw?e=Xpq3qc" xr:uid="{C1B41472-69BE-469D-9E0F-B0D6C6452A01}"/>
    <hyperlink ref="L10" r:id="rId7" display="https://cceficiente.sharepoint.com/:f:/s/ProcesosMIPG/EuHj8iYz20VHildnNkGSEJkBaIx3c6JF9HQMQce8fpKCTw?e=Xpq3qc" xr:uid="{331020F7-D9CE-488A-9577-47583E991F3C}"/>
    <hyperlink ref="L11" r:id="rId8" display="https://cceficiente.sharepoint.com/:f:/s/ProcesosMIPG/EuHj8iYz20VHildnNkGSEJkBaIx3c6JF9HQMQce8fpKCTw?e=Xpq3qc" xr:uid="{C61F17A6-141B-4EE4-BA54-C85008CDCDB0}"/>
    <hyperlink ref="L13" r:id="rId9" xr:uid="{517A6200-CDAA-4EFA-81C7-00E691C33DC4}"/>
  </hyperlinks>
  <pageMargins left="0.7" right="0.7" top="1.1458333333333333" bottom="0.75" header="0.3" footer="0.3"/>
  <pageSetup orientation="landscape" r:id="rId10"/>
  <headerFooter>
    <oddHeader>&amp;C&amp;"Arial Nova,Negrita"
CONTROL DE SOLICITUD DE CAMBIOS 
Y AJUSTES A PLAN DE ACCIÓN&amp;R&amp;G</oddHeader>
  </headerFooter>
  <drawing r:id="rId11"/>
  <legacyDrawingHF r:id="rId12"/>
  <extLst>
    <ext xmlns:x14="http://schemas.microsoft.com/office/spreadsheetml/2009/9/main" uri="{CCE6A557-97BC-4b89-ADB6-D9C93CAAB3DF}">
      <x14:dataValidations xmlns:xm="http://schemas.microsoft.com/office/excel/2006/main" count="4">
        <x14:dataValidation type="list" allowBlank="1" showInputMessage="1" showErrorMessage="1" xr:uid="{80CD7AA4-6AED-4C91-AEF4-97BD822BFA05}">
          <x14:formula1>
            <xm:f>'Listas '!$B$12:$B$19</xm:f>
          </x14:formula1>
          <xm:sqref>B59:B61 B5:B56</xm:sqref>
        </x14:dataValidation>
        <x14:dataValidation type="list" allowBlank="1" showInputMessage="1" showErrorMessage="1" xr:uid="{0EE97BCD-E5F5-4B74-B8E0-83796506CC1B}">
          <x14:formula1>
            <xm:f>'Listas '!$D$12:$D$13</xm:f>
          </x14:formula1>
          <xm:sqref>A5:A54</xm:sqref>
        </x14:dataValidation>
        <x14:dataValidation type="list" allowBlank="1" showInputMessage="1" showErrorMessage="1" xr:uid="{800E6B0B-AD9D-400A-8089-0662810C9C33}">
          <x14:formula1>
            <xm:f>'Listas '!$C$12:$C$19</xm:f>
          </x14:formula1>
          <xm:sqref>D5:D54</xm:sqref>
        </x14:dataValidation>
        <x14:dataValidation type="list" allowBlank="1" showInputMessage="1" showErrorMessage="1" xr:uid="{7C6A17A2-C7C4-4AC9-8CD4-FC632735E4C5}">
          <x14:formula1>
            <xm:f>'Listas '!$F$12:$F$16</xm:f>
          </x14:formula1>
          <xm:sqref>F5:F61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dimension ref="B3:I20"/>
  <sheetViews>
    <sheetView workbookViewId="0">
      <selection activeCell="E19" sqref="E19"/>
    </sheetView>
  </sheetViews>
  <sheetFormatPr baseColWidth="10" defaultColWidth="8.7109375" defaultRowHeight="15" x14ac:dyDescent="0.25"/>
  <cols>
    <col min="5" max="5" width="15.85546875" customWidth="1"/>
    <col min="7" max="7" width="21.42578125" customWidth="1"/>
  </cols>
  <sheetData>
    <row r="3" spans="2:9" x14ac:dyDescent="0.25">
      <c r="B3" s="1" t="s">
        <v>285</v>
      </c>
      <c r="E3" s="1" t="s">
        <v>286</v>
      </c>
      <c r="G3" s="1" t="s">
        <v>287</v>
      </c>
      <c r="I3" s="1" t="s">
        <v>63</v>
      </c>
    </row>
    <row r="4" spans="2:9" x14ac:dyDescent="0.25">
      <c r="B4" t="s">
        <v>288</v>
      </c>
      <c r="E4" t="s">
        <v>289</v>
      </c>
      <c r="G4" t="s">
        <v>69</v>
      </c>
      <c r="I4" t="s">
        <v>290</v>
      </c>
    </row>
    <row r="5" spans="2:9" x14ac:dyDescent="0.25">
      <c r="B5" t="s">
        <v>72</v>
      </c>
      <c r="E5" t="s">
        <v>291</v>
      </c>
      <c r="G5" t="s">
        <v>292</v>
      </c>
      <c r="I5" t="s">
        <v>75</v>
      </c>
    </row>
    <row r="6" spans="2:9" x14ac:dyDescent="0.25">
      <c r="B6" t="s">
        <v>293</v>
      </c>
      <c r="E6" t="s">
        <v>71</v>
      </c>
      <c r="G6" t="s">
        <v>294</v>
      </c>
      <c r="I6" t="s">
        <v>295</v>
      </c>
    </row>
    <row r="7" spans="2:9" x14ac:dyDescent="0.25">
      <c r="B7" t="s">
        <v>296</v>
      </c>
      <c r="G7" t="s">
        <v>88</v>
      </c>
    </row>
    <row r="8" spans="2:9" x14ac:dyDescent="0.25">
      <c r="G8" t="s">
        <v>297</v>
      </c>
    </row>
    <row r="12" spans="2:9" x14ac:dyDescent="0.25">
      <c r="B12" s="58" t="s">
        <v>260</v>
      </c>
      <c r="C12" s="58" t="s">
        <v>261</v>
      </c>
      <c r="D12" s="58" t="s">
        <v>790</v>
      </c>
      <c r="E12" s="58"/>
      <c r="F12" s="58" t="s">
        <v>259</v>
      </c>
    </row>
    <row r="13" spans="2:9" x14ac:dyDescent="0.25">
      <c r="B13" s="58" t="s">
        <v>262</v>
      </c>
      <c r="C13" s="58" t="s">
        <v>263</v>
      </c>
      <c r="D13" s="58" t="s">
        <v>256</v>
      </c>
      <c r="E13" s="58"/>
      <c r="F13" s="58" t="s">
        <v>264</v>
      </c>
    </row>
    <row r="14" spans="2:9" x14ac:dyDescent="0.25">
      <c r="B14" s="58" t="s">
        <v>265</v>
      </c>
      <c r="C14" s="58" t="s">
        <v>266</v>
      </c>
      <c r="D14" s="58" t="s">
        <v>267</v>
      </c>
      <c r="E14" s="58"/>
      <c r="F14" s="58" t="s">
        <v>268</v>
      </c>
    </row>
    <row r="15" spans="2:9" x14ac:dyDescent="0.25">
      <c r="B15" s="58" t="s">
        <v>269</v>
      </c>
      <c r="C15" s="58" t="s">
        <v>270</v>
      </c>
      <c r="D15" s="58"/>
      <c r="E15" s="58"/>
      <c r="F15" s="58" t="s">
        <v>271</v>
      </c>
    </row>
    <row r="16" spans="2:9" x14ac:dyDescent="0.25">
      <c r="B16" s="58" t="s">
        <v>255</v>
      </c>
      <c r="C16" s="58" t="s">
        <v>272</v>
      </c>
      <c r="D16" s="58"/>
      <c r="E16" s="58"/>
      <c r="F16" s="58" t="s">
        <v>738</v>
      </c>
    </row>
    <row r="17" spans="2:6" x14ac:dyDescent="0.25">
      <c r="B17" s="58" t="s">
        <v>257</v>
      </c>
      <c r="C17" s="58" t="s">
        <v>258</v>
      </c>
      <c r="D17" s="58"/>
      <c r="E17" s="58"/>
      <c r="F17" s="58"/>
    </row>
    <row r="18" spans="2:6" x14ac:dyDescent="0.25">
      <c r="B18" s="58"/>
      <c r="C18" s="58"/>
      <c r="D18" s="58"/>
      <c r="E18" s="58"/>
      <c r="F18" s="58"/>
    </row>
    <row r="19" spans="2:6" x14ac:dyDescent="0.25">
      <c r="B19" s="58" t="s">
        <v>273</v>
      </c>
      <c r="C19" s="58" t="s">
        <v>274</v>
      </c>
      <c r="D19" s="58"/>
      <c r="E19" s="58"/>
      <c r="F19" s="58"/>
    </row>
    <row r="20" spans="2:6" x14ac:dyDescent="0.25">
      <c r="B20" s="58"/>
      <c r="C20" s="58"/>
      <c r="D20" s="58"/>
      <c r="E20" s="58"/>
      <c r="F20" s="5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BBDA-9A17-44C6-A4CC-D85FFF363F53}">
  <sheetPr>
    <tabColor theme="7" tint="0.79998168889431442"/>
  </sheetPr>
  <dimension ref="A1:F8"/>
  <sheetViews>
    <sheetView view="pageLayout" zoomScale="89" zoomScaleNormal="100" zoomScalePageLayoutView="89" workbookViewId="0">
      <selection activeCell="E10" sqref="E10"/>
    </sheetView>
  </sheetViews>
  <sheetFormatPr baseColWidth="10" defaultColWidth="11.42578125" defaultRowHeight="14.25" x14ac:dyDescent="0.2"/>
  <cols>
    <col min="1" max="1" width="18.85546875" style="2" customWidth="1"/>
    <col min="2" max="2" width="11.5703125" style="2" customWidth="1"/>
    <col min="3" max="3" width="18.5703125" style="2" customWidth="1"/>
    <col min="4" max="4" width="23" style="2" customWidth="1"/>
    <col min="5" max="5" width="21.140625" style="2" customWidth="1"/>
    <col min="6" max="6" width="33" style="2" customWidth="1"/>
    <col min="7" max="16384" width="11.42578125" style="2"/>
  </cols>
  <sheetData>
    <row r="1" spans="1:6" ht="15" x14ac:dyDescent="0.2">
      <c r="A1" s="109" t="s">
        <v>275</v>
      </c>
      <c r="B1" s="110" t="s">
        <v>276</v>
      </c>
      <c r="C1" s="110" t="s">
        <v>277</v>
      </c>
      <c r="D1" s="110" t="s">
        <v>278</v>
      </c>
      <c r="E1" s="110" t="s">
        <v>279</v>
      </c>
      <c r="F1" s="111" t="s">
        <v>280</v>
      </c>
    </row>
    <row r="2" spans="1:6" x14ac:dyDescent="0.2">
      <c r="A2" s="117" t="s">
        <v>0</v>
      </c>
      <c r="B2" s="120" t="s">
        <v>281</v>
      </c>
      <c r="C2" s="118">
        <v>43816</v>
      </c>
      <c r="D2" s="80" t="s">
        <v>282</v>
      </c>
      <c r="E2" s="80" t="s">
        <v>100</v>
      </c>
      <c r="F2" s="119" t="s">
        <v>329</v>
      </c>
    </row>
    <row r="3" spans="1:6" x14ac:dyDescent="0.2">
      <c r="A3" s="117" t="s">
        <v>0</v>
      </c>
      <c r="B3" s="120" t="s">
        <v>283</v>
      </c>
      <c r="C3" s="118">
        <v>44235</v>
      </c>
      <c r="D3" s="80" t="s">
        <v>100</v>
      </c>
      <c r="E3" s="80" t="s">
        <v>100</v>
      </c>
      <c r="F3" s="119" t="s">
        <v>284</v>
      </c>
    </row>
    <row r="4" spans="1:6" x14ac:dyDescent="0.2">
      <c r="A4" s="117" t="s">
        <v>0</v>
      </c>
      <c r="B4" s="120" t="s">
        <v>324</v>
      </c>
      <c r="C4" s="118">
        <v>44545</v>
      </c>
      <c r="D4" s="80" t="s">
        <v>328</v>
      </c>
      <c r="E4" s="80" t="s">
        <v>100</v>
      </c>
      <c r="F4" s="119" t="s">
        <v>330</v>
      </c>
    </row>
    <row r="5" spans="1:6" x14ac:dyDescent="0.2">
      <c r="A5" s="117"/>
      <c r="B5" s="340"/>
      <c r="C5" s="341"/>
      <c r="D5" s="80"/>
      <c r="E5" s="79"/>
      <c r="F5" s="113"/>
    </row>
    <row r="6" spans="1:6" x14ac:dyDescent="0.2">
      <c r="A6" s="112"/>
      <c r="B6" s="121"/>
      <c r="C6" s="79"/>
      <c r="D6" s="79"/>
      <c r="E6" s="79"/>
      <c r="F6" s="113"/>
    </row>
    <row r="7" spans="1:6" x14ac:dyDescent="0.2">
      <c r="A7" s="112"/>
      <c r="B7" s="121"/>
      <c r="C7" s="79"/>
      <c r="D7" s="79"/>
      <c r="E7" s="79"/>
      <c r="F7" s="113"/>
    </row>
    <row r="8" spans="1:6" ht="15" thickBot="1" x14ac:dyDescent="0.25">
      <c r="A8" s="114"/>
      <c r="B8" s="122"/>
      <c r="C8" s="115"/>
      <c r="D8" s="115"/>
      <c r="E8" s="115"/>
      <c r="F8" s="116"/>
    </row>
  </sheetData>
  <pageMargins left="0.57350187265917607" right="0.25" top="1.2083333333333333" bottom="1.1938202247191012" header="0.3" footer="0.3"/>
  <pageSetup orientation="landscape" r:id="rId1"/>
  <headerFooter>
    <oddHeader>&amp;L&amp;"Geomanist Bold,Normal"&amp;12CONTROL DE CAMBIOS DEL FORMATO&amp;11
&amp;"Geomanist Light,Normal"&amp;12CCE-DES-FM-15
&amp;G</oddHeader>
    <oddFooter>&amp;C&amp;"Arial Narrow,Normal"&amp;K02-022&amp;G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0" ma:contentTypeDescription="Crear nuevo documento." ma:contentTypeScope="" ma:versionID="e3e432d9bd172518c98ab1d6ea59ea6c">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164bbc14e8546256f5afea9d3b477dbd"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0EBFC0-22EF-496D-9176-014BA9E4AAB1}">
  <ds:schemaRefs>
    <ds:schemaRef ds:uri="http://schemas.microsoft.com/sharepoint/v3/contenttype/forms"/>
  </ds:schemaRefs>
</ds:datastoreItem>
</file>

<file path=customXml/itemProps2.xml><?xml version="1.0" encoding="utf-8"?>
<ds:datastoreItem xmlns:ds="http://schemas.openxmlformats.org/officeDocument/2006/customXml" ds:itemID="{299A2404-1F9D-4745-A060-BDE2D8A0E77C}">
  <ds:schemaRefs>
    <ds:schemaRef ds:uri="http://schemas.microsoft.com/office/2006/metadata/properties"/>
    <ds:schemaRef ds:uri="3e82ca5b-96cf-4758-bde1-7c773396b7ec"/>
    <ds:schemaRef ds:uri="http://schemas.microsoft.com/office/2006/documentManagement/types"/>
    <ds:schemaRef ds:uri="http://purl.org/dc/terms/"/>
    <ds:schemaRef ds:uri="http://schemas.openxmlformats.org/package/2006/metadata/core-properties"/>
    <ds:schemaRef ds:uri="078d6b7f-86fb-47aa-a5fb-45a141d09143"/>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4F682E2-5D7F-49BA-A9A3-B36D5F463594}">
  <ds:schemaRefs>
    <ds:schemaRef ds:uri="http://schemas.microsoft.com/office/2006/metadata/contentType"/>
    <ds:schemaRef ds:uri="http://schemas.microsoft.com/office/2006/metadata/properties/metaAttributes"/>
    <ds:schemaRef ds:uri="http://www.w3.org/2000/xmlns/"/>
    <ds:schemaRef ds:uri="http://www.w3.org/2001/XMLSchema"/>
    <ds:schemaRef ds:uri="3e82ca5b-96cf-4758-bde1-7c773396b7ec"/>
    <ds:schemaRef ds:uri="078d6b7f-86fb-47aa-a5fb-45a141d09143"/>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PAI</vt:lpstr>
      <vt:lpstr>PAI 2023</vt:lpstr>
      <vt:lpstr>Seguimiento PAI</vt:lpstr>
      <vt:lpstr>Seguimiento PAI </vt:lpstr>
      <vt:lpstr>Objetivos Estratégicos</vt:lpstr>
      <vt:lpstr>DOFA 2023</vt:lpstr>
      <vt:lpstr>Control de Ajustes PAI</vt:lpstr>
      <vt:lpstr>Listas </vt:lpstr>
      <vt:lpstr>Control de Formato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Liz Mariette Vasquez Hoyos</cp:lastModifiedBy>
  <cp:revision/>
  <dcterms:created xsi:type="dcterms:W3CDTF">2020-11-18T11:41:05Z</dcterms:created>
  <dcterms:modified xsi:type="dcterms:W3CDTF">2023-04-20T21:16:26Z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