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ateherine.villareal\OneDrive - Colombia Compra Eficiente\Escritorio\ACTUALIZACIÓN  NACIONAL III\"/>
    </mc:Choice>
  </mc:AlternateContent>
  <xr:revisionPtr revIDLastSave="0" documentId="13_ncr:1_{EEC73D58-1AD2-4B90-A1B6-B3D79B474EA0}" xr6:coauthVersionLast="47" xr6:coauthVersionMax="47" xr10:uidLastSave="{00000000-0000-0000-0000-000000000000}"/>
  <bookViews>
    <workbookView xWindow="-120" yWindow="-120" windowWidth="29040" windowHeight="15720" tabRatio="740" firstSheet="1" activeTab="4" xr2:uid="{B8B056B1-B69F-493F-BC85-A8519434FFB4}"/>
  </bookViews>
  <sheets>
    <sheet name="Hoja1" sheetId="11" state="hidden" r:id="rId1"/>
    <sheet name="Categ A - Ciudades Capitales" sheetId="7" r:id="rId2"/>
    <sheet name="Categoría B" sheetId="12" r:id="rId3"/>
    <sheet name="Categoría C" sheetId="13" r:id="rId4"/>
    <sheet name="Segmento 3" sheetId="15" r:id="rId5"/>
    <sheet name="Cuadro de Control" sheetId="17" r:id="rId6"/>
  </sheets>
  <definedNames>
    <definedName name="_xlnm._FilterDatabase" localSheetId="1" hidden="1">'Categ A - Ciudades Capitales'!$B$4:$AQ$43</definedName>
    <definedName name="Ca">#REF!</definedName>
    <definedName name="Categoría">#REF!</definedName>
    <definedName name="Cuatro">#REF!</definedName>
    <definedName name="Dos">#REF!</definedName>
    <definedName name="Tres">#REF!</definedName>
    <definedName name="U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15" l="1"/>
  <c r="W7" i="15"/>
  <c r="W8" i="15"/>
  <c r="W9" i="15"/>
  <c r="W10" i="15"/>
  <c r="W11" i="15"/>
  <c r="W12" i="15"/>
  <c r="W13" i="15"/>
  <c r="W14" i="15"/>
  <c r="W15" i="15"/>
  <c r="W16" i="15"/>
  <c r="W17" i="15"/>
  <c r="W18" i="15"/>
  <c r="W19" i="15"/>
  <c r="W20" i="15"/>
  <c r="W21" i="15"/>
  <c r="W22" i="15"/>
  <c r="W23" i="15"/>
  <c r="W24" i="15"/>
  <c r="W25" i="15"/>
  <c r="W26" i="15"/>
  <c r="W27" i="15"/>
  <c r="W28" i="15"/>
  <c r="W5" i="15"/>
  <c r="O28" i="15"/>
  <c r="O7" i="15"/>
  <c r="O10" i="15"/>
  <c r="O6" i="15"/>
  <c r="O8" i="15"/>
  <c r="O9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5" i="15"/>
  <c r="AN43" i="7"/>
  <c r="AN42" i="7"/>
  <c r="AN41" i="7"/>
  <c r="AN40" i="7"/>
  <c r="AN39" i="7"/>
  <c r="AN38" i="7"/>
  <c r="AN37" i="7"/>
  <c r="AN36" i="7"/>
  <c r="AN35" i="7"/>
  <c r="AN34" i="7"/>
  <c r="AN33" i="7"/>
  <c r="AN32" i="7"/>
  <c r="AN31" i="7"/>
  <c r="AN30" i="7"/>
  <c r="AN29" i="7"/>
  <c r="AN28" i="7"/>
  <c r="AN27" i="7"/>
  <c r="AN26" i="7"/>
  <c r="AN25" i="7"/>
  <c r="AN24" i="7"/>
  <c r="AN23" i="7"/>
  <c r="AN22" i="7"/>
  <c r="AG43" i="7"/>
  <c r="AG42" i="7"/>
  <c r="AG41" i="7"/>
  <c r="AG40" i="7"/>
  <c r="AG39" i="7"/>
  <c r="AG38" i="7"/>
  <c r="AG37" i="7"/>
  <c r="AG36" i="7"/>
  <c r="AG35" i="7"/>
  <c r="AG34" i="7"/>
  <c r="AG33" i="7"/>
  <c r="AG32" i="7"/>
  <c r="AG31" i="7"/>
  <c r="AG30" i="7"/>
  <c r="AG29" i="7"/>
  <c r="AG28" i="7"/>
  <c r="AG27" i="7"/>
  <c r="AG26" i="7"/>
  <c r="AG25" i="7"/>
  <c r="AG24" i="7"/>
  <c r="AG23" i="7"/>
  <c r="AG22" i="7"/>
  <c r="Z43" i="7"/>
  <c r="Z42" i="7"/>
  <c r="Z41" i="7"/>
  <c r="Z40" i="7"/>
  <c r="Z39" i="7"/>
  <c r="Z38" i="7"/>
  <c r="Z37" i="7"/>
  <c r="Z36" i="7"/>
  <c r="Z35" i="7"/>
  <c r="Z34" i="7"/>
  <c r="Z33" i="7"/>
  <c r="Z32" i="7"/>
  <c r="Z31" i="7"/>
  <c r="Z30" i="7"/>
  <c r="Z29" i="7"/>
  <c r="Z28" i="7"/>
  <c r="Z27" i="7"/>
  <c r="Z26" i="7"/>
  <c r="Z25" i="7"/>
  <c r="Z24" i="7"/>
  <c r="Z23" i="7"/>
  <c r="Z22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AL43" i="7"/>
  <c r="AL42" i="7"/>
  <c r="AL41" i="7"/>
  <c r="AL40" i="7"/>
  <c r="AL39" i="7"/>
  <c r="AL38" i="7"/>
  <c r="AL37" i="7"/>
  <c r="AL36" i="7"/>
  <c r="AL35" i="7"/>
  <c r="AL34" i="7"/>
  <c r="AL33" i="7"/>
  <c r="AL32" i="7"/>
  <c r="AL31" i="7"/>
  <c r="AL30" i="7"/>
  <c r="AL29" i="7"/>
  <c r="AL28" i="7"/>
  <c r="AL27" i="7"/>
  <c r="AL26" i="7"/>
  <c r="AL25" i="7"/>
  <c r="AL24" i="7"/>
  <c r="AL23" i="7"/>
  <c r="AL22" i="7"/>
  <c r="AE43" i="7"/>
  <c r="AE42" i="7"/>
  <c r="AE41" i="7"/>
  <c r="AE40" i="7"/>
  <c r="AE39" i="7"/>
  <c r="AE38" i="7"/>
  <c r="AE37" i="7"/>
  <c r="AE36" i="7"/>
  <c r="AE35" i="7"/>
  <c r="AE34" i="7"/>
  <c r="AE33" i="7"/>
  <c r="AE32" i="7"/>
  <c r="AE31" i="7"/>
  <c r="AE30" i="7"/>
  <c r="AE29" i="7"/>
  <c r="AE28" i="7"/>
  <c r="AE27" i="7"/>
  <c r="AE26" i="7"/>
  <c r="AE25" i="7"/>
  <c r="AE24" i="7"/>
  <c r="AE23" i="7"/>
  <c r="AE22" i="7"/>
  <c r="X43" i="7"/>
  <c r="X42" i="7"/>
  <c r="X41" i="7"/>
  <c r="X40" i="7"/>
  <c r="X39" i="7"/>
  <c r="X38" i="7"/>
  <c r="X37" i="7"/>
  <c r="X36" i="7"/>
  <c r="X35" i="7"/>
  <c r="X34" i="7"/>
  <c r="X33" i="7"/>
  <c r="X32" i="7"/>
  <c r="X31" i="7"/>
  <c r="X30" i="7"/>
  <c r="X29" i="7"/>
  <c r="X28" i="7"/>
  <c r="X27" i="7"/>
  <c r="X26" i="7"/>
  <c r="X25" i="7"/>
  <c r="X24" i="7"/>
  <c r="X23" i="7"/>
  <c r="X22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N36" i="7" l="1"/>
  <c r="M36" i="7" s="1"/>
  <c r="U33" i="7"/>
  <c r="T33" i="7" s="1"/>
  <c r="U26" i="7"/>
  <c r="T26" i="7" s="1"/>
  <c r="U41" i="7"/>
  <c r="T41" i="7" s="1"/>
  <c r="AB27" i="7"/>
  <c r="AA27" i="7" s="1"/>
  <c r="AB34" i="7"/>
  <c r="AA34" i="7" s="1"/>
  <c r="AB42" i="7"/>
  <c r="AA42" i="7" s="1"/>
  <c r="AI28" i="7"/>
  <c r="AH28" i="7" s="1"/>
  <c r="AI35" i="7"/>
  <c r="AH35" i="7" s="1"/>
  <c r="AI43" i="7"/>
  <c r="AH43" i="7" s="1"/>
  <c r="AP36" i="7"/>
  <c r="AO36" i="7" s="1"/>
  <c r="N22" i="7"/>
  <c r="M22" i="7" s="1"/>
  <c r="N29" i="7"/>
  <c r="M29" i="7" s="1"/>
  <c r="N37" i="7"/>
  <c r="M37" i="7" s="1"/>
  <c r="U27" i="7"/>
  <c r="T27" i="7" s="1"/>
  <c r="U34" i="7"/>
  <c r="T34" i="7" s="1"/>
  <c r="U42" i="7"/>
  <c r="T42" i="7" s="1"/>
  <c r="AB28" i="7"/>
  <c r="AA28" i="7" s="1"/>
  <c r="AB35" i="7"/>
  <c r="AA35" i="7" s="1"/>
  <c r="AB43" i="7"/>
  <c r="AA43" i="7" s="1"/>
  <c r="AI36" i="7"/>
  <c r="AH36" i="7" s="1"/>
  <c r="AP22" i="7"/>
  <c r="AO22" i="7" s="1"/>
  <c r="AP29" i="7"/>
  <c r="AO29" i="7" s="1"/>
  <c r="AP37" i="7"/>
  <c r="AO37" i="7" s="1"/>
  <c r="N23" i="7"/>
  <c r="M23" i="7" s="1"/>
  <c r="N30" i="7"/>
  <c r="M30" i="7" s="1"/>
  <c r="N38" i="7"/>
  <c r="M38" i="7" s="1"/>
  <c r="U28" i="7"/>
  <c r="T28" i="7" s="1"/>
  <c r="U35" i="7"/>
  <c r="T35" i="7" s="1"/>
  <c r="U43" i="7"/>
  <c r="T43" i="7" s="1"/>
  <c r="AB36" i="7"/>
  <c r="AA36" i="7" s="1"/>
  <c r="AI22" i="7"/>
  <c r="AH22" i="7" s="1"/>
  <c r="AI29" i="7"/>
  <c r="AH29" i="7" s="1"/>
  <c r="AI37" i="7"/>
  <c r="AH37" i="7" s="1"/>
  <c r="AP23" i="7"/>
  <c r="AO23" i="7" s="1"/>
  <c r="AP30" i="7"/>
  <c r="AO30" i="7" s="1"/>
  <c r="AP38" i="7"/>
  <c r="AO38" i="7" s="1"/>
  <c r="N24" i="7"/>
  <c r="M24" i="7" s="1"/>
  <c r="N31" i="7"/>
  <c r="M31" i="7" s="1"/>
  <c r="N39" i="7"/>
  <c r="M39" i="7" s="1"/>
  <c r="U36" i="7"/>
  <c r="T36" i="7" s="1"/>
  <c r="AB22" i="7"/>
  <c r="AA22" i="7" s="1"/>
  <c r="AB29" i="7"/>
  <c r="AA29" i="7" s="1"/>
  <c r="AB37" i="7"/>
  <c r="AA37" i="7" s="1"/>
  <c r="AI23" i="7"/>
  <c r="AH23" i="7" s="1"/>
  <c r="AI30" i="7"/>
  <c r="AH30" i="7" s="1"/>
  <c r="AI38" i="7"/>
  <c r="AH38" i="7" s="1"/>
  <c r="AP24" i="7"/>
  <c r="AO24" i="7" s="1"/>
  <c r="AP31" i="7"/>
  <c r="AO31" i="7" s="1"/>
  <c r="AP39" i="7"/>
  <c r="AO39" i="7" s="1"/>
  <c r="N25" i="7"/>
  <c r="M25" i="7" s="1"/>
  <c r="N32" i="7"/>
  <c r="M32" i="7" s="1"/>
  <c r="N40" i="7"/>
  <c r="M40" i="7" s="1"/>
  <c r="U22" i="7"/>
  <c r="T22" i="7" s="1"/>
  <c r="U29" i="7"/>
  <c r="T29" i="7" s="1"/>
  <c r="U37" i="7"/>
  <c r="T37" i="7" s="1"/>
  <c r="AB23" i="7"/>
  <c r="AA23" i="7" s="1"/>
  <c r="AB30" i="7"/>
  <c r="AA30" i="7" s="1"/>
  <c r="AB38" i="7"/>
  <c r="AA38" i="7" s="1"/>
  <c r="AI24" i="7"/>
  <c r="AH24" i="7" s="1"/>
  <c r="AI31" i="7"/>
  <c r="AH31" i="7" s="1"/>
  <c r="AI39" i="7"/>
  <c r="AH39" i="7" s="1"/>
  <c r="AP25" i="7"/>
  <c r="AO25" i="7" s="1"/>
  <c r="AP32" i="7"/>
  <c r="AO32" i="7" s="1"/>
  <c r="AP40" i="7"/>
  <c r="AO40" i="7" s="1"/>
  <c r="N26" i="7"/>
  <c r="M26" i="7" s="1"/>
  <c r="N33" i="7"/>
  <c r="M33" i="7" s="1"/>
  <c r="N41" i="7"/>
  <c r="M41" i="7" s="1"/>
  <c r="U23" i="7"/>
  <c r="T23" i="7" s="1"/>
  <c r="U30" i="7"/>
  <c r="T30" i="7" s="1"/>
  <c r="U38" i="7"/>
  <c r="T38" i="7" s="1"/>
  <c r="AB24" i="7"/>
  <c r="AA24" i="7" s="1"/>
  <c r="AB31" i="7"/>
  <c r="AA31" i="7" s="1"/>
  <c r="AB39" i="7"/>
  <c r="AA39" i="7" s="1"/>
  <c r="AI25" i="7"/>
  <c r="AH25" i="7" s="1"/>
  <c r="AI32" i="7"/>
  <c r="AH32" i="7" s="1"/>
  <c r="AI40" i="7"/>
  <c r="AH40" i="7" s="1"/>
  <c r="AP26" i="7"/>
  <c r="AO26" i="7" s="1"/>
  <c r="AP33" i="7"/>
  <c r="AO33" i="7" s="1"/>
  <c r="AP41" i="7"/>
  <c r="AO41" i="7" s="1"/>
  <c r="N27" i="7"/>
  <c r="M27" i="7" s="1"/>
  <c r="N34" i="7"/>
  <c r="M34" i="7" s="1"/>
  <c r="N42" i="7"/>
  <c r="M42" i="7" s="1"/>
  <c r="U24" i="7"/>
  <c r="T24" i="7" s="1"/>
  <c r="U31" i="7"/>
  <c r="T31" i="7" s="1"/>
  <c r="U39" i="7"/>
  <c r="T39" i="7" s="1"/>
  <c r="AB25" i="7"/>
  <c r="AA25" i="7" s="1"/>
  <c r="AB32" i="7"/>
  <c r="AA32" i="7" s="1"/>
  <c r="AB40" i="7"/>
  <c r="AA40" i="7" s="1"/>
  <c r="AI26" i="7"/>
  <c r="AH26" i="7" s="1"/>
  <c r="AI33" i="7"/>
  <c r="AH33" i="7" s="1"/>
  <c r="AI41" i="7"/>
  <c r="AH41" i="7" s="1"/>
  <c r="AP27" i="7"/>
  <c r="AO27" i="7" s="1"/>
  <c r="AP34" i="7"/>
  <c r="AO34" i="7" s="1"/>
  <c r="AP42" i="7"/>
  <c r="AO42" i="7" s="1"/>
  <c r="N28" i="7"/>
  <c r="M28" i="7" s="1"/>
  <c r="N35" i="7"/>
  <c r="M35" i="7" s="1"/>
  <c r="N43" i="7"/>
  <c r="M43" i="7" s="1"/>
  <c r="U25" i="7"/>
  <c r="T25" i="7" s="1"/>
  <c r="U32" i="7"/>
  <c r="T32" i="7" s="1"/>
  <c r="U40" i="7"/>
  <c r="T40" i="7" s="1"/>
  <c r="AB26" i="7"/>
  <c r="AA26" i="7" s="1"/>
  <c r="AB33" i="7"/>
  <c r="AA33" i="7" s="1"/>
  <c r="AB41" i="7"/>
  <c r="AA41" i="7" s="1"/>
  <c r="AI27" i="7"/>
  <c r="AH27" i="7" s="1"/>
  <c r="AI34" i="7"/>
  <c r="AH34" i="7" s="1"/>
  <c r="AI42" i="7"/>
  <c r="AH42" i="7" s="1"/>
  <c r="AP28" i="7"/>
  <c r="AO28" i="7" s="1"/>
  <c r="AP35" i="7"/>
  <c r="AO35" i="7" s="1"/>
  <c r="AP43" i="7"/>
  <c r="AO43" i="7" s="1"/>
  <c r="T6" i="15"/>
  <c r="T7" i="15"/>
  <c r="T8" i="15"/>
  <c r="T9" i="15"/>
  <c r="T10" i="15"/>
  <c r="T11" i="15"/>
  <c r="T12" i="15"/>
  <c r="T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5" i="15"/>
  <c r="R5" i="15"/>
  <c r="L6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L5" i="15"/>
  <c r="J5" i="15"/>
  <c r="AN21" i="7"/>
  <c r="AL21" i="7"/>
  <c r="AN20" i="7"/>
  <c r="AL20" i="7"/>
  <c r="AN19" i="7"/>
  <c r="AL19" i="7"/>
  <c r="AN18" i="7"/>
  <c r="AL18" i="7"/>
  <c r="AN17" i="7"/>
  <c r="AL17" i="7"/>
  <c r="AN16" i="7"/>
  <c r="AL16" i="7"/>
  <c r="AN15" i="7"/>
  <c r="AL15" i="7"/>
  <c r="AN14" i="7"/>
  <c r="AL14" i="7"/>
  <c r="AN13" i="7"/>
  <c r="AL13" i="7"/>
  <c r="AN12" i="7"/>
  <c r="AL12" i="7"/>
  <c r="AN11" i="7"/>
  <c r="AL11" i="7"/>
  <c r="AN10" i="7"/>
  <c r="AL10" i="7"/>
  <c r="AN9" i="7"/>
  <c r="AL9" i="7"/>
  <c r="AN8" i="7"/>
  <c r="AL8" i="7"/>
  <c r="AN7" i="7"/>
  <c r="AL7" i="7"/>
  <c r="AN6" i="7"/>
  <c r="AL6" i="7"/>
  <c r="AG21" i="7"/>
  <c r="AE21" i="7"/>
  <c r="AG20" i="7"/>
  <c r="AE20" i="7"/>
  <c r="AG19" i="7"/>
  <c r="AE19" i="7"/>
  <c r="AG18" i="7"/>
  <c r="AE18" i="7"/>
  <c r="AG17" i="7"/>
  <c r="AE17" i="7"/>
  <c r="AG16" i="7"/>
  <c r="AE16" i="7"/>
  <c r="AG15" i="7"/>
  <c r="AE15" i="7"/>
  <c r="AG14" i="7"/>
  <c r="AE14" i="7"/>
  <c r="AG13" i="7"/>
  <c r="AE13" i="7"/>
  <c r="AG12" i="7"/>
  <c r="AE12" i="7"/>
  <c r="AG11" i="7"/>
  <c r="AE11" i="7"/>
  <c r="AG10" i="7"/>
  <c r="AE10" i="7"/>
  <c r="AG9" i="7"/>
  <c r="AE9" i="7"/>
  <c r="AG8" i="7"/>
  <c r="AE8" i="7"/>
  <c r="AG7" i="7"/>
  <c r="AE7" i="7"/>
  <c r="AG6" i="7"/>
  <c r="AE6" i="7"/>
  <c r="Z21" i="7"/>
  <c r="X21" i="7"/>
  <c r="Z20" i="7"/>
  <c r="X20" i="7"/>
  <c r="Z19" i="7"/>
  <c r="X19" i="7"/>
  <c r="Z18" i="7"/>
  <c r="X18" i="7"/>
  <c r="Z17" i="7"/>
  <c r="X17" i="7"/>
  <c r="Z16" i="7"/>
  <c r="X16" i="7"/>
  <c r="Z15" i="7"/>
  <c r="X15" i="7"/>
  <c r="Z14" i="7"/>
  <c r="X14" i="7"/>
  <c r="Z13" i="7"/>
  <c r="X13" i="7"/>
  <c r="Z12" i="7"/>
  <c r="X12" i="7"/>
  <c r="Z11" i="7"/>
  <c r="X11" i="7"/>
  <c r="Z10" i="7"/>
  <c r="X10" i="7"/>
  <c r="Z9" i="7"/>
  <c r="X9" i="7"/>
  <c r="Z8" i="7"/>
  <c r="X8" i="7"/>
  <c r="Z7" i="7"/>
  <c r="X7" i="7"/>
  <c r="Z6" i="7"/>
  <c r="X6" i="7"/>
  <c r="S21" i="7"/>
  <c r="Q21" i="7"/>
  <c r="S20" i="7"/>
  <c r="Q20" i="7"/>
  <c r="S19" i="7"/>
  <c r="Q19" i="7"/>
  <c r="S18" i="7"/>
  <c r="Q18" i="7"/>
  <c r="S17" i="7"/>
  <c r="Q17" i="7"/>
  <c r="S16" i="7"/>
  <c r="Q16" i="7"/>
  <c r="S15" i="7"/>
  <c r="Q15" i="7"/>
  <c r="S14" i="7"/>
  <c r="Q14" i="7"/>
  <c r="S13" i="7"/>
  <c r="Q13" i="7"/>
  <c r="S12" i="7"/>
  <c r="Q12" i="7"/>
  <c r="S11" i="7"/>
  <c r="Q11" i="7"/>
  <c r="S10" i="7"/>
  <c r="Q10" i="7"/>
  <c r="S9" i="7"/>
  <c r="Q9" i="7"/>
  <c r="S8" i="7"/>
  <c r="Q8" i="7"/>
  <c r="S7" i="7"/>
  <c r="Q7" i="7"/>
  <c r="S6" i="7"/>
  <c r="Q6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N21" i="15" l="1"/>
  <c r="R21" i="15" s="1"/>
  <c r="V21" i="15" s="1"/>
  <c r="U21" i="15" s="1"/>
  <c r="N14" i="15"/>
  <c r="M14" i="15" s="1"/>
  <c r="N6" i="15"/>
  <c r="M6" i="15" s="1"/>
  <c r="N13" i="15"/>
  <c r="M13" i="15" s="1"/>
  <c r="N22" i="15"/>
  <c r="M22" i="15" s="1"/>
  <c r="AI15" i="7"/>
  <c r="AH15" i="7" s="1"/>
  <c r="AP11" i="7"/>
  <c r="AO11" i="7" s="1"/>
  <c r="AI21" i="7"/>
  <c r="AH21" i="7" s="1"/>
  <c r="AP8" i="7"/>
  <c r="AO8" i="7" s="1"/>
  <c r="AI18" i="7"/>
  <c r="AH18" i="7" s="1"/>
  <c r="AP14" i="7"/>
  <c r="AO14" i="7" s="1"/>
  <c r="N23" i="15"/>
  <c r="R23" i="15" s="1"/>
  <c r="V23" i="15" s="1"/>
  <c r="U23" i="15" s="1"/>
  <c r="N15" i="15"/>
  <c r="R15" i="15" s="1"/>
  <c r="V15" i="15" s="1"/>
  <c r="U15" i="15" s="1"/>
  <c r="N7" i="15"/>
  <c r="R7" i="15" s="1"/>
  <c r="V7" i="15" s="1"/>
  <c r="U7" i="15" s="1"/>
  <c r="N28" i="15"/>
  <c r="R28" i="15" s="1"/>
  <c r="V28" i="15" s="1"/>
  <c r="U28" i="15" s="1"/>
  <c r="N12" i="15"/>
  <c r="M12" i="15" s="1"/>
  <c r="N11" i="15"/>
  <c r="M11" i="15" s="1"/>
  <c r="N17" i="15"/>
  <c r="M17" i="15" s="1"/>
  <c r="N24" i="15"/>
  <c r="R24" i="15" s="1"/>
  <c r="V24" i="15" s="1"/>
  <c r="U24" i="15" s="1"/>
  <c r="N16" i="15"/>
  <c r="R16" i="15" s="1"/>
  <c r="V16" i="15" s="1"/>
  <c r="U16" i="15" s="1"/>
  <c r="N8" i="15"/>
  <c r="M8" i="15" s="1"/>
  <c r="N20" i="15"/>
  <c r="M20" i="15" s="1"/>
  <c r="N27" i="15"/>
  <c r="R27" i="15" s="1"/>
  <c r="V27" i="15" s="1"/>
  <c r="U27" i="15" s="1"/>
  <c r="N19" i="15"/>
  <c r="M19" i="15" s="1"/>
  <c r="N25" i="15"/>
  <c r="M25" i="15" s="1"/>
  <c r="N9" i="15"/>
  <c r="M9" i="15" s="1"/>
  <c r="N5" i="15"/>
  <c r="M5" i="15" s="1"/>
  <c r="N26" i="15"/>
  <c r="R26" i="15" s="1"/>
  <c r="V26" i="15" s="1"/>
  <c r="U26" i="15" s="1"/>
  <c r="N18" i="15"/>
  <c r="R18" i="15" s="1"/>
  <c r="V18" i="15" s="1"/>
  <c r="U18" i="15" s="1"/>
  <c r="N10" i="15"/>
  <c r="R10" i="15" s="1"/>
  <c r="V10" i="15" s="1"/>
  <c r="U10" i="15" s="1"/>
  <c r="V5" i="15"/>
  <c r="U5" i="15" s="1"/>
  <c r="AP7" i="7"/>
  <c r="AO7" i="7" s="1"/>
  <c r="AP10" i="7"/>
  <c r="AO10" i="7" s="1"/>
  <c r="AP13" i="7"/>
  <c r="AO13" i="7" s="1"/>
  <c r="AP16" i="7"/>
  <c r="AO16" i="7" s="1"/>
  <c r="AP19" i="7"/>
  <c r="AO19" i="7" s="1"/>
  <c r="U6" i="7"/>
  <c r="T6" i="7" s="1"/>
  <c r="U9" i="7"/>
  <c r="T9" i="7" s="1"/>
  <c r="U12" i="7"/>
  <c r="T12" i="7" s="1"/>
  <c r="U15" i="7"/>
  <c r="T15" i="7" s="1"/>
  <c r="U18" i="7"/>
  <c r="T18" i="7" s="1"/>
  <c r="U21" i="7"/>
  <c r="T21" i="7" s="1"/>
  <c r="AB8" i="7"/>
  <c r="AA8" i="7" s="1"/>
  <c r="AB11" i="7"/>
  <c r="AA11" i="7" s="1"/>
  <c r="AB14" i="7"/>
  <c r="AA14" i="7" s="1"/>
  <c r="AB17" i="7"/>
  <c r="AA17" i="7" s="1"/>
  <c r="AB20" i="7"/>
  <c r="AA20" i="7" s="1"/>
  <c r="AI7" i="7"/>
  <c r="AH7" i="7" s="1"/>
  <c r="AI10" i="7"/>
  <c r="AH10" i="7" s="1"/>
  <c r="AI13" i="7"/>
  <c r="AH13" i="7" s="1"/>
  <c r="AI16" i="7"/>
  <c r="AH16" i="7" s="1"/>
  <c r="AI19" i="7"/>
  <c r="AH19" i="7" s="1"/>
  <c r="AP6" i="7"/>
  <c r="AO6" i="7" s="1"/>
  <c r="AP9" i="7"/>
  <c r="AO9" i="7" s="1"/>
  <c r="AP12" i="7"/>
  <c r="AO12" i="7" s="1"/>
  <c r="AP15" i="7"/>
  <c r="AO15" i="7" s="1"/>
  <c r="AP18" i="7"/>
  <c r="AO18" i="7" s="1"/>
  <c r="AP21" i="7"/>
  <c r="AO21" i="7" s="1"/>
  <c r="AP17" i="7"/>
  <c r="AO17" i="7" s="1"/>
  <c r="AP20" i="7"/>
  <c r="AO20" i="7" s="1"/>
  <c r="AI8" i="7"/>
  <c r="AH8" i="7" s="1"/>
  <c r="AI11" i="7"/>
  <c r="AH11" i="7" s="1"/>
  <c r="AB7" i="7"/>
  <c r="AA7" i="7" s="1"/>
  <c r="AB10" i="7"/>
  <c r="AA10" i="7" s="1"/>
  <c r="AB13" i="7"/>
  <c r="AA13" i="7" s="1"/>
  <c r="AB16" i="7"/>
  <c r="AA16" i="7" s="1"/>
  <c r="AB19" i="7"/>
  <c r="AA19" i="7" s="1"/>
  <c r="AI6" i="7"/>
  <c r="AH6" i="7" s="1"/>
  <c r="AI9" i="7"/>
  <c r="AH9" i="7" s="1"/>
  <c r="AI12" i="7"/>
  <c r="AH12" i="7" s="1"/>
  <c r="AI14" i="7"/>
  <c r="AH14" i="7" s="1"/>
  <c r="AI17" i="7"/>
  <c r="AH17" i="7" s="1"/>
  <c r="AI20" i="7"/>
  <c r="AH20" i="7" s="1"/>
  <c r="U7" i="7"/>
  <c r="T7" i="7" s="1"/>
  <c r="U10" i="7"/>
  <c r="T10" i="7" s="1"/>
  <c r="U13" i="7"/>
  <c r="T13" i="7" s="1"/>
  <c r="U16" i="7"/>
  <c r="T16" i="7" s="1"/>
  <c r="U19" i="7"/>
  <c r="T19" i="7" s="1"/>
  <c r="AB6" i="7"/>
  <c r="AA6" i="7" s="1"/>
  <c r="AB9" i="7"/>
  <c r="AA9" i="7" s="1"/>
  <c r="AB12" i="7"/>
  <c r="AA12" i="7" s="1"/>
  <c r="AB15" i="7"/>
  <c r="AA15" i="7" s="1"/>
  <c r="AB18" i="7"/>
  <c r="AA18" i="7" s="1"/>
  <c r="AB21" i="7"/>
  <c r="AA21" i="7" s="1"/>
  <c r="N17" i="7"/>
  <c r="M17" i="7" s="1"/>
  <c r="U8" i="7"/>
  <c r="T8" i="7" s="1"/>
  <c r="U11" i="7"/>
  <c r="T11" i="7" s="1"/>
  <c r="U14" i="7"/>
  <c r="T14" i="7" s="1"/>
  <c r="U17" i="7"/>
  <c r="T17" i="7" s="1"/>
  <c r="U20" i="7"/>
  <c r="T20" i="7" s="1"/>
  <c r="N18" i="7"/>
  <c r="M18" i="7" s="1"/>
  <c r="N6" i="7"/>
  <c r="M6" i="7" s="1"/>
  <c r="N12" i="7"/>
  <c r="M12" i="7" s="1"/>
  <c r="N11" i="7"/>
  <c r="M11" i="7" s="1"/>
  <c r="N10" i="7"/>
  <c r="M10" i="7" s="1"/>
  <c r="N21" i="7"/>
  <c r="M21" i="7" s="1"/>
  <c r="N15" i="7"/>
  <c r="M15" i="7" s="1"/>
  <c r="N9" i="7"/>
  <c r="M9" i="7" s="1"/>
  <c r="N20" i="7"/>
  <c r="M20" i="7" s="1"/>
  <c r="N14" i="7"/>
  <c r="M14" i="7" s="1"/>
  <c r="N8" i="7"/>
  <c r="M8" i="7" s="1"/>
  <c r="N19" i="7"/>
  <c r="M19" i="7" s="1"/>
  <c r="N13" i="7"/>
  <c r="M13" i="7" s="1"/>
  <c r="N7" i="7"/>
  <c r="M7" i="7" s="1"/>
  <c r="N16" i="7"/>
  <c r="M16" i="7" s="1"/>
  <c r="M21" i="15" l="1"/>
  <c r="M23" i="15"/>
  <c r="M7" i="15"/>
  <c r="R19" i="15"/>
  <c r="V19" i="15" s="1"/>
  <c r="U19" i="15" s="1"/>
  <c r="R14" i="15"/>
  <c r="V14" i="15" s="1"/>
  <c r="U14" i="15" s="1"/>
  <c r="R6" i="15"/>
  <c r="V6" i="15" s="1"/>
  <c r="U6" i="15" s="1"/>
  <c r="R13" i="15"/>
  <c r="V13" i="15" s="1"/>
  <c r="U13" i="15" s="1"/>
  <c r="M28" i="15"/>
  <c r="R22" i="15"/>
  <c r="V22" i="15" s="1"/>
  <c r="U22" i="15" s="1"/>
  <c r="M27" i="15"/>
  <c r="M16" i="15"/>
  <c r="M15" i="15"/>
  <c r="R25" i="15"/>
  <c r="V25" i="15" s="1"/>
  <c r="U25" i="15" s="1"/>
  <c r="R11" i="15"/>
  <c r="V11" i="15" s="1"/>
  <c r="U11" i="15" s="1"/>
  <c r="M24" i="15"/>
  <c r="R12" i="15"/>
  <c r="V12" i="15" s="1"/>
  <c r="U12" i="15" s="1"/>
  <c r="R9" i="15"/>
  <c r="V9" i="15" s="1"/>
  <c r="U9" i="15" s="1"/>
  <c r="R8" i="15"/>
  <c r="V8" i="15" s="1"/>
  <c r="U8" i="15" s="1"/>
  <c r="R17" i="15"/>
  <c r="V17" i="15" s="1"/>
  <c r="U17" i="15" s="1"/>
  <c r="M10" i="15"/>
  <c r="R20" i="15"/>
  <c r="V20" i="15" s="1"/>
  <c r="U20" i="15" s="1"/>
  <c r="M26" i="15"/>
  <c r="M18" i="15"/>
</calcChain>
</file>

<file path=xl/sharedStrings.xml><?xml version="1.0" encoding="utf-8"?>
<sst xmlns="http://schemas.openxmlformats.org/spreadsheetml/2006/main" count="625" uniqueCount="179">
  <si>
    <t xml:space="preserve">Segmento </t>
  </si>
  <si>
    <t>Categoría</t>
  </si>
  <si>
    <t>Departamento</t>
  </si>
  <si>
    <t>Municipio de Cobertura</t>
  </si>
  <si>
    <t>Amazonas</t>
  </si>
  <si>
    <t>Automotriz</t>
  </si>
  <si>
    <t>Antioquia</t>
  </si>
  <si>
    <t>Fluvial</t>
  </si>
  <si>
    <t>Armenia</t>
  </si>
  <si>
    <t>Atlántico</t>
  </si>
  <si>
    <t>Arauca</t>
  </si>
  <si>
    <t>Barbosa</t>
  </si>
  <si>
    <t>Bolívar</t>
  </si>
  <si>
    <t>Barranquilla</t>
  </si>
  <si>
    <t>Boyacá</t>
  </si>
  <si>
    <t>Bello</t>
  </si>
  <si>
    <t>Caldas</t>
  </si>
  <si>
    <t>Bogotá D.C</t>
  </si>
  <si>
    <t>Córdoba</t>
  </si>
  <si>
    <t>Bojacá</t>
  </si>
  <si>
    <t>Cundinamarca</t>
  </si>
  <si>
    <t>Caquetá</t>
  </si>
  <si>
    <t>Bucaramanga</t>
  </si>
  <si>
    <t>Huila</t>
  </si>
  <si>
    <t>Casanare</t>
  </si>
  <si>
    <t>Cajicá</t>
  </si>
  <si>
    <t>Magdalena</t>
  </si>
  <si>
    <t>Cauca</t>
  </si>
  <si>
    <t>Meta</t>
  </si>
  <si>
    <t>Cesar</t>
  </si>
  <si>
    <t>Cali</t>
  </si>
  <si>
    <t>Nariño</t>
  </si>
  <si>
    <t>Chocó</t>
  </si>
  <si>
    <t>Cartagena</t>
  </si>
  <si>
    <t>Norte De Santander</t>
  </si>
  <si>
    <t>Chía</t>
  </si>
  <si>
    <t>Quindío</t>
  </si>
  <si>
    <t>Cogua</t>
  </si>
  <si>
    <t>Risaralda</t>
  </si>
  <si>
    <t>Guainía</t>
  </si>
  <si>
    <t>Copacabana</t>
  </si>
  <si>
    <t>Santander</t>
  </si>
  <si>
    <t>Guaviare</t>
  </si>
  <si>
    <t>Cota</t>
  </si>
  <si>
    <t>Sucre</t>
  </si>
  <si>
    <t>Cúcuta</t>
  </si>
  <si>
    <t>Tolima</t>
  </si>
  <si>
    <t>La Guajira</t>
  </si>
  <si>
    <t>Dosquebradas</t>
  </si>
  <si>
    <t>Valle Del Cauca</t>
  </si>
  <si>
    <t>El Rosal</t>
  </si>
  <si>
    <t>Envigado</t>
  </si>
  <si>
    <t>Facatativá</t>
  </si>
  <si>
    <t>Norte de Santander</t>
  </si>
  <si>
    <t>Floridablanca</t>
  </si>
  <si>
    <t>Putumayo</t>
  </si>
  <si>
    <t>Funza</t>
  </si>
  <si>
    <t>Quindio</t>
  </si>
  <si>
    <t>Gachancipá</t>
  </si>
  <si>
    <t>Galapa</t>
  </si>
  <si>
    <t>San Andrés y Providencia</t>
  </si>
  <si>
    <t>Girardota</t>
  </si>
  <si>
    <t>Girón</t>
  </si>
  <si>
    <t>Ibagué</t>
  </si>
  <si>
    <t>Itagüí</t>
  </si>
  <si>
    <t>Valle del Cauca</t>
  </si>
  <si>
    <t>Jamundí</t>
  </si>
  <si>
    <t>Vaupés</t>
  </si>
  <si>
    <t>La Calera</t>
  </si>
  <si>
    <t>Vichada</t>
  </si>
  <si>
    <t>La Estrella</t>
  </si>
  <si>
    <t>La Virginia</t>
  </si>
  <si>
    <t>Madrid</t>
  </si>
  <si>
    <t>Malambo</t>
  </si>
  <si>
    <t>Manizales</t>
  </si>
  <si>
    <t>Medellín</t>
  </si>
  <si>
    <t>Montería</t>
  </si>
  <si>
    <t>Mosquera</t>
  </si>
  <si>
    <t>Neiva</t>
  </si>
  <si>
    <t>Nemocón</t>
  </si>
  <si>
    <t>Palmira</t>
  </si>
  <si>
    <t>Pasto</t>
  </si>
  <si>
    <t>Pereira</t>
  </si>
  <si>
    <t>Piedecuesta</t>
  </si>
  <si>
    <t>Puerto Colombia</t>
  </si>
  <si>
    <t>Sabaneta</t>
  </si>
  <si>
    <t>Santa Marta</t>
  </si>
  <si>
    <t>Sibaté</t>
  </si>
  <si>
    <t>Sincelejo</t>
  </si>
  <si>
    <t>Soacha</t>
  </si>
  <si>
    <t>Soledad</t>
  </si>
  <si>
    <t>Sopó</t>
  </si>
  <si>
    <t>Subachoque</t>
  </si>
  <si>
    <t>Tabio</t>
  </si>
  <si>
    <t>Tenjo</t>
  </si>
  <si>
    <t>Tocancipá</t>
  </si>
  <si>
    <t>Tunja</t>
  </si>
  <si>
    <t>Villavicencio</t>
  </si>
  <si>
    <t>Yumbo</t>
  </si>
  <si>
    <t>Zipaquirá</t>
  </si>
  <si>
    <t>Precio del Combustible (Gasolina Corriente y Diésel -ACPM-)</t>
  </si>
  <si>
    <t>Margen Mayorista</t>
  </si>
  <si>
    <t>Margen Minorista</t>
  </si>
  <si>
    <t>Nombre del Proponente</t>
  </si>
  <si>
    <t>Precio de Referencia MinEnergia
($/Gal) Gasolina Corriente - Diésel ACPM)</t>
  </si>
  <si>
    <t>Valor en pesos ($) del margen vigente MinEnergia</t>
  </si>
  <si>
    <t>Porcentaje (%) descuento inicial Ofrecido - Margen Mayorista</t>
  </si>
  <si>
    <t xml:space="preserve">Valor en pesos ($) del margen vigente MinEnergia </t>
  </si>
  <si>
    <t>Porcentaje (%) descuento inicial Ofrecido - Margen Minorista</t>
  </si>
  <si>
    <t>A</t>
  </si>
  <si>
    <t>Bogotá D.C.</t>
  </si>
  <si>
    <t xml:space="preserve">Tunja </t>
  </si>
  <si>
    <t xml:space="preserve">Montería     </t>
  </si>
  <si>
    <t xml:space="preserve"> Cajicá</t>
  </si>
  <si>
    <t xml:space="preserve"> Chía</t>
  </si>
  <si>
    <t xml:space="preserve"> Cota</t>
  </si>
  <si>
    <t xml:space="preserve"> Funza</t>
  </si>
  <si>
    <t xml:space="preserve"> La Calera</t>
  </si>
  <si>
    <t xml:space="preserve"> Madrid</t>
  </si>
  <si>
    <t xml:space="preserve"> Mosquera</t>
  </si>
  <si>
    <t xml:space="preserve"> Soacha</t>
  </si>
  <si>
    <t xml:space="preserve"> Sibaté</t>
  </si>
  <si>
    <t xml:space="preserve"> Sopó</t>
  </si>
  <si>
    <t xml:space="preserve"> Tocancipá</t>
  </si>
  <si>
    <t xml:space="preserve"> La Estrella</t>
  </si>
  <si>
    <t xml:space="preserve"> Sabaneta</t>
  </si>
  <si>
    <t xml:space="preserve"> Itagüí</t>
  </si>
  <si>
    <t xml:space="preserve"> Envigado</t>
  </si>
  <si>
    <t xml:space="preserve"> Bello</t>
  </si>
  <si>
    <t xml:space="preserve"> Copacabana</t>
  </si>
  <si>
    <t xml:space="preserve"> Girardota</t>
  </si>
  <si>
    <t xml:space="preserve"> Girón</t>
  </si>
  <si>
    <t xml:space="preserve"> Malambo</t>
  </si>
  <si>
    <t xml:space="preserve"> Jamundí</t>
  </si>
  <si>
    <t xml:space="preserve"> Yumbo</t>
  </si>
  <si>
    <t>Porcentaje (%) de Descuento Ofrecido sobre el Precio de Tablero de las EDS a Nivel Nacional.
(%)</t>
  </si>
  <si>
    <t>B</t>
  </si>
  <si>
    <t>Porcentaje (%) Máximo de Comisión por Galón de Combustible Suministrado
(%)</t>
  </si>
  <si>
    <t>C</t>
  </si>
  <si>
    <t>Flete
Tarifa máxima en pesos Colombianos Incluido IVA
 ($)</t>
  </si>
  <si>
    <r>
      <t>3.</t>
    </r>
    <r>
      <rPr>
        <b/>
        <sz val="7"/>
        <color rgb="FFFFFFFF"/>
        <rFont val="Times New Roman"/>
        <family val="1"/>
      </rPr>
      <t xml:space="preserve">     </t>
    </r>
    <r>
      <rPr>
        <b/>
        <sz val="11"/>
        <color rgb="FFFFFFFF"/>
        <rFont val="Geomanist Bold"/>
        <family val="3"/>
      </rPr>
      <t>CONTROL DE CAMBIOS DE DOCUMENTO</t>
    </r>
  </si>
  <si>
    <t xml:space="preserve">Versión </t>
  </si>
  <si>
    <t>VERSIÓN</t>
  </si>
  <si>
    <t>CÓDIGO</t>
  </si>
  <si>
    <t>FECHA</t>
  </si>
  <si>
    <t>DESCRIPCIÓN DE AJUSTES</t>
  </si>
  <si>
    <t>ELABORÓ</t>
  </si>
  <si>
    <t>REVISÓ</t>
  </si>
  <si>
    <t>APROBÓ</t>
  </si>
  <si>
    <t>creación Documento</t>
  </si>
  <si>
    <t>Constanza Contreras Jagua
Gestor
Sergio Andrés Peña Aristizábal 
Gestor
Luis Enrique Fajardo Caballero
Gestor
Oscar Hernándo Sánchez Castillo
Gestor</t>
  </si>
  <si>
    <t>Andrés Ricardo Mancipe González
Subdirector de Negocios</t>
  </si>
  <si>
    <t>Modificación descripción y tratamiento</t>
  </si>
  <si>
    <t>Karlo Fernández Cala
Gestor T1 - 15</t>
  </si>
  <si>
    <t>Grupo Gestores SN</t>
  </si>
  <si>
    <t xml:space="preserve">Catalina Pimienta Gómez 
Subdirectora Negocios
</t>
  </si>
  <si>
    <r>
      <t xml:space="preserve">Nota: </t>
    </r>
    <r>
      <rPr>
        <u/>
        <sz val="11"/>
        <color rgb="FF000000"/>
        <rFont val="Geomanist Light"/>
        <family val="3"/>
      </rPr>
      <t>El control de cambios en el documento, se refiere a cualquier ajuste que se efectúe sobre el documento que describe ficha técnica del presente documento.</t>
    </r>
    <r>
      <rPr>
        <sz val="11"/>
        <color rgb="FF000000"/>
        <rFont val="Geomanist Light"/>
        <family val="3"/>
      </rPr>
      <t xml:space="preserve"> </t>
    </r>
  </si>
  <si>
    <t>Precio del Combustible</t>
  </si>
  <si>
    <t>GRUPO EDS AUTOGAS SAS</t>
  </si>
  <si>
    <t>ORGANIZACIÓN TERPEL S.A</t>
  </si>
  <si>
    <t>DISTRACOM SA</t>
  </si>
  <si>
    <t>COESCO COLOMBIA SAS</t>
  </si>
  <si>
    <t>Distracom S.A</t>
  </si>
  <si>
    <t xml:space="preserve">CONSORCIO AMP COMBUSTIBLES COLOMBIA </t>
  </si>
  <si>
    <t>BIG PASS S.A.S.</t>
  </si>
  <si>
    <t>Descuento inicial en pesos Ofrecido - Margen Mayorista</t>
  </si>
  <si>
    <t>Descuento inicial en pesos Ofrecido - Margen Minorista</t>
  </si>
  <si>
    <t>Valor total del descuento en pesos</t>
  </si>
  <si>
    <t>Porcentaje total del descuento (%)</t>
  </si>
  <si>
    <t>Tipo</t>
  </si>
  <si>
    <t>Ciudad / Municipio</t>
  </si>
  <si>
    <t>Capital</t>
  </si>
  <si>
    <t>Cobertura</t>
  </si>
  <si>
    <t>N/A</t>
  </si>
  <si>
    <t>Porcentaje (%) descuento inicial Ofrecido sobre el precio de Tablero en la EDS (Gasolina Extra)</t>
  </si>
  <si>
    <t>PLUXEE COLOMBIA S.A.S</t>
  </si>
  <si>
    <t>GLOBOLLANTAS SAS</t>
  </si>
  <si>
    <r>
      <t>Flete
Tarifa máxima en pesos Colombianos Incluido IVA
 ($) (</t>
    </r>
    <r>
      <rPr>
        <b/>
        <sz val="8"/>
        <color rgb="FFFF0000"/>
        <rFont val="Arial"/>
        <family val="2"/>
        <scheme val="major"/>
      </rPr>
      <t>Precios 2026)</t>
    </r>
  </si>
  <si>
    <r>
      <t xml:space="preserve">Flete
Tarifa máxima en pesos Colombianos Incluido IVA
 ($) </t>
    </r>
    <r>
      <rPr>
        <b/>
        <sz val="8"/>
        <color rgb="FFFF0000"/>
        <rFont val="Arial"/>
        <family val="2"/>
        <scheme val="major"/>
      </rPr>
      <t>(Precios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</si>
</sst>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&quot;Pts&quot;_-;\-* #,##0.00\ &quot;Pts&quot;_-;_-* &quot;-&quot;??\ &quot;Pts&quot;_-;_-@_-"/>
    <numFmt numFmtId="165" formatCode="_(&quot;$&quot;\ * #,##0.00_);_(&quot;$&quot;\ * \(#,##0.00\);_(&quot;$&quot;\ * &quot;-&quot;??_);_(@_)"/>
    <numFmt numFmtId="166" formatCode="&quot;$&quot;\ #,##0.00"/>
    <numFmt numFmtId="167" formatCode="_-&quot;$&quot;\ * #,##0_-;\-&quot;$&quot;\ * #,##0_-;_-&quot;$&quot;\ * &quot;-&quot;??_-;_-@_-"/>
  </numFmts>
  <fonts count="30"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color theme="2"/>
      <name val="Arial"/>
      <family val="2"/>
      <scheme val="minor"/>
    </font>
    <font>
      <sz val="12"/>
      <color theme="1"/>
      <name val="Arial"/>
      <family val="2"/>
      <scheme val="minor"/>
    </font>
    <font>
      <b/>
      <sz val="8"/>
      <color theme="2"/>
      <name val="Arial (Cuerpo)"/>
    </font>
    <font>
      <sz val="8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0"/>
      <color indexed="8"/>
      <name val="Arial"/>
      <family val="2"/>
    </font>
    <font>
      <b/>
      <sz val="8"/>
      <color rgb="FFFFFFFF"/>
      <name val="Arial Nova"/>
      <family val="2"/>
    </font>
    <font>
      <sz val="8"/>
      <color rgb="FF000000"/>
      <name val="Arial Nova"/>
      <family val="2"/>
    </font>
    <font>
      <b/>
      <sz val="12"/>
      <color rgb="FFFFFFFF"/>
      <name val="Geomanist Bold"/>
      <family val="3"/>
    </font>
    <font>
      <b/>
      <sz val="7"/>
      <color rgb="FFFFFFFF"/>
      <name val="Times New Roman"/>
      <family val="1"/>
    </font>
    <font>
      <b/>
      <sz val="11"/>
      <color rgb="FFFFFFFF"/>
      <name val="Geomanist Bold"/>
      <family val="3"/>
    </font>
    <font>
      <b/>
      <sz val="11"/>
      <color rgb="FF000000"/>
      <name val="Geomanist Bold"/>
      <family val="3"/>
    </font>
    <font>
      <b/>
      <sz val="11"/>
      <color rgb="FF002060"/>
      <name val="Geomanist Bold"/>
      <family val="3"/>
    </font>
    <font>
      <b/>
      <sz val="9"/>
      <color rgb="FF000000"/>
      <name val="Geomanist Bold"/>
      <family val="3"/>
    </font>
    <font>
      <sz val="10"/>
      <color rgb="FF000000"/>
      <name val="Geomanist Light"/>
      <family val="3"/>
    </font>
    <font>
      <sz val="9"/>
      <name val="Geomanist Light"/>
      <family val="3"/>
    </font>
    <font>
      <b/>
      <sz val="11"/>
      <color rgb="FF000000"/>
      <name val="Geomanist Light"/>
      <family val="3"/>
    </font>
    <font>
      <u/>
      <sz val="11"/>
      <color rgb="FF000000"/>
      <name val="Geomanist Light"/>
      <family val="3"/>
    </font>
    <font>
      <sz val="11"/>
      <color rgb="FF000000"/>
      <name val="Geomanist Light"/>
      <family val="3"/>
    </font>
    <font>
      <sz val="12"/>
      <color theme="1"/>
      <name val="Arial"/>
      <family val="2"/>
      <scheme val="major"/>
    </font>
    <font>
      <sz val="8"/>
      <color theme="1"/>
      <name val="Arial"/>
      <family val="2"/>
      <scheme val="major"/>
    </font>
    <font>
      <b/>
      <sz val="8"/>
      <color rgb="FFFFFFFF"/>
      <name val="Arial"/>
      <family val="2"/>
      <scheme val="major"/>
    </font>
    <font>
      <b/>
      <sz val="8"/>
      <color theme="1"/>
      <name val="Arial"/>
      <family val="2"/>
      <scheme val="major"/>
    </font>
    <font>
      <sz val="8"/>
      <name val="Arial"/>
      <family val="2"/>
      <scheme val="major"/>
    </font>
    <font>
      <b/>
      <sz val="12"/>
      <color theme="0"/>
      <name val="Arial"/>
      <family val="2"/>
      <scheme val="minor"/>
    </font>
    <font>
      <b/>
      <sz val="8"/>
      <color rgb="FFFF0000"/>
      <name val="Arial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2" tint="0.79998168889431442"/>
      </left>
      <right style="thin">
        <color theme="2" tint="0.79998168889431442"/>
      </right>
      <top style="thin">
        <color theme="2" tint="0.79998168889431442"/>
      </top>
      <bottom style="thin">
        <color theme="2" tint="0.7999816888943144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dotted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808080"/>
      </right>
      <top/>
      <bottom style="dotted">
        <color rgb="FF808080"/>
      </bottom>
      <diagonal/>
    </border>
    <border>
      <left style="dotted">
        <color rgb="FF808080"/>
      </left>
      <right/>
      <top style="medium">
        <color rgb="FF808080"/>
      </top>
      <bottom style="dotted">
        <color rgb="FF808080"/>
      </bottom>
      <diagonal/>
    </border>
    <border>
      <left/>
      <right style="medium">
        <color rgb="FF808080"/>
      </right>
      <top/>
      <bottom style="dotted">
        <color rgb="FF808080"/>
      </bottom>
      <diagonal/>
    </border>
    <border>
      <left style="medium">
        <color rgb="FF808080"/>
      </left>
      <right style="dotted">
        <color rgb="FF808080"/>
      </right>
      <top/>
      <bottom style="dotted">
        <color rgb="FF808080"/>
      </bottom>
      <diagonal/>
    </border>
    <border>
      <left/>
      <right style="dotted">
        <color rgb="FF808080"/>
      </right>
      <top style="dotted">
        <color rgb="FF808080"/>
      </top>
      <bottom style="dotted">
        <color rgb="FF80808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808080"/>
      </right>
      <top style="dotted">
        <color rgb="FF808080"/>
      </top>
      <bottom style="dotted">
        <color rgb="FF808080"/>
      </bottom>
      <diagonal/>
    </border>
    <border>
      <left/>
      <right/>
      <top style="dotted">
        <color rgb="FF808080"/>
      </top>
      <bottom/>
      <diagonal/>
    </border>
    <border>
      <left/>
      <right style="medium">
        <color rgb="FF808080"/>
      </right>
      <top style="dotted">
        <color rgb="FF808080"/>
      </top>
      <bottom/>
      <diagonal/>
    </border>
    <border>
      <left/>
      <right style="medium">
        <color rgb="FF808080"/>
      </right>
      <top/>
      <bottom/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9" fillId="4" borderId="4" applyNumberFormat="0" applyProtection="0">
      <alignment horizontal="left"/>
    </xf>
    <xf numFmtId="0" fontId="9" fillId="6" borderId="4" applyNumberFormat="0" applyProtection="0">
      <alignment horizontal="left"/>
    </xf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2"/>
    <xf numFmtId="0" fontId="2" fillId="0" borderId="2" xfId="2" applyFont="1" applyBorder="1" applyAlignment="1">
      <alignment horizontal="center" vertical="center"/>
    </xf>
    <xf numFmtId="0" fontId="4" fillId="0" borderId="0" xfId="2" applyFont="1"/>
    <xf numFmtId="0" fontId="11" fillId="0" borderId="1" xfId="0" applyFont="1" applyBorder="1" applyAlignment="1">
      <alignment horizontal="center" vertical="center" wrapText="1"/>
    </xf>
    <xf numFmtId="0" fontId="10" fillId="7" borderId="6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6" xfId="2" applyFont="1" applyBorder="1" applyAlignment="1">
      <alignment horizontal="center" vertical="center"/>
    </xf>
    <xf numFmtId="0" fontId="10" fillId="7" borderId="2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4" fontId="18" fillId="0" borderId="19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3" fillId="0" borderId="0" xfId="2" applyFont="1"/>
    <xf numFmtId="0" fontId="24" fillId="0" borderId="0" xfId="0" applyFont="1"/>
    <xf numFmtId="0" fontId="25" fillId="2" borderId="28" xfId="0" applyFont="1" applyFill="1" applyBorder="1" applyAlignment="1">
      <alignment horizontal="center" vertical="center" wrapText="1"/>
    </xf>
    <xf numFmtId="0" fontId="24" fillId="3" borderId="28" xfId="0" applyFont="1" applyFill="1" applyBorder="1" applyAlignment="1">
      <alignment horizontal="center" vertical="center" wrapText="1"/>
    </xf>
    <xf numFmtId="166" fontId="27" fillId="3" borderId="28" xfId="0" applyNumberFormat="1" applyFont="1" applyFill="1" applyBorder="1" applyAlignment="1">
      <alignment horizontal="center" vertical="center" wrapText="1"/>
    </xf>
    <xf numFmtId="166" fontId="27" fillId="3" borderId="28" xfId="20" applyNumberFormat="1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5" fillId="3" borderId="28" xfId="2" applyFont="1" applyFill="1" applyBorder="1" applyAlignment="1">
      <alignment horizontal="center" vertical="center" wrapText="1"/>
    </xf>
    <xf numFmtId="44" fontId="5" fillId="3" borderId="28" xfId="18" applyFont="1" applyFill="1" applyBorder="1" applyAlignment="1">
      <alignment horizontal="center" vertical="center" wrapText="1"/>
    </xf>
    <xf numFmtId="10" fontId="5" fillId="3" borderId="28" xfId="19" applyNumberFormat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10" fontId="5" fillId="3" borderId="2" xfId="19" applyNumberFormat="1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10" fontId="27" fillId="3" borderId="28" xfId="19" applyNumberFormat="1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10" borderId="29" xfId="0" applyFont="1" applyFill="1" applyBorder="1" applyAlignment="1">
      <alignment horizontal="center" vertical="center" wrapText="1"/>
    </xf>
    <xf numFmtId="44" fontId="27" fillId="3" borderId="28" xfId="18" applyFont="1" applyFill="1" applyBorder="1" applyAlignment="1">
      <alignment horizontal="center" vertical="center"/>
    </xf>
    <xf numFmtId="0" fontId="3" fillId="2" borderId="0" xfId="2" applyFill="1" applyAlignment="1">
      <alignment horizontal="center"/>
    </xf>
    <xf numFmtId="0" fontId="26" fillId="3" borderId="28" xfId="0" applyFont="1" applyFill="1" applyBorder="1" applyAlignment="1">
      <alignment horizontal="center" vertical="center" wrapText="1"/>
    </xf>
    <xf numFmtId="167" fontId="27" fillId="3" borderId="28" xfId="18" applyNumberFormat="1" applyFont="1" applyFill="1" applyBorder="1"/>
    <xf numFmtId="0" fontId="5" fillId="3" borderId="29" xfId="2" applyFont="1" applyFill="1" applyBorder="1" applyAlignment="1">
      <alignment horizontal="center" vertical="center" wrapText="1"/>
    </xf>
    <xf numFmtId="44" fontId="5" fillId="3" borderId="29" xfId="18" applyFont="1" applyFill="1" applyBorder="1" applyAlignment="1">
      <alignment horizontal="center" vertical="center" wrapText="1"/>
    </xf>
    <xf numFmtId="10" fontId="5" fillId="3" borderId="29" xfId="19" applyNumberFormat="1" applyFont="1" applyFill="1" applyBorder="1" applyAlignment="1">
      <alignment horizontal="center" vertical="center" wrapText="1"/>
    </xf>
    <xf numFmtId="0" fontId="5" fillId="3" borderId="30" xfId="2" applyFont="1" applyFill="1" applyBorder="1" applyAlignment="1">
      <alignment horizontal="center" vertical="center" wrapText="1"/>
    </xf>
    <xf numFmtId="0" fontId="5" fillId="3" borderId="40" xfId="2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44" fontId="5" fillId="3" borderId="40" xfId="18" applyFont="1" applyFill="1" applyBorder="1" applyAlignment="1">
      <alignment horizontal="center" vertical="center" wrapText="1"/>
    </xf>
    <xf numFmtId="10" fontId="5" fillId="3" borderId="40" xfId="19" applyNumberFormat="1" applyFont="1" applyFill="1" applyBorder="1" applyAlignment="1">
      <alignment horizontal="center" vertical="center" wrapText="1"/>
    </xf>
    <xf numFmtId="0" fontId="5" fillId="3" borderId="31" xfId="2" applyFont="1" applyFill="1" applyBorder="1" applyAlignment="1">
      <alignment horizontal="center" vertical="center" wrapText="1"/>
    </xf>
    <xf numFmtId="10" fontId="5" fillId="3" borderId="42" xfId="19" applyNumberFormat="1" applyFont="1" applyFill="1" applyBorder="1" applyAlignment="1">
      <alignment horizontal="center" vertical="center" wrapText="1"/>
    </xf>
    <xf numFmtId="44" fontId="5" fillId="3" borderId="41" xfId="18" applyFont="1" applyFill="1" applyBorder="1" applyAlignment="1">
      <alignment horizontal="center" vertical="center" wrapText="1"/>
    </xf>
    <xf numFmtId="10" fontId="5" fillId="3" borderId="43" xfId="19" applyNumberFormat="1" applyFont="1" applyFill="1" applyBorder="1" applyAlignment="1">
      <alignment horizontal="center" vertical="center" wrapText="1"/>
    </xf>
    <xf numFmtId="10" fontId="5" fillId="3" borderId="41" xfId="19" applyNumberFormat="1" applyFont="1" applyFill="1" applyBorder="1" applyAlignment="1">
      <alignment horizontal="center" vertical="center" wrapText="1"/>
    </xf>
    <xf numFmtId="0" fontId="25" fillId="8" borderId="2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3" fillId="2" borderId="0" xfId="2" applyFill="1" applyAlignment="1">
      <alignment horizontal="center"/>
    </xf>
    <xf numFmtId="0" fontId="8" fillId="10" borderId="29" xfId="0" applyFont="1" applyFill="1" applyBorder="1" applyAlignment="1">
      <alignment horizontal="center" vertical="center" wrapText="1"/>
    </xf>
    <xf numFmtId="0" fontId="8" fillId="10" borderId="30" xfId="0" applyFont="1" applyFill="1" applyBorder="1" applyAlignment="1">
      <alignment horizontal="center" vertical="center" wrapText="1"/>
    </xf>
    <xf numFmtId="0" fontId="28" fillId="2" borderId="32" xfId="2" applyFont="1" applyFill="1" applyBorder="1" applyAlignment="1">
      <alignment horizontal="center" vertical="center"/>
    </xf>
    <xf numFmtId="0" fontId="28" fillId="2" borderId="0" xfId="2" applyFont="1" applyFill="1" applyAlignment="1">
      <alignment horizontal="center" vertical="center"/>
    </xf>
    <xf numFmtId="0" fontId="28" fillId="2" borderId="33" xfId="2" applyFont="1" applyFill="1" applyBorder="1" applyAlignment="1">
      <alignment horizontal="center" vertical="center"/>
    </xf>
    <xf numFmtId="0" fontId="28" fillId="2" borderId="34" xfId="2" applyFont="1" applyFill="1" applyBorder="1" applyAlignment="1">
      <alignment horizontal="center" vertical="center"/>
    </xf>
    <xf numFmtId="0" fontId="28" fillId="2" borderId="35" xfId="2" applyFont="1" applyFill="1" applyBorder="1" applyAlignment="1">
      <alignment horizontal="center" vertical="center"/>
    </xf>
    <xf numFmtId="0" fontId="28" fillId="2" borderId="36" xfId="2" applyFont="1" applyFill="1" applyBorder="1" applyAlignment="1">
      <alignment horizontal="center" vertical="center"/>
    </xf>
    <xf numFmtId="0" fontId="8" fillId="8" borderId="29" xfId="0" applyFon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5" fillId="2" borderId="32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25" fillId="2" borderId="35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left" vertical="center" indent="5"/>
    </xf>
    <xf numFmtId="0" fontId="12" fillId="9" borderId="10" xfId="0" applyFont="1" applyFill="1" applyBorder="1" applyAlignment="1">
      <alignment horizontal="left" vertical="center" indent="5"/>
    </xf>
    <xf numFmtId="0" fontId="12" fillId="9" borderId="11" xfId="0" applyFont="1" applyFill="1" applyBorder="1" applyAlignment="1">
      <alignment horizontal="left" vertical="center" indent="5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</cellXfs>
  <cellStyles count="21">
    <cellStyle name="Millares" xfId="20" builtinId="3"/>
    <cellStyle name="Millares [0] 2" xfId="7" xr:uid="{6B54268A-09FD-4BDB-9BC5-7C752B3DA6A2}"/>
    <cellStyle name="Millares 2" xfId="6" xr:uid="{C7318AD3-DF7A-4CE0-BBEC-F14AB2F22156}"/>
    <cellStyle name="Millares 2 2" xfId="13" xr:uid="{14827EEC-6CBD-4FCC-9831-7043999E34FE}"/>
    <cellStyle name="Millares 3" xfId="9" xr:uid="{447D5E44-68DD-4756-AC3E-E130406939EB}"/>
    <cellStyle name="Millares 3 2" xfId="14" xr:uid="{A95BA205-F9A6-4A6D-8F4A-BE9DCC98DAA2}"/>
    <cellStyle name="Millares 4" xfId="11" xr:uid="{39462E43-4538-46D1-8D9A-27B85FA6416C}"/>
    <cellStyle name="Millares 41" xfId="12" xr:uid="{EC9F6199-3443-4B9E-A636-A4ED3DB9C7F1}"/>
    <cellStyle name="Moneda" xfId="18" builtinId="4"/>
    <cellStyle name="Moneda 2" xfId="1" xr:uid="{DA1823F4-2C5D-4B89-B561-872EE58F7052}"/>
    <cellStyle name="Moneda 2 2" xfId="8" xr:uid="{536D0DE9-5569-460A-B550-EF9DDC35979B}"/>
    <cellStyle name="Moneda 3" xfId="3" xr:uid="{6F75DF83-C961-431D-8347-F4972E5BFF7F}"/>
    <cellStyle name="Moneda 3 2" xfId="15" xr:uid="{4AF70B12-42A8-4BEB-970B-5A7C9251003C}"/>
    <cellStyle name="Moneda 4" xfId="5" xr:uid="{34ED1269-6CC7-46E5-A4EB-9D39241E217C}"/>
    <cellStyle name="Normal" xfId="0" builtinId="0"/>
    <cellStyle name="Normal 2" xfId="2" xr:uid="{A42E2F9C-9F71-44E4-A2EA-68E3A624AA5D}"/>
    <cellStyle name="Normal 2 2" xfId="10" xr:uid="{4B95DDAF-39AD-41A8-99CA-488C313B3100}"/>
    <cellStyle name="Porcentaje" xfId="19" builtinId="5"/>
    <cellStyle name="Porcentaje 2" xfId="4" xr:uid="{25EC5F54-90E7-462B-87E7-40E03E5C0B2D}"/>
    <cellStyle name="xls-style-2" xfId="16" xr:uid="{4AD95A1C-28FA-4CD9-A3CE-4617046B3BFB}"/>
    <cellStyle name="xls-style-3" xfId="17" xr:uid="{D375FE4F-C5D6-4A0F-9DB8-DFB3A39E79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1">
  <a:themeElements>
    <a:clrScheme name="Personalizado 7">
      <a:dk1>
        <a:srgbClr val="1A1818"/>
      </a:dk1>
      <a:lt1>
        <a:srgbClr val="FFFFFF"/>
      </a:lt1>
      <a:dk2>
        <a:srgbClr val="1A1818"/>
      </a:dk2>
      <a:lt2>
        <a:srgbClr val="4E4D4D"/>
      </a:lt2>
      <a:accent1>
        <a:srgbClr val="CDCCCC"/>
      </a:accent1>
      <a:accent2>
        <a:srgbClr val="7AC143"/>
      </a:accent2>
      <a:accent3>
        <a:srgbClr val="006325"/>
      </a:accent3>
      <a:accent4>
        <a:srgbClr val="0078AE"/>
      </a:accent4>
      <a:accent5>
        <a:srgbClr val="652D89"/>
      </a:accent5>
      <a:accent6>
        <a:srgbClr val="A30134"/>
      </a:accent6>
      <a:hlink>
        <a:srgbClr val="1A1818"/>
      </a:hlink>
      <a:folHlink>
        <a:srgbClr val="FFFFFF"/>
      </a:folHlink>
    </a:clrScheme>
    <a:fontScheme name="Fuentes C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09A-F071-4FAD-90FC-BBE9C0BE38F3}">
  <dimension ref="B2:I64"/>
  <sheetViews>
    <sheetView workbookViewId="0">
      <selection activeCell="I5" sqref="I5"/>
    </sheetView>
  </sheetViews>
  <sheetFormatPr baseColWidth="10" defaultColWidth="11" defaultRowHeight="14.25"/>
  <sheetData>
    <row r="2" spans="2:9" ht="15" thickBot="1">
      <c r="G2" s="13" t="s">
        <v>2</v>
      </c>
    </row>
    <row r="3" spans="2:9" ht="15" thickBot="1">
      <c r="B3" s="63" t="s">
        <v>3</v>
      </c>
      <c r="E3" s="5" t="s">
        <v>2</v>
      </c>
      <c r="G3" s="12" t="s">
        <v>4</v>
      </c>
      <c r="I3" t="s">
        <v>5</v>
      </c>
    </row>
    <row r="4" spans="2:9" ht="15" thickBot="1">
      <c r="B4" s="64"/>
      <c r="E4" s="6" t="s">
        <v>6</v>
      </c>
      <c r="G4" s="2" t="s">
        <v>6</v>
      </c>
      <c r="I4" t="s">
        <v>7</v>
      </c>
    </row>
    <row r="5" spans="2:9" ht="15" thickBot="1">
      <c r="B5" s="4" t="s">
        <v>8</v>
      </c>
      <c r="E5" s="7" t="s">
        <v>9</v>
      </c>
      <c r="G5" s="2" t="s">
        <v>10</v>
      </c>
    </row>
    <row r="6" spans="2:9" ht="15" thickBot="1">
      <c r="B6" s="4" t="s">
        <v>11</v>
      </c>
      <c r="E6" s="10" t="s">
        <v>12</v>
      </c>
      <c r="G6" s="2" t="s">
        <v>9</v>
      </c>
    </row>
    <row r="7" spans="2:9" ht="15" thickBot="1">
      <c r="B7" s="4" t="s">
        <v>13</v>
      </c>
      <c r="E7" s="10" t="s">
        <v>14</v>
      </c>
      <c r="G7" s="2" t="s">
        <v>12</v>
      </c>
    </row>
    <row r="8" spans="2:9" ht="15" thickBot="1">
      <c r="B8" s="4" t="s">
        <v>15</v>
      </c>
      <c r="E8" s="8" t="s">
        <v>16</v>
      </c>
      <c r="G8" s="2" t="s">
        <v>14</v>
      </c>
    </row>
    <row r="9" spans="2:9" ht="15" thickBot="1">
      <c r="B9" s="4" t="s">
        <v>17</v>
      </c>
      <c r="E9" s="8" t="s">
        <v>18</v>
      </c>
      <c r="G9" s="2" t="s">
        <v>16</v>
      </c>
    </row>
    <row r="10" spans="2:9" ht="15" thickBot="1">
      <c r="B10" s="4" t="s">
        <v>19</v>
      </c>
      <c r="E10" s="11" t="s">
        <v>20</v>
      </c>
      <c r="G10" s="2" t="s">
        <v>21</v>
      </c>
    </row>
    <row r="11" spans="2:9" ht="15" thickBot="1">
      <c r="B11" s="4" t="s">
        <v>22</v>
      </c>
      <c r="E11" s="8" t="s">
        <v>23</v>
      </c>
      <c r="G11" s="2" t="s">
        <v>24</v>
      </c>
    </row>
    <row r="12" spans="2:9" ht="15" thickBot="1">
      <c r="B12" s="4" t="s">
        <v>25</v>
      </c>
      <c r="E12" s="8" t="s">
        <v>26</v>
      </c>
      <c r="G12" s="2" t="s">
        <v>27</v>
      </c>
    </row>
    <row r="13" spans="2:9" ht="15" thickBot="1">
      <c r="B13" s="4" t="s">
        <v>16</v>
      </c>
      <c r="E13" s="8" t="s">
        <v>28</v>
      </c>
      <c r="G13" s="2" t="s">
        <v>29</v>
      </c>
    </row>
    <row r="14" spans="2:9" ht="15" thickBot="1">
      <c r="B14" s="4" t="s">
        <v>30</v>
      </c>
      <c r="E14" s="8" t="s">
        <v>31</v>
      </c>
      <c r="G14" s="2" t="s">
        <v>32</v>
      </c>
    </row>
    <row r="15" spans="2:9" ht="15" thickBot="1">
      <c r="B15" s="4" t="s">
        <v>33</v>
      </c>
      <c r="E15" s="8" t="s">
        <v>34</v>
      </c>
      <c r="G15" s="2" t="s">
        <v>18</v>
      </c>
    </row>
    <row r="16" spans="2:9" ht="15" thickBot="1">
      <c r="B16" s="4" t="s">
        <v>35</v>
      </c>
      <c r="E16" s="8" t="s">
        <v>36</v>
      </c>
      <c r="G16" s="2" t="s">
        <v>20</v>
      </c>
    </row>
    <row r="17" spans="2:7" ht="15" thickBot="1">
      <c r="B17" s="4" t="s">
        <v>37</v>
      </c>
      <c r="E17" s="8" t="s">
        <v>38</v>
      </c>
      <c r="G17" s="2" t="s">
        <v>39</v>
      </c>
    </row>
    <row r="18" spans="2:7" ht="15" thickBot="1">
      <c r="B18" s="4" t="s">
        <v>40</v>
      </c>
      <c r="E18" s="6" t="s">
        <v>41</v>
      </c>
      <c r="G18" s="2" t="s">
        <v>42</v>
      </c>
    </row>
    <row r="19" spans="2:7" ht="15" thickBot="1">
      <c r="B19" s="4" t="s">
        <v>43</v>
      </c>
      <c r="E19" s="8" t="s">
        <v>44</v>
      </c>
      <c r="G19" s="2" t="s">
        <v>23</v>
      </c>
    </row>
    <row r="20" spans="2:7" ht="15" thickBot="1">
      <c r="B20" s="4" t="s">
        <v>45</v>
      </c>
      <c r="E20" s="8" t="s">
        <v>46</v>
      </c>
      <c r="G20" s="2" t="s">
        <v>47</v>
      </c>
    </row>
    <row r="21" spans="2:7" ht="15" thickBot="1">
      <c r="B21" s="4" t="s">
        <v>48</v>
      </c>
      <c r="E21" s="9" t="s">
        <v>49</v>
      </c>
      <c r="G21" s="2" t="s">
        <v>26</v>
      </c>
    </row>
    <row r="22" spans="2:7" ht="15" thickBot="1">
      <c r="B22" s="4" t="s">
        <v>50</v>
      </c>
      <c r="G22" s="2" t="s">
        <v>28</v>
      </c>
    </row>
    <row r="23" spans="2:7" ht="15" thickBot="1">
      <c r="B23" s="4" t="s">
        <v>51</v>
      </c>
      <c r="G23" s="2" t="s">
        <v>31</v>
      </c>
    </row>
    <row r="24" spans="2:7" ht="15" thickBot="1">
      <c r="B24" s="4" t="s">
        <v>52</v>
      </c>
      <c r="G24" s="2" t="s">
        <v>53</v>
      </c>
    </row>
    <row r="25" spans="2:7" ht="15" thickBot="1">
      <c r="B25" s="4" t="s">
        <v>54</v>
      </c>
      <c r="G25" s="2" t="s">
        <v>55</v>
      </c>
    </row>
    <row r="26" spans="2:7" ht="15" thickBot="1">
      <c r="B26" s="4" t="s">
        <v>56</v>
      </c>
      <c r="G26" s="2" t="s">
        <v>57</v>
      </c>
    </row>
    <row r="27" spans="2:7" ht="15" thickBot="1">
      <c r="B27" s="4" t="s">
        <v>58</v>
      </c>
      <c r="G27" s="2" t="s">
        <v>38</v>
      </c>
    </row>
    <row r="28" spans="2:7" ht="15" thickBot="1">
      <c r="B28" s="4" t="s">
        <v>59</v>
      </c>
      <c r="G28" s="2" t="s">
        <v>60</v>
      </c>
    </row>
    <row r="29" spans="2:7" ht="15" thickBot="1">
      <c r="B29" s="4" t="s">
        <v>61</v>
      </c>
      <c r="G29" s="2" t="s">
        <v>41</v>
      </c>
    </row>
    <row r="30" spans="2:7" ht="15" thickBot="1">
      <c r="B30" s="4" t="s">
        <v>62</v>
      </c>
      <c r="G30" s="2" t="s">
        <v>44</v>
      </c>
    </row>
    <row r="31" spans="2:7" ht="15" thickBot="1">
      <c r="B31" s="4" t="s">
        <v>63</v>
      </c>
      <c r="G31" s="2" t="s">
        <v>46</v>
      </c>
    </row>
    <row r="32" spans="2:7" ht="15" thickBot="1">
      <c r="B32" s="4" t="s">
        <v>64</v>
      </c>
      <c r="G32" s="2" t="s">
        <v>65</v>
      </c>
    </row>
    <row r="33" spans="2:7" ht="15" thickBot="1">
      <c r="B33" s="4" t="s">
        <v>66</v>
      </c>
      <c r="G33" s="2" t="s">
        <v>67</v>
      </c>
    </row>
    <row r="34" spans="2:7" ht="15" thickBot="1">
      <c r="B34" s="4" t="s">
        <v>68</v>
      </c>
      <c r="G34" s="2" t="s">
        <v>69</v>
      </c>
    </row>
    <row r="35" spans="2:7" ht="15" thickBot="1">
      <c r="B35" s="4" t="s">
        <v>70</v>
      </c>
    </row>
    <row r="36" spans="2:7" ht="15" thickBot="1">
      <c r="B36" s="4" t="s">
        <v>71</v>
      </c>
    </row>
    <row r="37" spans="2:7" ht="15" thickBot="1">
      <c r="B37" s="4" t="s">
        <v>72</v>
      </c>
    </row>
    <row r="38" spans="2:7" ht="15" thickBot="1">
      <c r="B38" s="4" t="s">
        <v>73</v>
      </c>
    </row>
    <row r="39" spans="2:7" ht="15" thickBot="1">
      <c r="B39" s="4" t="s">
        <v>74</v>
      </c>
    </row>
    <row r="40" spans="2:7" ht="15" thickBot="1">
      <c r="B40" s="4" t="s">
        <v>75</v>
      </c>
    </row>
    <row r="41" spans="2:7" ht="15" thickBot="1">
      <c r="B41" s="4" t="s">
        <v>76</v>
      </c>
    </row>
    <row r="42" spans="2:7" ht="15" thickBot="1">
      <c r="B42" s="4" t="s">
        <v>77</v>
      </c>
    </row>
    <row r="43" spans="2:7" ht="15" thickBot="1">
      <c r="B43" s="4" t="s">
        <v>78</v>
      </c>
    </row>
    <row r="44" spans="2:7" ht="15" thickBot="1">
      <c r="B44" s="4" t="s">
        <v>79</v>
      </c>
    </row>
    <row r="45" spans="2:7" ht="15" thickBot="1">
      <c r="B45" s="4" t="s">
        <v>80</v>
      </c>
    </row>
    <row r="46" spans="2:7" ht="15" thickBot="1">
      <c r="B46" s="4" t="s">
        <v>81</v>
      </c>
    </row>
    <row r="47" spans="2:7" ht="15" thickBot="1">
      <c r="B47" s="4" t="s">
        <v>82</v>
      </c>
    </row>
    <row r="48" spans="2:7" ht="15" thickBot="1">
      <c r="B48" s="4" t="s">
        <v>83</v>
      </c>
    </row>
    <row r="49" spans="2:2" ht="15" thickBot="1">
      <c r="B49" s="4" t="s">
        <v>84</v>
      </c>
    </row>
    <row r="50" spans="2:2" ht="15" thickBot="1">
      <c r="B50" s="4" t="s">
        <v>85</v>
      </c>
    </row>
    <row r="51" spans="2:2" ht="15" thickBot="1">
      <c r="B51" s="4" t="s">
        <v>86</v>
      </c>
    </row>
    <row r="52" spans="2:2" ht="15" thickBot="1">
      <c r="B52" s="4" t="s">
        <v>87</v>
      </c>
    </row>
    <row r="53" spans="2:2" ht="15" thickBot="1">
      <c r="B53" s="4" t="s">
        <v>88</v>
      </c>
    </row>
    <row r="54" spans="2:2" ht="15" thickBot="1">
      <c r="B54" s="4" t="s">
        <v>89</v>
      </c>
    </row>
    <row r="55" spans="2:2" ht="15" thickBot="1">
      <c r="B55" s="4" t="s">
        <v>90</v>
      </c>
    </row>
    <row r="56" spans="2:2" ht="15" thickBot="1">
      <c r="B56" s="4" t="s">
        <v>91</v>
      </c>
    </row>
    <row r="57" spans="2:2" ht="15" thickBot="1">
      <c r="B57" s="4" t="s">
        <v>92</v>
      </c>
    </row>
    <row r="58" spans="2:2" ht="15" thickBot="1">
      <c r="B58" s="4" t="s">
        <v>93</v>
      </c>
    </row>
    <row r="59" spans="2:2" ht="15" thickBot="1">
      <c r="B59" s="4" t="s">
        <v>94</v>
      </c>
    </row>
    <row r="60" spans="2:2" ht="15" thickBot="1">
      <c r="B60" s="4" t="s">
        <v>95</v>
      </c>
    </row>
    <row r="61" spans="2:2" ht="15" thickBot="1">
      <c r="B61" s="4" t="s">
        <v>96</v>
      </c>
    </row>
    <row r="62" spans="2:2" ht="15" thickBot="1">
      <c r="B62" s="4" t="s">
        <v>97</v>
      </c>
    </row>
    <row r="63" spans="2:2" ht="15" thickBot="1">
      <c r="B63" s="4" t="s">
        <v>98</v>
      </c>
    </row>
    <row r="64" spans="2:2" ht="15" thickBot="1">
      <c r="B64" s="4" t="s">
        <v>99</v>
      </c>
    </row>
  </sheetData>
  <sortState xmlns:xlrd2="http://schemas.microsoft.com/office/spreadsheetml/2017/richdata2" ref="B5:B64">
    <sortCondition ref="B5:B64"/>
  </sortState>
  <mergeCells count="1">
    <mergeCell ref="B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67D1-B6E9-4FDD-9311-E893A24A4884}">
  <sheetPr>
    <tabColor rgb="FFFFFF00"/>
  </sheetPr>
  <dimension ref="B2:AQ43"/>
  <sheetViews>
    <sheetView showGridLines="0" zoomScale="85" zoomScaleNormal="85" workbookViewId="0">
      <selection activeCell="G4" sqref="G4:G5"/>
    </sheetView>
  </sheetViews>
  <sheetFormatPr baseColWidth="10" defaultColWidth="10.375" defaultRowHeight="15"/>
  <cols>
    <col min="1" max="1" width="3.5" style="1" customWidth="1"/>
    <col min="2" max="2" width="10.625" style="1" customWidth="1"/>
    <col min="3" max="3" width="21" style="1" customWidth="1"/>
    <col min="4" max="6" width="17.625" style="1" customWidth="1"/>
    <col min="7" max="7" width="16.375" style="1" customWidth="1"/>
    <col min="8" max="8" width="16.375" style="3" customWidth="1"/>
    <col min="9" max="43" width="12.625" style="1" customWidth="1"/>
    <col min="44" max="16384" width="10.375" style="1"/>
  </cols>
  <sheetData>
    <row r="2" spans="2:43" ht="24.75" customHeight="1">
      <c r="B2" s="68"/>
      <c r="C2" s="68"/>
      <c r="D2" s="68"/>
      <c r="E2" s="68"/>
      <c r="F2" s="46"/>
      <c r="G2" s="65" t="s">
        <v>100</v>
      </c>
      <c r="H2" s="65"/>
      <c r="I2" s="71" t="s">
        <v>158</v>
      </c>
      <c r="J2" s="72"/>
      <c r="K2" s="72"/>
      <c r="L2" s="72"/>
      <c r="M2" s="72"/>
      <c r="N2" s="72"/>
      <c r="O2" s="73"/>
      <c r="P2" s="71" t="s">
        <v>176</v>
      </c>
      <c r="Q2" s="72"/>
      <c r="R2" s="72"/>
      <c r="S2" s="72"/>
      <c r="T2" s="72"/>
      <c r="U2" s="72"/>
      <c r="V2" s="73"/>
      <c r="W2" s="71" t="s">
        <v>159</v>
      </c>
      <c r="X2" s="72"/>
      <c r="Y2" s="72"/>
      <c r="Z2" s="72"/>
      <c r="AA2" s="72"/>
      <c r="AB2" s="72"/>
      <c r="AC2" s="73"/>
      <c r="AD2" s="71" t="s">
        <v>160</v>
      </c>
      <c r="AE2" s="72"/>
      <c r="AF2" s="72"/>
      <c r="AG2" s="72"/>
      <c r="AH2" s="72"/>
      <c r="AI2" s="72"/>
      <c r="AJ2" s="73"/>
      <c r="AK2" s="71" t="s">
        <v>161</v>
      </c>
      <c r="AL2" s="72"/>
      <c r="AM2" s="72"/>
      <c r="AN2" s="72"/>
      <c r="AO2" s="72"/>
      <c r="AP2" s="72"/>
      <c r="AQ2" s="73"/>
    </row>
    <row r="3" spans="2:43" ht="15" customHeight="1">
      <c r="B3" s="68"/>
      <c r="C3" s="68"/>
      <c r="D3" s="68"/>
      <c r="E3" s="68"/>
      <c r="F3" s="46"/>
      <c r="G3" s="41" t="s">
        <v>101</v>
      </c>
      <c r="H3" s="34" t="s">
        <v>102</v>
      </c>
      <c r="I3" s="74"/>
      <c r="J3" s="75"/>
      <c r="K3" s="75"/>
      <c r="L3" s="75"/>
      <c r="M3" s="75"/>
      <c r="N3" s="75"/>
      <c r="O3" s="76"/>
      <c r="P3" s="74"/>
      <c r="Q3" s="75"/>
      <c r="R3" s="75"/>
      <c r="S3" s="75"/>
      <c r="T3" s="75"/>
      <c r="U3" s="75"/>
      <c r="V3" s="76"/>
      <c r="W3" s="74"/>
      <c r="X3" s="75"/>
      <c r="Y3" s="75"/>
      <c r="Z3" s="75"/>
      <c r="AA3" s="75"/>
      <c r="AB3" s="75"/>
      <c r="AC3" s="76"/>
      <c r="AD3" s="74"/>
      <c r="AE3" s="75"/>
      <c r="AF3" s="75"/>
      <c r="AG3" s="75"/>
      <c r="AH3" s="75"/>
      <c r="AI3" s="75"/>
      <c r="AJ3" s="76"/>
      <c r="AK3" s="74"/>
      <c r="AL3" s="75"/>
      <c r="AM3" s="75"/>
      <c r="AN3" s="75"/>
      <c r="AO3" s="75"/>
      <c r="AP3" s="75"/>
      <c r="AQ3" s="76"/>
    </row>
    <row r="4" spans="2:43" ht="33.75" customHeight="1">
      <c r="B4" s="65" t="s">
        <v>1</v>
      </c>
      <c r="C4" s="65" t="s">
        <v>2</v>
      </c>
      <c r="D4" s="65" t="s">
        <v>170</v>
      </c>
      <c r="E4" s="65" t="s">
        <v>104</v>
      </c>
      <c r="F4" s="66" t="s">
        <v>169</v>
      </c>
      <c r="G4" s="65" t="s">
        <v>105</v>
      </c>
      <c r="H4" s="65" t="s">
        <v>107</v>
      </c>
      <c r="I4" s="66" t="s">
        <v>106</v>
      </c>
      <c r="J4" s="66" t="s">
        <v>165</v>
      </c>
      <c r="K4" s="65" t="s">
        <v>108</v>
      </c>
      <c r="L4" s="66" t="s">
        <v>166</v>
      </c>
      <c r="M4" s="69" t="s">
        <v>168</v>
      </c>
      <c r="N4" s="69" t="s">
        <v>167</v>
      </c>
      <c r="O4" s="77" t="s">
        <v>174</v>
      </c>
      <c r="P4" s="66" t="s">
        <v>106</v>
      </c>
      <c r="Q4" s="66" t="s">
        <v>165</v>
      </c>
      <c r="R4" s="65" t="s">
        <v>108</v>
      </c>
      <c r="S4" s="66" t="s">
        <v>166</v>
      </c>
      <c r="T4" s="69" t="s">
        <v>168</v>
      </c>
      <c r="U4" s="69" t="s">
        <v>167</v>
      </c>
      <c r="V4" s="77" t="s">
        <v>174</v>
      </c>
      <c r="W4" s="66" t="s">
        <v>106</v>
      </c>
      <c r="X4" s="66" t="s">
        <v>165</v>
      </c>
      <c r="Y4" s="65" t="s">
        <v>108</v>
      </c>
      <c r="Z4" s="66" t="s">
        <v>166</v>
      </c>
      <c r="AA4" s="69" t="s">
        <v>168</v>
      </c>
      <c r="AB4" s="69" t="s">
        <v>167</v>
      </c>
      <c r="AC4" s="77" t="s">
        <v>174</v>
      </c>
      <c r="AD4" s="66" t="s">
        <v>106</v>
      </c>
      <c r="AE4" s="66" t="s">
        <v>165</v>
      </c>
      <c r="AF4" s="65" t="s">
        <v>108</v>
      </c>
      <c r="AG4" s="66" t="s">
        <v>166</v>
      </c>
      <c r="AH4" s="69" t="s">
        <v>168</v>
      </c>
      <c r="AI4" s="69" t="s">
        <v>167</v>
      </c>
      <c r="AJ4" s="77" t="s">
        <v>174</v>
      </c>
      <c r="AK4" s="66" t="s">
        <v>106</v>
      </c>
      <c r="AL4" s="66" t="s">
        <v>165</v>
      </c>
      <c r="AM4" s="65" t="s">
        <v>108</v>
      </c>
      <c r="AN4" s="66" t="s">
        <v>166</v>
      </c>
      <c r="AO4" s="69" t="s">
        <v>168</v>
      </c>
      <c r="AP4" s="69" t="s">
        <v>167</v>
      </c>
      <c r="AQ4" s="77" t="s">
        <v>174</v>
      </c>
    </row>
    <row r="5" spans="2:43" ht="45" customHeight="1">
      <c r="B5" s="65"/>
      <c r="C5" s="65"/>
      <c r="D5" s="65"/>
      <c r="E5" s="65"/>
      <c r="F5" s="67"/>
      <c r="G5" s="65"/>
      <c r="H5" s="65"/>
      <c r="I5" s="67"/>
      <c r="J5" s="67"/>
      <c r="K5" s="65"/>
      <c r="L5" s="67"/>
      <c r="M5" s="70"/>
      <c r="N5" s="70"/>
      <c r="O5" s="78"/>
      <c r="P5" s="67"/>
      <c r="Q5" s="67"/>
      <c r="R5" s="65"/>
      <c r="S5" s="67"/>
      <c r="T5" s="70"/>
      <c r="U5" s="70"/>
      <c r="V5" s="78"/>
      <c r="W5" s="67"/>
      <c r="X5" s="67"/>
      <c r="Y5" s="65"/>
      <c r="Z5" s="67"/>
      <c r="AA5" s="70"/>
      <c r="AB5" s="70"/>
      <c r="AC5" s="78"/>
      <c r="AD5" s="67"/>
      <c r="AE5" s="67"/>
      <c r="AF5" s="65"/>
      <c r="AG5" s="67"/>
      <c r="AH5" s="70"/>
      <c r="AI5" s="70"/>
      <c r="AJ5" s="78"/>
      <c r="AK5" s="67"/>
      <c r="AL5" s="67"/>
      <c r="AM5" s="65"/>
      <c r="AN5" s="67"/>
      <c r="AO5" s="70"/>
      <c r="AP5" s="70"/>
      <c r="AQ5" s="78"/>
    </row>
    <row r="6" spans="2:43">
      <c r="B6" s="35" t="s">
        <v>109</v>
      </c>
      <c r="C6" s="35" t="s">
        <v>20</v>
      </c>
      <c r="D6" s="35" t="s">
        <v>17</v>
      </c>
      <c r="E6" s="35" t="s">
        <v>110</v>
      </c>
      <c r="F6" s="35" t="s">
        <v>171</v>
      </c>
      <c r="G6" s="36">
        <v>585.71</v>
      </c>
      <c r="H6" s="36">
        <v>1099.05</v>
      </c>
      <c r="I6" s="37">
        <v>0.16500000000000001</v>
      </c>
      <c r="J6" s="36">
        <f>$G$6*I6</f>
        <v>96.642150000000015</v>
      </c>
      <c r="K6" s="37">
        <v>0.55200000000000005</v>
      </c>
      <c r="L6" s="36">
        <f>K6*$H$6</f>
        <v>606.67560000000003</v>
      </c>
      <c r="M6" s="37">
        <f>N6/SUM($G$6:$H$6)</f>
        <v>0.41745871815570174</v>
      </c>
      <c r="N6" s="36">
        <f>J6+L6</f>
        <v>703.31775000000005</v>
      </c>
      <c r="O6" s="37">
        <v>2.7199999999999998E-2</v>
      </c>
      <c r="P6" s="37"/>
      <c r="Q6" s="36">
        <f>$G$6*P6</f>
        <v>0</v>
      </c>
      <c r="R6" s="37"/>
      <c r="S6" s="36">
        <f>R6*$H$6</f>
        <v>0</v>
      </c>
      <c r="T6" s="37">
        <f>U6/SUM($G$6:$H$6)</f>
        <v>0</v>
      </c>
      <c r="U6" s="36">
        <f>Q6+S6</f>
        <v>0</v>
      </c>
      <c r="V6" s="37"/>
      <c r="W6" s="37">
        <v>0.01</v>
      </c>
      <c r="X6" s="36">
        <f>$G$6*W6</f>
        <v>5.8571000000000009</v>
      </c>
      <c r="Y6" s="37">
        <v>0.2</v>
      </c>
      <c r="Z6" s="36">
        <f>Y6*$H$6</f>
        <v>219.81</v>
      </c>
      <c r="AA6" s="37">
        <f>AB6/SUM($G$6:$H$6)</f>
        <v>0.13394614069659774</v>
      </c>
      <c r="AB6" s="36">
        <f>X6+Z6</f>
        <v>225.6671</v>
      </c>
      <c r="AC6" s="37">
        <v>0.01</v>
      </c>
      <c r="AD6" s="37">
        <v>0.1205</v>
      </c>
      <c r="AE6" s="36">
        <f>$G$6*AD6</f>
        <v>70.578055000000006</v>
      </c>
      <c r="AF6" s="37">
        <v>0.57579999999999998</v>
      </c>
      <c r="AG6" s="36">
        <f>AF6*$H$6</f>
        <v>632.83299</v>
      </c>
      <c r="AH6" s="37">
        <f>AI6/SUM($G$6:$H$6)</f>
        <v>0.41751409399558398</v>
      </c>
      <c r="AI6" s="36">
        <f>AE6+AG6</f>
        <v>703.41104500000006</v>
      </c>
      <c r="AJ6" s="37">
        <v>0.04</v>
      </c>
      <c r="AK6" s="37">
        <v>0.02</v>
      </c>
      <c r="AL6" s="36">
        <f>$G$6*AK6</f>
        <v>11.714200000000002</v>
      </c>
      <c r="AM6" s="37">
        <v>0.03</v>
      </c>
      <c r="AN6" s="36">
        <f>AM6*$H$6</f>
        <v>32.971499999999999</v>
      </c>
      <c r="AO6" s="37">
        <f>AP6/SUM($G$6:$H$6)</f>
        <v>2.6523481089294615E-2</v>
      </c>
      <c r="AP6" s="36">
        <f>AL6+AN6</f>
        <v>44.685699999999997</v>
      </c>
      <c r="AQ6" s="37">
        <v>0.05</v>
      </c>
    </row>
    <row r="7" spans="2:43">
      <c r="B7" s="35" t="s">
        <v>109</v>
      </c>
      <c r="C7" s="35" t="s">
        <v>6</v>
      </c>
      <c r="D7" s="35" t="s">
        <v>75</v>
      </c>
      <c r="E7" s="40" t="s">
        <v>75</v>
      </c>
      <c r="F7" s="35" t="s">
        <v>171</v>
      </c>
      <c r="G7" s="36">
        <v>585.71</v>
      </c>
      <c r="H7" s="36">
        <v>1099.05</v>
      </c>
      <c r="I7" s="37">
        <v>0.17199999999999999</v>
      </c>
      <c r="J7" s="36">
        <f>$G$7*I7</f>
        <v>100.74212</v>
      </c>
      <c r="K7" s="37">
        <v>0.50219999999999998</v>
      </c>
      <c r="L7" s="36">
        <f>K7*$H$7</f>
        <v>551.94290999999998</v>
      </c>
      <c r="M7" s="37">
        <f>N7/SUM($G$7:$H$7)</f>
        <v>0.38740534556850825</v>
      </c>
      <c r="N7" s="36">
        <f t="shared" ref="N7:N21" si="0">J7+L7</f>
        <v>652.68502999999998</v>
      </c>
      <c r="O7" s="37">
        <v>2.53E-2</v>
      </c>
      <c r="P7" s="37"/>
      <c r="Q7" s="36">
        <f>$G$7*P7</f>
        <v>0</v>
      </c>
      <c r="R7" s="37"/>
      <c r="S7" s="36">
        <f>R7*$H$7</f>
        <v>0</v>
      </c>
      <c r="T7" s="37">
        <f>U7/SUM($G$7:$H$7)</f>
        <v>0</v>
      </c>
      <c r="U7" s="36">
        <f t="shared" ref="U7:U43" si="1">Q7+S7</f>
        <v>0</v>
      </c>
      <c r="V7" s="37"/>
      <c r="W7" s="37">
        <v>0.01</v>
      </c>
      <c r="X7" s="36">
        <f>$G$7*W7</f>
        <v>5.8571000000000009</v>
      </c>
      <c r="Y7" s="37">
        <v>0.2</v>
      </c>
      <c r="Z7" s="36">
        <f>Y7*$H$7</f>
        <v>219.81</v>
      </c>
      <c r="AA7" s="37">
        <f>AB7/SUM($G$7:$H$7)</f>
        <v>0.13394614069659774</v>
      </c>
      <c r="AB7" s="36">
        <f t="shared" ref="AB7:AB43" si="2">X7+Z7</f>
        <v>225.6671</v>
      </c>
      <c r="AC7" s="37">
        <v>0.01</v>
      </c>
      <c r="AD7" s="37">
        <v>0.1048</v>
      </c>
      <c r="AE7" s="36">
        <f>$G$7*AD7</f>
        <v>61.382408000000005</v>
      </c>
      <c r="AF7" s="37">
        <v>0.53900000000000003</v>
      </c>
      <c r="AG7" s="36">
        <f>AF7*$H$7</f>
        <v>592.38795000000005</v>
      </c>
      <c r="AH7" s="37">
        <f>AI7/SUM($G$7:$H$7)</f>
        <v>0.38804954889717236</v>
      </c>
      <c r="AI7" s="36">
        <f t="shared" ref="AI7:AI43" si="3">AE7+AG7</f>
        <v>653.7703580000001</v>
      </c>
      <c r="AJ7" s="37">
        <v>0.04</v>
      </c>
      <c r="AK7" s="37">
        <v>0.05</v>
      </c>
      <c r="AL7" s="36">
        <f>$G$7*AK7</f>
        <v>29.285500000000003</v>
      </c>
      <c r="AM7" s="37">
        <v>0.04</v>
      </c>
      <c r="AN7" s="36">
        <f>AM7*$H$7</f>
        <v>43.961999999999996</v>
      </c>
      <c r="AO7" s="37">
        <f>AP7/SUM($G$7:$H$7)</f>
        <v>4.3476518910705385E-2</v>
      </c>
      <c r="AP7" s="36">
        <f t="shared" ref="AP7:AP43" si="4">AL7+AN7</f>
        <v>73.247500000000002</v>
      </c>
      <c r="AQ7" s="37">
        <v>0.05</v>
      </c>
    </row>
    <row r="8" spans="2:43">
      <c r="B8" s="35" t="s">
        <v>109</v>
      </c>
      <c r="C8" s="35" t="s">
        <v>41</v>
      </c>
      <c r="D8" s="35" t="s">
        <v>22</v>
      </c>
      <c r="E8" s="40" t="s">
        <v>22</v>
      </c>
      <c r="F8" s="35" t="s">
        <v>171</v>
      </c>
      <c r="G8" s="36">
        <v>585.71</v>
      </c>
      <c r="H8" s="36">
        <v>1099.05</v>
      </c>
      <c r="I8" s="37"/>
      <c r="J8" s="36">
        <f>$G$8*I8</f>
        <v>0</v>
      </c>
      <c r="K8" s="37"/>
      <c r="L8" s="36">
        <f>K8*$H$8</f>
        <v>0</v>
      </c>
      <c r="M8" s="37">
        <f>N8/SUM($G$8:$H$8)</f>
        <v>0</v>
      </c>
      <c r="N8" s="36">
        <f t="shared" si="0"/>
        <v>0</v>
      </c>
      <c r="O8" s="37"/>
      <c r="P8" s="37"/>
      <c r="Q8" s="36">
        <f>$G$8*P8</f>
        <v>0</v>
      </c>
      <c r="R8" s="37"/>
      <c r="S8" s="36">
        <f>R8*$H$8</f>
        <v>0</v>
      </c>
      <c r="T8" s="37">
        <f>U8/SUM($G$8:$H$8)</f>
        <v>0</v>
      </c>
      <c r="U8" s="36">
        <f t="shared" si="1"/>
        <v>0</v>
      </c>
      <c r="V8" s="37"/>
      <c r="W8" s="37">
        <v>0.01</v>
      </c>
      <c r="X8" s="36">
        <f>$G$8*W8</f>
        <v>5.8571000000000009</v>
      </c>
      <c r="Y8" s="37">
        <v>0.2</v>
      </c>
      <c r="Z8" s="36">
        <f>Y8*$H$8</f>
        <v>219.81</v>
      </c>
      <c r="AA8" s="37">
        <f>AB8/SUM($G$8:$H$8)</f>
        <v>0.13394614069659774</v>
      </c>
      <c r="AB8" s="36">
        <f t="shared" si="2"/>
        <v>225.6671</v>
      </c>
      <c r="AC8" s="37">
        <v>0.01</v>
      </c>
      <c r="AD8" s="37">
        <v>0.12</v>
      </c>
      <c r="AE8" s="36">
        <f>$G$8*AD8</f>
        <v>70.285200000000003</v>
      </c>
      <c r="AF8" s="37">
        <v>0.55000000000000004</v>
      </c>
      <c r="AG8" s="36">
        <f>AF8*$H$8</f>
        <v>604.47750000000008</v>
      </c>
      <c r="AH8" s="37">
        <f>AI8/SUM($G$8:$H$8)</f>
        <v>0.40050968683966864</v>
      </c>
      <c r="AI8" s="36">
        <f t="shared" si="3"/>
        <v>674.76270000000011</v>
      </c>
      <c r="AJ8" s="37">
        <v>0.04</v>
      </c>
      <c r="AK8" s="37">
        <v>0.04</v>
      </c>
      <c r="AL8" s="36">
        <f>$G$8*AK8</f>
        <v>23.428400000000003</v>
      </c>
      <c r="AM8" s="37">
        <v>0.04</v>
      </c>
      <c r="AN8" s="36">
        <f>AM8*$H$8</f>
        <v>43.961999999999996</v>
      </c>
      <c r="AO8" s="37">
        <f>AP8/SUM($G$8:$H$8)</f>
        <v>0.04</v>
      </c>
      <c r="AP8" s="36">
        <f t="shared" si="4"/>
        <v>67.3904</v>
      </c>
      <c r="AQ8" s="37">
        <v>0.05</v>
      </c>
    </row>
    <row r="9" spans="2:43">
      <c r="B9" s="35" t="s">
        <v>109</v>
      </c>
      <c r="C9" s="35" t="s">
        <v>9</v>
      </c>
      <c r="D9" s="35" t="s">
        <v>13</v>
      </c>
      <c r="E9" s="40" t="s">
        <v>13</v>
      </c>
      <c r="F9" s="35" t="s">
        <v>171</v>
      </c>
      <c r="G9" s="36">
        <v>585.71</v>
      </c>
      <c r="H9" s="36">
        <v>1099.05</v>
      </c>
      <c r="I9" s="37"/>
      <c r="J9" s="36">
        <f>$G$9*I9</f>
        <v>0</v>
      </c>
      <c r="K9" s="37"/>
      <c r="L9" s="36">
        <f>K9*$H$9</f>
        <v>0</v>
      </c>
      <c r="M9" s="37">
        <f>N9/SUM($G$9:$H$9)</f>
        <v>0</v>
      </c>
      <c r="N9" s="36">
        <f t="shared" si="0"/>
        <v>0</v>
      </c>
      <c r="O9" s="37"/>
      <c r="P9" s="37"/>
      <c r="Q9" s="36">
        <f>$G$9*P9</f>
        <v>0</v>
      </c>
      <c r="R9" s="37"/>
      <c r="S9" s="36">
        <f>R9*$H$9</f>
        <v>0</v>
      </c>
      <c r="T9" s="37">
        <f>U9/SUM($G$9:$H$9)</f>
        <v>0</v>
      </c>
      <c r="U9" s="36">
        <f t="shared" si="1"/>
        <v>0</v>
      </c>
      <c r="V9" s="37"/>
      <c r="W9" s="37">
        <v>0.01</v>
      </c>
      <c r="X9" s="36">
        <f>$G$9*W9</f>
        <v>5.8571000000000009</v>
      </c>
      <c r="Y9" s="37">
        <v>0.2</v>
      </c>
      <c r="Z9" s="36">
        <f>Y9*$H$9</f>
        <v>219.81</v>
      </c>
      <c r="AA9" s="37">
        <f>AB9/SUM($G$9:$H$9)</f>
        <v>0.13394614069659774</v>
      </c>
      <c r="AB9" s="36">
        <f t="shared" si="2"/>
        <v>225.6671</v>
      </c>
      <c r="AC9" s="37">
        <v>0.01</v>
      </c>
      <c r="AD9" s="37">
        <v>0.11</v>
      </c>
      <c r="AE9" s="36">
        <f>$G$9*AD9</f>
        <v>64.428100000000001</v>
      </c>
      <c r="AF9" s="37">
        <v>0.36699999999999999</v>
      </c>
      <c r="AG9" s="36">
        <f>AF9*$H$9</f>
        <v>403.35134999999997</v>
      </c>
      <c r="AH9" s="37">
        <f>AI9/SUM($G$9:$H$9)</f>
        <v>0.27765346399487167</v>
      </c>
      <c r="AI9" s="36">
        <f t="shared" si="3"/>
        <v>467.77945</v>
      </c>
      <c r="AJ9" s="37">
        <v>0.04</v>
      </c>
      <c r="AK9" s="37">
        <v>0.05</v>
      </c>
      <c r="AL9" s="36">
        <f>$G$9*AK9</f>
        <v>29.285500000000003</v>
      </c>
      <c r="AM9" s="37">
        <v>0.05</v>
      </c>
      <c r="AN9" s="36">
        <f>AM9*$H$9</f>
        <v>54.952500000000001</v>
      </c>
      <c r="AO9" s="37">
        <f>AP9/SUM($G$9:$H$9)</f>
        <v>0.05</v>
      </c>
      <c r="AP9" s="36">
        <f t="shared" si="4"/>
        <v>84.238</v>
      </c>
      <c r="AQ9" s="37">
        <v>0.05</v>
      </c>
    </row>
    <row r="10" spans="2:43">
      <c r="B10" s="35" t="s">
        <v>109</v>
      </c>
      <c r="C10" s="35" t="s">
        <v>12</v>
      </c>
      <c r="D10" s="35" t="s">
        <v>33</v>
      </c>
      <c r="E10" s="35" t="s">
        <v>33</v>
      </c>
      <c r="F10" s="35" t="s">
        <v>171</v>
      </c>
      <c r="G10" s="36">
        <v>585.71</v>
      </c>
      <c r="H10" s="36">
        <v>1099.05</v>
      </c>
      <c r="I10" s="37"/>
      <c r="J10" s="36">
        <f>$G$10*I10</f>
        <v>0</v>
      </c>
      <c r="K10" s="37"/>
      <c r="L10" s="36">
        <f>K10*$H$10</f>
        <v>0</v>
      </c>
      <c r="M10" s="37">
        <f>N10/SUM($G$10:$H$10)</f>
        <v>0</v>
      </c>
      <c r="N10" s="36">
        <f t="shared" si="0"/>
        <v>0</v>
      </c>
      <c r="O10" s="37"/>
      <c r="P10" s="37"/>
      <c r="Q10" s="36">
        <f>$G$10*P10</f>
        <v>0</v>
      </c>
      <c r="R10" s="37"/>
      <c r="S10" s="36">
        <f>R10*$H$10</f>
        <v>0</v>
      </c>
      <c r="T10" s="37">
        <f>U10/SUM($G$10:$H$10)</f>
        <v>0</v>
      </c>
      <c r="U10" s="36">
        <f t="shared" si="1"/>
        <v>0</v>
      </c>
      <c r="V10" s="37"/>
      <c r="W10" s="37">
        <v>0.01</v>
      </c>
      <c r="X10" s="36">
        <f>$G$10*W10</f>
        <v>5.8571000000000009</v>
      </c>
      <c r="Y10" s="37">
        <v>0.2</v>
      </c>
      <c r="Z10" s="36">
        <f>Y10*$H$10</f>
        <v>219.81</v>
      </c>
      <c r="AA10" s="37">
        <f>AB10/SUM($G$10:$H$10)</f>
        <v>0.13394614069659774</v>
      </c>
      <c r="AB10" s="36">
        <f t="shared" si="2"/>
        <v>225.6671</v>
      </c>
      <c r="AC10" s="37">
        <v>0.01</v>
      </c>
      <c r="AD10" s="37">
        <v>0.1</v>
      </c>
      <c r="AE10" s="36">
        <f>$G$10*AD10</f>
        <v>58.571000000000005</v>
      </c>
      <c r="AF10" s="37">
        <v>0.44619999999999999</v>
      </c>
      <c r="AG10" s="36">
        <f>AF10*$H$10</f>
        <v>490.39610999999996</v>
      </c>
      <c r="AH10" s="37">
        <f>AI10/SUM($G$10:$H$10)</f>
        <v>0.3258429153113796</v>
      </c>
      <c r="AI10" s="36">
        <f t="shared" si="3"/>
        <v>548.96710999999993</v>
      </c>
      <c r="AJ10" s="37">
        <v>0.04</v>
      </c>
      <c r="AK10" s="37">
        <v>0.05</v>
      </c>
      <c r="AL10" s="36">
        <f>$G$10*AK10</f>
        <v>29.285500000000003</v>
      </c>
      <c r="AM10" s="37">
        <v>7.0000000000000007E-2</v>
      </c>
      <c r="AN10" s="36">
        <f>AM10*$H$10</f>
        <v>76.933500000000009</v>
      </c>
      <c r="AO10" s="37">
        <f>AP10/SUM($G$10:$H$10)</f>
        <v>6.3046962178589239E-2</v>
      </c>
      <c r="AP10" s="36">
        <f t="shared" si="4"/>
        <v>106.21900000000001</v>
      </c>
      <c r="AQ10" s="37">
        <v>0.05</v>
      </c>
    </row>
    <row r="11" spans="2:43">
      <c r="B11" s="35" t="s">
        <v>109</v>
      </c>
      <c r="C11" s="35" t="s">
        <v>14</v>
      </c>
      <c r="D11" s="35" t="s">
        <v>111</v>
      </c>
      <c r="E11" s="35" t="s">
        <v>96</v>
      </c>
      <c r="F11" s="35" t="s">
        <v>171</v>
      </c>
      <c r="G11" s="36">
        <v>585.71</v>
      </c>
      <c r="H11" s="36">
        <v>1099.05</v>
      </c>
      <c r="I11" s="37"/>
      <c r="J11" s="36">
        <f>$G$11*I11</f>
        <v>0</v>
      </c>
      <c r="K11" s="37"/>
      <c r="L11" s="36">
        <f>K11*$H$11</f>
        <v>0</v>
      </c>
      <c r="M11" s="37">
        <f>N11/SUM($G$11:$H$11)</f>
        <v>0</v>
      </c>
      <c r="N11" s="36">
        <f t="shared" si="0"/>
        <v>0</v>
      </c>
      <c r="O11" s="37"/>
      <c r="P11" s="37"/>
      <c r="Q11" s="36">
        <f>$G$11*P11</f>
        <v>0</v>
      </c>
      <c r="R11" s="37"/>
      <c r="S11" s="36">
        <f>R11*$H$11</f>
        <v>0</v>
      </c>
      <c r="T11" s="37">
        <f>U11/SUM($G$11:$H$11)</f>
        <v>0</v>
      </c>
      <c r="U11" s="36">
        <f t="shared" si="1"/>
        <v>0</v>
      </c>
      <c r="V11" s="37"/>
      <c r="W11" s="37">
        <v>0.01</v>
      </c>
      <c r="X11" s="36">
        <f>$G$11*W11</f>
        <v>5.8571000000000009</v>
      </c>
      <c r="Y11" s="37">
        <v>0.2</v>
      </c>
      <c r="Z11" s="36">
        <f>Y11*$H$11</f>
        <v>219.81</v>
      </c>
      <c r="AA11" s="37">
        <f>AB11/SUM($G$11:$H$11)</f>
        <v>0.13394614069659774</v>
      </c>
      <c r="AB11" s="36">
        <f t="shared" si="2"/>
        <v>225.6671</v>
      </c>
      <c r="AC11" s="37">
        <v>0.01</v>
      </c>
      <c r="AD11" s="37">
        <v>0.1</v>
      </c>
      <c r="AE11" s="36">
        <f>$G$11*AD11</f>
        <v>58.571000000000005</v>
      </c>
      <c r="AF11" s="37">
        <v>0.36</v>
      </c>
      <c r="AG11" s="36">
        <f>AF11*$H$11</f>
        <v>395.65799999999996</v>
      </c>
      <c r="AH11" s="37">
        <f>AI11/SUM($G$11:$H$11)</f>
        <v>0.26961050832166006</v>
      </c>
      <c r="AI11" s="36">
        <f t="shared" si="3"/>
        <v>454.22899999999998</v>
      </c>
      <c r="AJ11" s="37">
        <v>0.04</v>
      </c>
      <c r="AK11" s="37"/>
      <c r="AL11" s="36">
        <f>$G$11*AK11</f>
        <v>0</v>
      </c>
      <c r="AM11" s="37"/>
      <c r="AN11" s="36">
        <f>AM11*$H$11</f>
        <v>0</v>
      </c>
      <c r="AO11" s="37">
        <f>AP11/SUM($G$11:$H$11)</f>
        <v>0</v>
      </c>
      <c r="AP11" s="36">
        <f t="shared" si="4"/>
        <v>0</v>
      </c>
      <c r="AQ11" s="37"/>
    </row>
    <row r="12" spans="2:43">
      <c r="B12" s="35" t="s">
        <v>109</v>
      </c>
      <c r="C12" s="35" t="s">
        <v>16</v>
      </c>
      <c r="D12" s="35" t="s">
        <v>74</v>
      </c>
      <c r="E12" s="35" t="s">
        <v>74</v>
      </c>
      <c r="F12" s="35" t="s">
        <v>171</v>
      </c>
      <c r="G12" s="36">
        <v>585.71</v>
      </c>
      <c r="H12" s="36">
        <v>1099.05</v>
      </c>
      <c r="I12" s="37"/>
      <c r="J12" s="36">
        <f>$G$12*I12</f>
        <v>0</v>
      </c>
      <c r="K12" s="37"/>
      <c r="L12" s="36">
        <f>K12*$H$12</f>
        <v>0</v>
      </c>
      <c r="M12" s="37">
        <f>N12/SUM($G$12:$H$12)</f>
        <v>0</v>
      </c>
      <c r="N12" s="36">
        <f t="shared" si="0"/>
        <v>0</v>
      </c>
      <c r="O12" s="37"/>
      <c r="P12" s="37"/>
      <c r="Q12" s="36">
        <f>$G$12*P12</f>
        <v>0</v>
      </c>
      <c r="R12" s="37"/>
      <c r="S12" s="36">
        <f>R12*$H$12</f>
        <v>0</v>
      </c>
      <c r="T12" s="37">
        <f>U12/SUM($G$12:$H$12)</f>
        <v>0</v>
      </c>
      <c r="U12" s="36">
        <f t="shared" si="1"/>
        <v>0</v>
      </c>
      <c r="V12" s="37"/>
      <c r="W12" s="37">
        <v>0.01</v>
      </c>
      <c r="X12" s="36">
        <f>$G$12*W12</f>
        <v>5.8571000000000009</v>
      </c>
      <c r="Y12" s="37">
        <v>0.2</v>
      </c>
      <c r="Z12" s="36">
        <f>Y12*$H$12</f>
        <v>219.81</v>
      </c>
      <c r="AA12" s="37">
        <f>AB12/SUM($G$12:$H$12)</f>
        <v>0.13394614069659774</v>
      </c>
      <c r="AB12" s="36">
        <f t="shared" si="2"/>
        <v>225.6671</v>
      </c>
      <c r="AC12" s="37">
        <v>0.01</v>
      </c>
      <c r="AD12" s="37">
        <v>0.1</v>
      </c>
      <c r="AE12" s="36">
        <f>$G$12*AD12</f>
        <v>58.571000000000005</v>
      </c>
      <c r="AF12" s="37">
        <v>0.22500000000000001</v>
      </c>
      <c r="AG12" s="36">
        <f>AF12*$H$12</f>
        <v>247.28625</v>
      </c>
      <c r="AH12" s="37">
        <f>AI12/SUM($G$12:$H$12)</f>
        <v>0.18154351361618273</v>
      </c>
      <c r="AI12" s="36">
        <f t="shared" si="3"/>
        <v>305.85725000000002</v>
      </c>
      <c r="AJ12" s="37">
        <v>0.04</v>
      </c>
      <c r="AK12" s="37"/>
      <c r="AL12" s="36">
        <f>$G$12*AK12</f>
        <v>0</v>
      </c>
      <c r="AM12" s="37"/>
      <c r="AN12" s="36">
        <f>AM12*$H$12</f>
        <v>0</v>
      </c>
      <c r="AO12" s="37">
        <f>AP12/SUM($G$12:$H$12)</f>
        <v>0</v>
      </c>
      <c r="AP12" s="36">
        <f t="shared" si="4"/>
        <v>0</v>
      </c>
      <c r="AQ12" s="37"/>
    </row>
    <row r="13" spans="2:43">
      <c r="B13" s="35" t="s">
        <v>109</v>
      </c>
      <c r="C13" s="35" t="s">
        <v>18</v>
      </c>
      <c r="D13" s="35" t="s">
        <v>112</v>
      </c>
      <c r="E13" s="35" t="s">
        <v>112</v>
      </c>
      <c r="F13" s="35" t="s">
        <v>171</v>
      </c>
      <c r="G13" s="36">
        <v>585.71</v>
      </c>
      <c r="H13" s="36">
        <v>1099.05</v>
      </c>
      <c r="I13" s="37"/>
      <c r="J13" s="36">
        <f>$G$13*I13</f>
        <v>0</v>
      </c>
      <c r="K13" s="37"/>
      <c r="L13" s="36">
        <f>K13*$H$13</f>
        <v>0</v>
      </c>
      <c r="M13" s="37">
        <f>N13/SUM($G$13:$H$13)</f>
        <v>0</v>
      </c>
      <c r="N13" s="36">
        <f t="shared" si="0"/>
        <v>0</v>
      </c>
      <c r="O13" s="37"/>
      <c r="P13" s="37"/>
      <c r="Q13" s="36">
        <f>$G$13*P13</f>
        <v>0</v>
      </c>
      <c r="R13" s="37"/>
      <c r="S13" s="36">
        <f>R13*$H$13</f>
        <v>0</v>
      </c>
      <c r="T13" s="37">
        <f>U13/SUM($G$13:$H$13)</f>
        <v>0</v>
      </c>
      <c r="U13" s="36">
        <f t="shared" si="1"/>
        <v>0</v>
      </c>
      <c r="V13" s="37"/>
      <c r="W13" s="37">
        <v>0.01</v>
      </c>
      <c r="X13" s="36">
        <f>$G$13*W13</f>
        <v>5.8571000000000009</v>
      </c>
      <c r="Y13" s="37">
        <v>0.2</v>
      </c>
      <c r="Z13" s="36">
        <f>Y13*$H$13</f>
        <v>219.81</v>
      </c>
      <c r="AA13" s="37">
        <f>AB13/SUM($G$13:$H$13)</f>
        <v>0.13394614069659774</v>
      </c>
      <c r="AB13" s="36">
        <f t="shared" si="2"/>
        <v>225.6671</v>
      </c>
      <c r="AC13" s="37">
        <v>0.01</v>
      </c>
      <c r="AD13" s="37">
        <v>0.1</v>
      </c>
      <c r="AE13" s="36">
        <f>$G$13*AD13</f>
        <v>58.571000000000005</v>
      </c>
      <c r="AF13" s="37">
        <v>0.42199999999999999</v>
      </c>
      <c r="AG13" s="36">
        <f>AF13*$H$13</f>
        <v>463.79909999999995</v>
      </c>
      <c r="AH13" s="37">
        <f>AI13/SUM($G$13:$H$13)</f>
        <v>0.3100560910752867</v>
      </c>
      <c r="AI13" s="36">
        <f t="shared" si="3"/>
        <v>522.37009999999998</v>
      </c>
      <c r="AJ13" s="37">
        <v>0.04</v>
      </c>
      <c r="AK13" s="37"/>
      <c r="AL13" s="36">
        <f>$G$13*AK13</f>
        <v>0</v>
      </c>
      <c r="AM13" s="37"/>
      <c r="AN13" s="36">
        <f>AM13*$H$13</f>
        <v>0</v>
      </c>
      <c r="AO13" s="37">
        <f>AP13/SUM($G$13:$H$13)</f>
        <v>0</v>
      </c>
      <c r="AP13" s="36">
        <f t="shared" si="4"/>
        <v>0</v>
      </c>
      <c r="AQ13" s="37"/>
    </row>
    <row r="14" spans="2:43">
      <c r="B14" s="35" t="s">
        <v>109</v>
      </c>
      <c r="C14" s="35" t="s">
        <v>23</v>
      </c>
      <c r="D14" s="35" t="s">
        <v>78</v>
      </c>
      <c r="E14" s="35" t="s">
        <v>78</v>
      </c>
      <c r="F14" s="35" t="s">
        <v>171</v>
      </c>
      <c r="G14" s="36">
        <v>585.71</v>
      </c>
      <c r="H14" s="36">
        <v>1099.05</v>
      </c>
      <c r="I14" s="37"/>
      <c r="J14" s="36">
        <f>$G$14*I14</f>
        <v>0</v>
      </c>
      <c r="K14" s="37"/>
      <c r="L14" s="36">
        <f>K14*$H$14</f>
        <v>0</v>
      </c>
      <c r="M14" s="37">
        <f>N14/SUM($G$14:$H$14)</f>
        <v>0</v>
      </c>
      <c r="N14" s="36">
        <f t="shared" si="0"/>
        <v>0</v>
      </c>
      <c r="O14" s="37"/>
      <c r="P14" s="37"/>
      <c r="Q14" s="36">
        <f>$G$14*P14</f>
        <v>0</v>
      </c>
      <c r="R14" s="37"/>
      <c r="S14" s="36">
        <f>R14*$H$14</f>
        <v>0</v>
      </c>
      <c r="T14" s="37">
        <f>U14/SUM($G$14:$H$14)</f>
        <v>0</v>
      </c>
      <c r="U14" s="36">
        <f t="shared" si="1"/>
        <v>0</v>
      </c>
      <c r="V14" s="37"/>
      <c r="W14" s="37">
        <v>0.01</v>
      </c>
      <c r="X14" s="36">
        <f>$G$14*W14</f>
        <v>5.8571000000000009</v>
      </c>
      <c r="Y14" s="37">
        <v>0.2</v>
      </c>
      <c r="Z14" s="36">
        <f>Y14*$H$14</f>
        <v>219.81</v>
      </c>
      <c r="AA14" s="37">
        <f>AB14/SUM($G$14:$H$14)</f>
        <v>0.13394614069659774</v>
      </c>
      <c r="AB14" s="36">
        <f t="shared" si="2"/>
        <v>225.6671</v>
      </c>
      <c r="AC14" s="37">
        <v>0.01</v>
      </c>
      <c r="AD14" s="37">
        <v>0.12</v>
      </c>
      <c r="AE14" s="36">
        <f>$G$14*AD14</f>
        <v>70.285200000000003</v>
      </c>
      <c r="AF14" s="37">
        <v>0.26229999999999998</v>
      </c>
      <c r="AG14" s="36">
        <f>AF14*$H$14</f>
        <v>288.28081499999996</v>
      </c>
      <c r="AH14" s="37">
        <f>AI14/SUM($G$14:$H$14)</f>
        <v>0.21282913590066241</v>
      </c>
      <c r="AI14" s="36">
        <f t="shared" si="3"/>
        <v>358.56601499999999</v>
      </c>
      <c r="AJ14" s="37">
        <v>0.04</v>
      </c>
      <c r="AK14" s="37">
        <v>0.04</v>
      </c>
      <c r="AL14" s="36">
        <f>$G$14*AK14</f>
        <v>23.428400000000003</v>
      </c>
      <c r="AM14" s="37">
        <v>0.05</v>
      </c>
      <c r="AN14" s="36">
        <f>AM14*$H$14</f>
        <v>54.952500000000001</v>
      </c>
      <c r="AO14" s="37">
        <f>AP14/SUM($G$14:$H$14)</f>
        <v>4.6523481089294619E-2</v>
      </c>
      <c r="AP14" s="36">
        <f t="shared" si="4"/>
        <v>78.380899999999997</v>
      </c>
      <c r="AQ14" s="37">
        <v>0.05</v>
      </c>
    </row>
    <row r="15" spans="2:43">
      <c r="B15" s="35" t="s">
        <v>109</v>
      </c>
      <c r="C15" s="35" t="s">
        <v>26</v>
      </c>
      <c r="D15" s="35" t="s">
        <v>86</v>
      </c>
      <c r="E15" s="35" t="s">
        <v>86</v>
      </c>
      <c r="F15" s="35" t="s">
        <v>171</v>
      </c>
      <c r="G15" s="36">
        <v>585.71</v>
      </c>
      <c r="H15" s="36">
        <v>1099.05</v>
      </c>
      <c r="I15" s="37"/>
      <c r="J15" s="36">
        <f>$G$15*I15</f>
        <v>0</v>
      </c>
      <c r="K15" s="37"/>
      <c r="L15" s="36">
        <f>K15*$H$15</f>
        <v>0</v>
      </c>
      <c r="M15" s="37">
        <f>N15/SUM($G$15:$H$15)</f>
        <v>0</v>
      </c>
      <c r="N15" s="36">
        <f t="shared" si="0"/>
        <v>0</v>
      </c>
      <c r="O15" s="37"/>
      <c r="P15" s="37"/>
      <c r="Q15" s="36">
        <f>$G$15*P15</f>
        <v>0</v>
      </c>
      <c r="R15" s="37"/>
      <c r="S15" s="36">
        <f>R15*$H$15</f>
        <v>0</v>
      </c>
      <c r="T15" s="37">
        <f>U15/SUM($G$15:$H$15)</f>
        <v>0</v>
      </c>
      <c r="U15" s="36">
        <f t="shared" si="1"/>
        <v>0</v>
      </c>
      <c r="V15" s="37"/>
      <c r="W15" s="37">
        <v>0.01</v>
      </c>
      <c r="X15" s="36">
        <f>$G$15*W15</f>
        <v>5.8571000000000009</v>
      </c>
      <c r="Y15" s="37">
        <v>0.2</v>
      </c>
      <c r="Z15" s="36">
        <f>Y15*$H$15</f>
        <v>219.81</v>
      </c>
      <c r="AA15" s="37">
        <f>AB15/SUM($G$15:$H$15)</f>
        <v>0.13394614069659774</v>
      </c>
      <c r="AB15" s="36">
        <f t="shared" si="2"/>
        <v>225.6671</v>
      </c>
      <c r="AC15" s="37">
        <v>0.01</v>
      </c>
      <c r="AD15" s="37">
        <v>0.1</v>
      </c>
      <c r="AE15" s="36">
        <f>$G$15*AD15</f>
        <v>58.571000000000005</v>
      </c>
      <c r="AF15" s="37">
        <v>0.42499999999999999</v>
      </c>
      <c r="AG15" s="36">
        <f>AF15*$H$15</f>
        <v>467.09624999999994</v>
      </c>
      <c r="AH15" s="37">
        <f>AI15/SUM($G$15:$H$15)</f>
        <v>0.31201313540207504</v>
      </c>
      <c r="AI15" s="36">
        <f t="shared" si="3"/>
        <v>525.66724999999997</v>
      </c>
      <c r="AJ15" s="37">
        <v>0.04</v>
      </c>
      <c r="AK15" s="37">
        <v>0.05</v>
      </c>
      <c r="AL15" s="36">
        <f>$G$15*AK15</f>
        <v>29.285500000000003</v>
      </c>
      <c r="AM15" s="37">
        <v>0.05</v>
      </c>
      <c r="AN15" s="36">
        <f>AM15*$H$15</f>
        <v>54.952500000000001</v>
      </c>
      <c r="AO15" s="37">
        <f>AP15/SUM($G$15:$H$15)</f>
        <v>0.05</v>
      </c>
      <c r="AP15" s="36">
        <f t="shared" si="4"/>
        <v>84.238</v>
      </c>
      <c r="AQ15" s="37">
        <v>0.05</v>
      </c>
    </row>
    <row r="16" spans="2:43">
      <c r="B16" s="35" t="s">
        <v>109</v>
      </c>
      <c r="C16" s="35" t="s">
        <v>28</v>
      </c>
      <c r="D16" s="35" t="s">
        <v>97</v>
      </c>
      <c r="E16" s="35" t="s">
        <v>97</v>
      </c>
      <c r="F16" s="35" t="s">
        <v>171</v>
      </c>
      <c r="G16" s="36">
        <v>585.71</v>
      </c>
      <c r="H16" s="36">
        <v>1099.05</v>
      </c>
      <c r="I16" s="37"/>
      <c r="J16" s="36">
        <f>$G$16*I16</f>
        <v>0</v>
      </c>
      <c r="K16" s="37"/>
      <c r="L16" s="36">
        <f>K16*$H$16</f>
        <v>0</v>
      </c>
      <c r="M16" s="37">
        <f>N16/SUM($G$16:$H$16)</f>
        <v>0</v>
      </c>
      <c r="N16" s="36">
        <f t="shared" si="0"/>
        <v>0</v>
      </c>
      <c r="O16" s="37"/>
      <c r="P16" s="37"/>
      <c r="Q16" s="36">
        <f>$G$16*P16</f>
        <v>0</v>
      </c>
      <c r="R16" s="37"/>
      <c r="S16" s="36">
        <f>R16*$H$16</f>
        <v>0</v>
      </c>
      <c r="T16" s="37">
        <f>U16/SUM($G$16:$H$16)</f>
        <v>0</v>
      </c>
      <c r="U16" s="36">
        <f t="shared" si="1"/>
        <v>0</v>
      </c>
      <c r="V16" s="37"/>
      <c r="W16" s="37">
        <v>0.01</v>
      </c>
      <c r="X16" s="36">
        <f>$G$16*W16</f>
        <v>5.8571000000000009</v>
      </c>
      <c r="Y16" s="37">
        <v>0.2</v>
      </c>
      <c r="Z16" s="36">
        <f>Y16*$H$16</f>
        <v>219.81</v>
      </c>
      <c r="AA16" s="37">
        <f>AB16/SUM($G$16:$H$16)</f>
        <v>0.13394614069659774</v>
      </c>
      <c r="AB16" s="36">
        <f t="shared" si="2"/>
        <v>225.6671</v>
      </c>
      <c r="AC16" s="37">
        <v>0.01</v>
      </c>
      <c r="AD16" s="37">
        <v>0.11</v>
      </c>
      <c r="AE16" s="36">
        <f>$G$16*AD16</f>
        <v>64.428100000000001</v>
      </c>
      <c r="AF16" s="37">
        <v>0.22500000000000001</v>
      </c>
      <c r="AG16" s="36">
        <f>AF16*$H$16</f>
        <v>247.28625</v>
      </c>
      <c r="AH16" s="37">
        <f>AI16/SUM($G$16:$H$16)</f>
        <v>0.18502003252688809</v>
      </c>
      <c r="AI16" s="36">
        <f t="shared" si="3"/>
        <v>311.71434999999997</v>
      </c>
      <c r="AJ16" s="37">
        <v>0.04</v>
      </c>
      <c r="AK16" s="37"/>
      <c r="AL16" s="36">
        <f>$G$16*AK16</f>
        <v>0</v>
      </c>
      <c r="AM16" s="37"/>
      <c r="AN16" s="36">
        <f>AM16*$H$16</f>
        <v>0</v>
      </c>
      <c r="AO16" s="37">
        <f>AP16/SUM($G$16:$H$16)</f>
        <v>0</v>
      </c>
      <c r="AP16" s="36">
        <f t="shared" si="4"/>
        <v>0</v>
      </c>
      <c r="AQ16" s="37"/>
    </row>
    <row r="17" spans="2:43">
      <c r="B17" s="35" t="s">
        <v>109</v>
      </c>
      <c r="C17" s="35" t="s">
        <v>36</v>
      </c>
      <c r="D17" s="35" t="s">
        <v>8</v>
      </c>
      <c r="E17" s="35" t="s">
        <v>8</v>
      </c>
      <c r="F17" s="35" t="s">
        <v>171</v>
      </c>
      <c r="G17" s="36">
        <v>585.71</v>
      </c>
      <c r="H17" s="36">
        <v>1099.05</v>
      </c>
      <c r="I17" s="37"/>
      <c r="J17" s="36">
        <f>$G$17*I17</f>
        <v>0</v>
      </c>
      <c r="K17" s="37"/>
      <c r="L17" s="36">
        <f>K17*$H$17</f>
        <v>0</v>
      </c>
      <c r="M17" s="37">
        <f>N17/SUM($G$17:$H$17)</f>
        <v>0</v>
      </c>
      <c r="N17" s="36">
        <f t="shared" si="0"/>
        <v>0</v>
      </c>
      <c r="O17" s="37"/>
      <c r="P17" s="37"/>
      <c r="Q17" s="36">
        <f>$G$17*P17</f>
        <v>0</v>
      </c>
      <c r="R17" s="37"/>
      <c r="S17" s="36">
        <f>R17*$H$17</f>
        <v>0</v>
      </c>
      <c r="T17" s="37">
        <f>U17/SUM($G$17:$H$17)</f>
        <v>0</v>
      </c>
      <c r="U17" s="36">
        <f t="shared" si="1"/>
        <v>0</v>
      </c>
      <c r="V17" s="37"/>
      <c r="W17" s="37">
        <v>0.01</v>
      </c>
      <c r="X17" s="36">
        <f>$G$17*W17</f>
        <v>5.8571000000000009</v>
      </c>
      <c r="Y17" s="37">
        <v>0.2</v>
      </c>
      <c r="Z17" s="36">
        <f>Y17*$H$17</f>
        <v>219.81</v>
      </c>
      <c r="AA17" s="37">
        <f>AB17/SUM($G$17:$H$17)</f>
        <v>0.13394614069659774</v>
      </c>
      <c r="AB17" s="36">
        <f t="shared" si="2"/>
        <v>225.6671</v>
      </c>
      <c r="AC17" s="37">
        <v>0.01</v>
      </c>
      <c r="AD17" s="37">
        <v>0.1</v>
      </c>
      <c r="AE17" s="36">
        <f>$G$17*AD17</f>
        <v>58.571000000000005</v>
      </c>
      <c r="AF17" s="37">
        <v>0.26500000000000001</v>
      </c>
      <c r="AG17" s="36">
        <f>AF17*$H$17</f>
        <v>291.24824999999998</v>
      </c>
      <c r="AH17" s="37">
        <f>AI17/SUM($G$17:$H$17)</f>
        <v>0.20763743797336121</v>
      </c>
      <c r="AI17" s="36">
        <f t="shared" si="3"/>
        <v>349.81925000000001</v>
      </c>
      <c r="AJ17" s="37">
        <v>0.04</v>
      </c>
      <c r="AK17" s="37">
        <v>0.04</v>
      </c>
      <c r="AL17" s="36">
        <f>$G$17*AK17</f>
        <v>23.428400000000003</v>
      </c>
      <c r="AM17" s="37">
        <v>0.03</v>
      </c>
      <c r="AN17" s="36">
        <f>AM17*$H$17</f>
        <v>32.971499999999999</v>
      </c>
      <c r="AO17" s="37">
        <f>AP17/SUM($G$17:$H$17)</f>
        <v>3.3476518910705383E-2</v>
      </c>
      <c r="AP17" s="36">
        <f t="shared" si="4"/>
        <v>56.399900000000002</v>
      </c>
      <c r="AQ17" s="37">
        <v>0.05</v>
      </c>
    </row>
    <row r="18" spans="2:43">
      <c r="B18" s="35" t="s">
        <v>109</v>
      </c>
      <c r="C18" s="35" t="s">
        <v>38</v>
      </c>
      <c r="D18" s="35" t="s">
        <v>82</v>
      </c>
      <c r="E18" s="40" t="s">
        <v>82</v>
      </c>
      <c r="F18" s="35" t="s">
        <v>171</v>
      </c>
      <c r="G18" s="36">
        <v>585.71</v>
      </c>
      <c r="H18" s="36">
        <v>1099.05</v>
      </c>
      <c r="I18" s="37"/>
      <c r="J18" s="36">
        <f>$G$18*I18</f>
        <v>0</v>
      </c>
      <c r="K18" s="37"/>
      <c r="L18" s="36">
        <f>K18*$H$18</f>
        <v>0</v>
      </c>
      <c r="M18" s="37">
        <f>N18/SUM($G$18:$H$18)</f>
        <v>0</v>
      </c>
      <c r="N18" s="36">
        <f t="shared" si="0"/>
        <v>0</v>
      </c>
      <c r="O18" s="37"/>
      <c r="P18" s="37"/>
      <c r="Q18" s="36">
        <f>$G$18*P18</f>
        <v>0</v>
      </c>
      <c r="R18" s="37"/>
      <c r="S18" s="36">
        <f>R18*$H$18</f>
        <v>0</v>
      </c>
      <c r="T18" s="37">
        <f>U18/SUM($G$18:$H$18)</f>
        <v>0</v>
      </c>
      <c r="U18" s="36">
        <f t="shared" si="1"/>
        <v>0</v>
      </c>
      <c r="V18" s="37"/>
      <c r="W18" s="37">
        <v>0.01</v>
      </c>
      <c r="X18" s="36">
        <f>$G$18*W18</f>
        <v>5.8571000000000009</v>
      </c>
      <c r="Y18" s="37">
        <v>0.2</v>
      </c>
      <c r="Z18" s="36">
        <f>Y18*$H$18</f>
        <v>219.81</v>
      </c>
      <c r="AA18" s="37">
        <f>AB18/SUM($G$18:$H$18)</f>
        <v>0.13394614069659774</v>
      </c>
      <c r="AB18" s="36">
        <f t="shared" si="2"/>
        <v>225.6671</v>
      </c>
      <c r="AC18" s="37">
        <v>0.01</v>
      </c>
      <c r="AD18" s="37">
        <v>0.1</v>
      </c>
      <c r="AE18" s="36">
        <f>$G$18*AD18</f>
        <v>58.571000000000005</v>
      </c>
      <c r="AF18" s="37">
        <v>0.27210000000000001</v>
      </c>
      <c r="AG18" s="36">
        <f>AF18*$H$18</f>
        <v>299.05150500000002</v>
      </c>
      <c r="AH18" s="37">
        <f>AI18/SUM($G$18:$H$18)</f>
        <v>0.2122691095467604</v>
      </c>
      <c r="AI18" s="36">
        <f t="shared" si="3"/>
        <v>357.62250500000005</v>
      </c>
      <c r="AJ18" s="37">
        <v>0.04</v>
      </c>
      <c r="AK18" s="37">
        <v>0.05</v>
      </c>
      <c r="AL18" s="36">
        <f>$G$18*AK18</f>
        <v>29.285500000000003</v>
      </c>
      <c r="AM18" s="37">
        <v>0.04</v>
      </c>
      <c r="AN18" s="36">
        <f>AM18*$H$18</f>
        <v>43.961999999999996</v>
      </c>
      <c r="AO18" s="37">
        <f>AP18/SUM($G$18:$H$18)</f>
        <v>4.3476518910705385E-2</v>
      </c>
      <c r="AP18" s="36">
        <f t="shared" si="4"/>
        <v>73.247500000000002</v>
      </c>
      <c r="AQ18" s="37">
        <v>0.05</v>
      </c>
    </row>
    <row r="19" spans="2:43">
      <c r="B19" s="35" t="s">
        <v>109</v>
      </c>
      <c r="C19" s="35" t="s">
        <v>44</v>
      </c>
      <c r="D19" s="35" t="s">
        <v>88</v>
      </c>
      <c r="E19" s="35" t="s">
        <v>88</v>
      </c>
      <c r="F19" s="35" t="s">
        <v>171</v>
      </c>
      <c r="G19" s="36">
        <v>585.71</v>
      </c>
      <c r="H19" s="36">
        <v>1099.05</v>
      </c>
      <c r="I19" s="37"/>
      <c r="J19" s="36">
        <f>$G$19*I19</f>
        <v>0</v>
      </c>
      <c r="K19" s="37"/>
      <c r="L19" s="36">
        <f>K19*$H$19</f>
        <v>0</v>
      </c>
      <c r="M19" s="37">
        <f>N19/SUM($G$19:$H$19)</f>
        <v>0</v>
      </c>
      <c r="N19" s="36">
        <f t="shared" si="0"/>
        <v>0</v>
      </c>
      <c r="O19" s="37"/>
      <c r="P19" s="37"/>
      <c r="Q19" s="36">
        <f>$G$19*P19</f>
        <v>0</v>
      </c>
      <c r="R19" s="37"/>
      <c r="S19" s="36">
        <f>R19*$H$19</f>
        <v>0</v>
      </c>
      <c r="T19" s="37">
        <f>U19/SUM($G$19:$H$19)</f>
        <v>0</v>
      </c>
      <c r="U19" s="36">
        <f t="shared" si="1"/>
        <v>0</v>
      </c>
      <c r="V19" s="37"/>
      <c r="W19" s="37">
        <v>0.01</v>
      </c>
      <c r="X19" s="36">
        <f>$G$19*W19</f>
        <v>5.8571000000000009</v>
      </c>
      <c r="Y19" s="37">
        <v>0.2</v>
      </c>
      <c r="Z19" s="36">
        <f>Y19*$H$19</f>
        <v>219.81</v>
      </c>
      <c r="AA19" s="37">
        <f>AB19/SUM($G$19:$H$19)</f>
        <v>0.13394614069659774</v>
      </c>
      <c r="AB19" s="36">
        <f t="shared" si="2"/>
        <v>225.6671</v>
      </c>
      <c r="AC19" s="37">
        <v>0.01</v>
      </c>
      <c r="AD19" s="37">
        <v>0.1</v>
      </c>
      <c r="AE19" s="36">
        <f>$G$19*AD19</f>
        <v>58.571000000000005</v>
      </c>
      <c r="AF19" s="37">
        <v>0.37</v>
      </c>
      <c r="AG19" s="36">
        <f>AF19*$H$19</f>
        <v>406.64849999999996</v>
      </c>
      <c r="AH19" s="37">
        <f>AI19/SUM($G$19:$H$19)</f>
        <v>0.27613398941095468</v>
      </c>
      <c r="AI19" s="36">
        <f t="shared" si="3"/>
        <v>465.21949999999998</v>
      </c>
      <c r="AJ19" s="37">
        <v>0.04</v>
      </c>
      <c r="AK19" s="37"/>
      <c r="AL19" s="36">
        <f>$G$19*AK19</f>
        <v>0</v>
      </c>
      <c r="AM19" s="37"/>
      <c r="AN19" s="36">
        <f>AM19*$H$19</f>
        <v>0</v>
      </c>
      <c r="AO19" s="37">
        <f>AP19/SUM($G$19:$H$19)</f>
        <v>0</v>
      </c>
      <c r="AP19" s="36">
        <f t="shared" si="4"/>
        <v>0</v>
      </c>
      <c r="AQ19" s="37"/>
    </row>
    <row r="20" spans="2:43">
      <c r="B20" s="49" t="s">
        <v>109</v>
      </c>
      <c r="C20" s="49" t="s">
        <v>46</v>
      </c>
      <c r="D20" s="49" t="s">
        <v>63</v>
      </c>
      <c r="E20" s="49" t="s">
        <v>63</v>
      </c>
      <c r="F20" s="49" t="s">
        <v>171</v>
      </c>
      <c r="G20" s="36">
        <v>585.71</v>
      </c>
      <c r="H20" s="36">
        <v>1099.05</v>
      </c>
      <c r="I20" s="51"/>
      <c r="J20" s="50">
        <f>$G$20*I20</f>
        <v>0</v>
      </c>
      <c r="K20" s="51"/>
      <c r="L20" s="50">
        <f>K20*$H$20</f>
        <v>0</v>
      </c>
      <c r="M20" s="51">
        <f>N20/SUM($G$20:$H$20)</f>
        <v>0</v>
      </c>
      <c r="N20" s="50">
        <f t="shared" si="0"/>
        <v>0</v>
      </c>
      <c r="O20" s="51"/>
      <c r="P20" s="51"/>
      <c r="Q20" s="50">
        <f>$G$20*P20</f>
        <v>0</v>
      </c>
      <c r="R20" s="51"/>
      <c r="S20" s="50">
        <f>R20*$H$20</f>
        <v>0</v>
      </c>
      <c r="T20" s="51">
        <f>U20/SUM($G$20:$H$20)</f>
        <v>0</v>
      </c>
      <c r="U20" s="50">
        <f t="shared" si="1"/>
        <v>0</v>
      </c>
      <c r="V20" s="51"/>
      <c r="W20" s="51">
        <v>0.01</v>
      </c>
      <c r="X20" s="50">
        <f>$G$20*W20</f>
        <v>5.8571000000000009</v>
      </c>
      <c r="Y20" s="51">
        <v>0.2</v>
      </c>
      <c r="Z20" s="50">
        <f>Y20*$H$20</f>
        <v>219.81</v>
      </c>
      <c r="AA20" s="51">
        <f>AB20/SUM($G$20:$H$20)</f>
        <v>0.13394614069659774</v>
      </c>
      <c r="AB20" s="50">
        <f t="shared" si="2"/>
        <v>225.6671</v>
      </c>
      <c r="AC20" s="51">
        <v>0.01</v>
      </c>
      <c r="AD20" s="51">
        <v>0.1</v>
      </c>
      <c r="AE20" s="50">
        <f>$G$20*AD20</f>
        <v>58.571000000000005</v>
      </c>
      <c r="AF20" s="51">
        <v>0.27200000000000002</v>
      </c>
      <c r="AG20" s="50">
        <f>AF20*$H$20</f>
        <v>298.94159999999999</v>
      </c>
      <c r="AH20" s="51">
        <f>AI20/SUM($G$20:$H$20)</f>
        <v>0.21220387473586744</v>
      </c>
      <c r="AI20" s="50">
        <f t="shared" si="3"/>
        <v>357.51260000000002</v>
      </c>
      <c r="AJ20" s="51">
        <v>0.04</v>
      </c>
      <c r="AK20" s="51">
        <v>0.03</v>
      </c>
      <c r="AL20" s="50">
        <f>$G$20*AK20</f>
        <v>17.571300000000001</v>
      </c>
      <c r="AM20" s="51">
        <v>0.03</v>
      </c>
      <c r="AN20" s="50">
        <f>AM20*$H$20</f>
        <v>32.971499999999999</v>
      </c>
      <c r="AO20" s="51">
        <f>AP20/SUM($G$20:$H$20)</f>
        <v>0.03</v>
      </c>
      <c r="AP20" s="50">
        <f t="shared" si="4"/>
        <v>50.5428</v>
      </c>
      <c r="AQ20" s="51">
        <v>0.05</v>
      </c>
    </row>
    <row r="21" spans="2:43" ht="15.75" thickBot="1">
      <c r="B21" s="53" t="s">
        <v>109</v>
      </c>
      <c r="C21" s="53" t="s">
        <v>49</v>
      </c>
      <c r="D21" s="53" t="s">
        <v>30</v>
      </c>
      <c r="E21" s="54" t="s">
        <v>30</v>
      </c>
      <c r="F21" s="53" t="s">
        <v>171</v>
      </c>
      <c r="G21" s="36">
        <v>585.71</v>
      </c>
      <c r="H21" s="36">
        <v>1099.05</v>
      </c>
      <c r="I21" s="56"/>
      <c r="J21" s="55">
        <f>$G$21*I21</f>
        <v>0</v>
      </c>
      <c r="K21" s="56"/>
      <c r="L21" s="55">
        <f>K21*$H$21</f>
        <v>0</v>
      </c>
      <c r="M21" s="56">
        <f>N21/SUM($G$21:$H$21)</f>
        <v>0</v>
      </c>
      <c r="N21" s="55">
        <f t="shared" si="0"/>
        <v>0</v>
      </c>
      <c r="O21" s="56"/>
      <c r="P21" s="56">
        <v>0.02</v>
      </c>
      <c r="Q21" s="55">
        <f>$G$21*P21</f>
        <v>11.714200000000002</v>
      </c>
      <c r="R21" s="56">
        <v>0.08</v>
      </c>
      <c r="S21" s="55">
        <f>R21*$H$21</f>
        <v>87.923999999999992</v>
      </c>
      <c r="T21" s="56">
        <f>U21/SUM($G$21:$H$21)</f>
        <v>5.9140886535767705E-2</v>
      </c>
      <c r="U21" s="55">
        <f t="shared" si="1"/>
        <v>99.638199999999998</v>
      </c>
      <c r="V21" s="56">
        <v>1E-3</v>
      </c>
      <c r="W21" s="56">
        <v>0.01</v>
      </c>
      <c r="X21" s="55">
        <f>$G$21*W21</f>
        <v>5.8571000000000009</v>
      </c>
      <c r="Y21" s="56">
        <v>0.2</v>
      </c>
      <c r="Z21" s="55">
        <f>Y21*$H$21</f>
        <v>219.81</v>
      </c>
      <c r="AA21" s="56">
        <f>AB21/SUM($G$21:$H$21)</f>
        <v>0.13394614069659774</v>
      </c>
      <c r="AB21" s="55">
        <f t="shared" si="2"/>
        <v>225.6671</v>
      </c>
      <c r="AC21" s="56">
        <v>0.01</v>
      </c>
      <c r="AD21" s="56">
        <v>0.1</v>
      </c>
      <c r="AE21" s="55">
        <f>$G$21*AD21</f>
        <v>58.571000000000005</v>
      </c>
      <c r="AF21" s="56">
        <v>0.29299999999999998</v>
      </c>
      <c r="AG21" s="55">
        <f>AF21*$H$21</f>
        <v>322.02164999999997</v>
      </c>
      <c r="AH21" s="56">
        <f>AI21/SUM($G$21:$H$21)</f>
        <v>0.2259031850233861</v>
      </c>
      <c r="AI21" s="55">
        <f t="shared" si="3"/>
        <v>380.59264999999999</v>
      </c>
      <c r="AJ21" s="56">
        <v>0.04</v>
      </c>
      <c r="AK21" s="56">
        <v>0.02</v>
      </c>
      <c r="AL21" s="55">
        <f>$G$21*AK21</f>
        <v>11.714200000000002</v>
      </c>
      <c r="AM21" s="56">
        <v>0.05</v>
      </c>
      <c r="AN21" s="55">
        <f>AM21*$H$21</f>
        <v>54.952500000000001</v>
      </c>
      <c r="AO21" s="56">
        <f>AP21/SUM($G$21:$H$21)</f>
        <v>3.9570443267883858E-2</v>
      </c>
      <c r="AP21" s="55">
        <f t="shared" si="4"/>
        <v>66.666700000000006</v>
      </c>
      <c r="AQ21" s="56">
        <v>0.05</v>
      </c>
    </row>
    <row r="22" spans="2:43">
      <c r="B22" s="52" t="s">
        <v>109</v>
      </c>
      <c r="C22" s="52" t="s">
        <v>20</v>
      </c>
      <c r="D22" s="52" t="s">
        <v>114</v>
      </c>
      <c r="E22" s="35" t="s">
        <v>110</v>
      </c>
      <c r="F22" s="35" t="s">
        <v>172</v>
      </c>
      <c r="G22" s="36">
        <v>585.71</v>
      </c>
      <c r="H22" s="36">
        <v>1099.05</v>
      </c>
      <c r="I22" s="37"/>
      <c r="J22" s="50">
        <f>$G$22*I22</f>
        <v>0</v>
      </c>
      <c r="K22" s="37"/>
      <c r="L22" s="50">
        <f>K22*$H$22</f>
        <v>0</v>
      </c>
      <c r="M22" s="51">
        <f>N22/SUM($G$22:$H$22)</f>
        <v>0</v>
      </c>
      <c r="N22" s="50">
        <f t="shared" ref="N22:N43" si="5">J22+L22</f>
        <v>0</v>
      </c>
      <c r="O22" s="51" t="s">
        <v>173</v>
      </c>
      <c r="P22" s="37"/>
      <c r="Q22" s="50">
        <f>$G$22*P22</f>
        <v>0</v>
      </c>
      <c r="R22" s="37"/>
      <c r="S22" s="50">
        <f>R22*$H$22</f>
        <v>0</v>
      </c>
      <c r="T22" s="51">
        <f>U22/SUM($G$22:$H$22)</f>
        <v>0</v>
      </c>
      <c r="U22" s="50">
        <f t="shared" si="1"/>
        <v>0</v>
      </c>
      <c r="V22" s="51" t="s">
        <v>173</v>
      </c>
      <c r="W22" s="37">
        <v>0.01</v>
      </c>
      <c r="X22" s="50">
        <f>$G$22*W22</f>
        <v>5.8571000000000009</v>
      </c>
      <c r="Y22" s="37">
        <v>0.2</v>
      </c>
      <c r="Z22" s="50">
        <f>Y22*$H$22</f>
        <v>219.81</v>
      </c>
      <c r="AA22" s="51">
        <f>AB22/SUM($G$22:$H$22)</f>
        <v>0.13394614069659774</v>
      </c>
      <c r="AB22" s="50">
        <f t="shared" si="2"/>
        <v>225.6671</v>
      </c>
      <c r="AC22" s="51" t="s">
        <v>173</v>
      </c>
      <c r="AD22" s="37">
        <v>0.11</v>
      </c>
      <c r="AE22" s="50">
        <f>$G$22*AD22</f>
        <v>64.428100000000001</v>
      </c>
      <c r="AF22" s="37">
        <v>0.55430000000000001</v>
      </c>
      <c r="AG22" s="50">
        <f>AF22*$H$22</f>
        <v>609.20341499999995</v>
      </c>
      <c r="AH22" s="51">
        <f>AI22/SUM($G$22:$H$22)</f>
        <v>0.39983826479735984</v>
      </c>
      <c r="AI22" s="50">
        <f t="shared" si="3"/>
        <v>673.63151499999992</v>
      </c>
      <c r="AJ22" s="51" t="s">
        <v>173</v>
      </c>
      <c r="AK22" s="37">
        <v>0.05</v>
      </c>
      <c r="AL22" s="50">
        <f>$G$22*AK22</f>
        <v>29.285500000000003</v>
      </c>
      <c r="AM22" s="37">
        <v>0.05</v>
      </c>
      <c r="AN22" s="50">
        <f>AM22*$H$22</f>
        <v>54.952500000000001</v>
      </c>
      <c r="AO22" s="51">
        <f>AP22/SUM($G$22:$H$22)</f>
        <v>0.05</v>
      </c>
      <c r="AP22" s="50">
        <f t="shared" si="4"/>
        <v>84.238</v>
      </c>
      <c r="AQ22" s="51" t="s">
        <v>173</v>
      </c>
    </row>
    <row r="23" spans="2:43">
      <c r="B23" s="35" t="s">
        <v>109</v>
      </c>
      <c r="C23" s="35" t="s">
        <v>20</v>
      </c>
      <c r="D23" s="35" t="s">
        <v>115</v>
      </c>
      <c r="E23" s="35" t="s">
        <v>110</v>
      </c>
      <c r="F23" s="35" t="s">
        <v>172</v>
      </c>
      <c r="G23" s="36">
        <v>585.71</v>
      </c>
      <c r="H23" s="36">
        <v>1099.05</v>
      </c>
      <c r="I23" s="37">
        <v>0.16500000000000001</v>
      </c>
      <c r="J23" s="50">
        <f>$G$23*I23</f>
        <v>96.642150000000015</v>
      </c>
      <c r="K23" s="37">
        <v>0.52959999999999996</v>
      </c>
      <c r="L23" s="50">
        <f>K23*$H$23</f>
        <v>582.05687999999998</v>
      </c>
      <c r="M23" s="51">
        <f>N23/SUM($G$23:$H$23)</f>
        <v>0.40284612051568175</v>
      </c>
      <c r="N23" s="50">
        <f t="shared" si="5"/>
        <v>678.69902999999999</v>
      </c>
      <c r="O23" s="51" t="s">
        <v>173</v>
      </c>
      <c r="P23" s="37"/>
      <c r="Q23" s="50">
        <f>$G$23*P23</f>
        <v>0</v>
      </c>
      <c r="R23" s="37"/>
      <c r="S23" s="50">
        <f>R23*$H$23</f>
        <v>0</v>
      </c>
      <c r="T23" s="51">
        <f>U23/SUM($G$23:$H$23)</f>
        <v>0</v>
      </c>
      <c r="U23" s="50">
        <f t="shared" si="1"/>
        <v>0</v>
      </c>
      <c r="V23" s="51" t="s">
        <v>173</v>
      </c>
      <c r="W23" s="37">
        <v>0.01</v>
      </c>
      <c r="X23" s="50">
        <f>$G$23*W23</f>
        <v>5.8571000000000009</v>
      </c>
      <c r="Y23" s="37">
        <v>0.2</v>
      </c>
      <c r="Z23" s="50">
        <f>Y23*$H$23</f>
        <v>219.81</v>
      </c>
      <c r="AA23" s="51">
        <f>AB23/SUM($G$23:$H$23)</f>
        <v>0.13394614069659774</v>
      </c>
      <c r="AB23" s="50">
        <f t="shared" si="2"/>
        <v>225.6671</v>
      </c>
      <c r="AC23" s="51" t="s">
        <v>173</v>
      </c>
      <c r="AD23" s="37">
        <v>0.1</v>
      </c>
      <c r="AE23" s="50">
        <f>$G$23*AD23</f>
        <v>58.571000000000005</v>
      </c>
      <c r="AF23" s="37">
        <v>0.56620000000000004</v>
      </c>
      <c r="AG23" s="50">
        <f>AF23*$H$23</f>
        <v>622.28210999999999</v>
      </c>
      <c r="AH23" s="51">
        <f>AI23/SUM($G$23:$H$23)</f>
        <v>0.4041246883829151</v>
      </c>
      <c r="AI23" s="50">
        <f t="shared" si="3"/>
        <v>680.85311000000002</v>
      </c>
      <c r="AJ23" s="51" t="s">
        <v>173</v>
      </c>
      <c r="AK23" s="37"/>
      <c r="AL23" s="50">
        <f>$G$23*AK23</f>
        <v>0</v>
      </c>
      <c r="AM23" s="37"/>
      <c r="AN23" s="50">
        <f>AM23*$H$23</f>
        <v>0</v>
      </c>
      <c r="AO23" s="51">
        <f>AP23/SUM($G$23:$H$23)</f>
        <v>0</v>
      </c>
      <c r="AP23" s="50">
        <f t="shared" si="4"/>
        <v>0</v>
      </c>
      <c r="AQ23" s="51" t="s">
        <v>173</v>
      </c>
    </row>
    <row r="24" spans="2:43">
      <c r="B24" s="35" t="s">
        <v>109</v>
      </c>
      <c r="C24" s="35" t="s">
        <v>20</v>
      </c>
      <c r="D24" s="35" t="s">
        <v>52</v>
      </c>
      <c r="E24" s="35" t="s">
        <v>110</v>
      </c>
      <c r="F24" s="35" t="s">
        <v>172</v>
      </c>
      <c r="G24" s="36">
        <v>585.71</v>
      </c>
      <c r="H24" s="36">
        <v>1099.05</v>
      </c>
      <c r="I24" s="37"/>
      <c r="J24" s="50">
        <f>$G$24*I24</f>
        <v>0</v>
      </c>
      <c r="K24" s="37"/>
      <c r="L24" s="50">
        <f>K24*$H$24</f>
        <v>0</v>
      </c>
      <c r="M24" s="51">
        <f>N24/SUM($G$24:$H$24)</f>
        <v>0</v>
      </c>
      <c r="N24" s="50">
        <f t="shared" si="5"/>
        <v>0</v>
      </c>
      <c r="O24" s="51" t="s">
        <v>173</v>
      </c>
      <c r="P24" s="37"/>
      <c r="Q24" s="50">
        <f>$G$24*P24</f>
        <v>0</v>
      </c>
      <c r="R24" s="37"/>
      <c r="S24" s="50">
        <f>R24*$H$24</f>
        <v>0</v>
      </c>
      <c r="T24" s="51">
        <f>U24/SUM($G$24:$H$24)</f>
        <v>0</v>
      </c>
      <c r="U24" s="50">
        <f t="shared" si="1"/>
        <v>0</v>
      </c>
      <c r="V24" s="51" t="s">
        <v>173</v>
      </c>
      <c r="W24" s="37">
        <v>0.01</v>
      </c>
      <c r="X24" s="50">
        <f>$G$24*W24</f>
        <v>5.8571000000000009</v>
      </c>
      <c r="Y24" s="37">
        <v>0.2</v>
      </c>
      <c r="Z24" s="50">
        <f>Y24*$H$24</f>
        <v>219.81</v>
      </c>
      <c r="AA24" s="51">
        <f>AB24/SUM($G$24:$H$24)</f>
        <v>0.13394614069659774</v>
      </c>
      <c r="AB24" s="50">
        <f t="shared" si="2"/>
        <v>225.6671</v>
      </c>
      <c r="AC24" s="51" t="s">
        <v>173</v>
      </c>
      <c r="AD24" s="37">
        <v>0.1</v>
      </c>
      <c r="AE24" s="50">
        <f>$G$24*AD24</f>
        <v>58.571000000000005</v>
      </c>
      <c r="AF24" s="37">
        <v>0.4224</v>
      </c>
      <c r="AG24" s="50">
        <f>AF24*$H$24</f>
        <v>464.23872</v>
      </c>
      <c r="AH24" s="51">
        <f>AI24/SUM($G$24:$H$24)</f>
        <v>0.31031703031885843</v>
      </c>
      <c r="AI24" s="50">
        <f t="shared" si="3"/>
        <v>522.80971999999997</v>
      </c>
      <c r="AJ24" s="51" t="s">
        <v>173</v>
      </c>
      <c r="AK24" s="37"/>
      <c r="AL24" s="50">
        <f>$G$24*AK24</f>
        <v>0</v>
      </c>
      <c r="AM24" s="37"/>
      <c r="AN24" s="50">
        <f>AM24*$H$24</f>
        <v>0</v>
      </c>
      <c r="AO24" s="51">
        <f>AP24/SUM($G$24:$H$24)</f>
        <v>0</v>
      </c>
      <c r="AP24" s="50">
        <f t="shared" si="4"/>
        <v>0</v>
      </c>
      <c r="AQ24" s="51" t="s">
        <v>173</v>
      </c>
    </row>
    <row r="25" spans="2:43">
      <c r="B25" s="35" t="s">
        <v>109</v>
      </c>
      <c r="C25" s="35" t="s">
        <v>20</v>
      </c>
      <c r="D25" s="35" t="s">
        <v>118</v>
      </c>
      <c r="E25" s="35" t="s">
        <v>110</v>
      </c>
      <c r="F25" s="35" t="s">
        <v>172</v>
      </c>
      <c r="G25" s="36">
        <v>585.71</v>
      </c>
      <c r="H25" s="36">
        <v>1099.05</v>
      </c>
      <c r="I25" s="37"/>
      <c r="J25" s="50">
        <f>$G$25*I25</f>
        <v>0</v>
      </c>
      <c r="K25" s="37"/>
      <c r="L25" s="50">
        <f>K25*$H$25</f>
        <v>0</v>
      </c>
      <c r="M25" s="51">
        <f>N25/SUM($G$25:$H$25)</f>
        <v>0</v>
      </c>
      <c r="N25" s="50">
        <f t="shared" si="5"/>
        <v>0</v>
      </c>
      <c r="O25" s="51" t="s">
        <v>173</v>
      </c>
      <c r="P25" s="37"/>
      <c r="Q25" s="50">
        <f>$G$25*P25</f>
        <v>0</v>
      </c>
      <c r="R25" s="37"/>
      <c r="S25" s="50">
        <f>R25*$H$25</f>
        <v>0</v>
      </c>
      <c r="T25" s="51">
        <f>U25/SUM($G$25:$H$25)</f>
        <v>0</v>
      </c>
      <c r="U25" s="50">
        <f t="shared" si="1"/>
        <v>0</v>
      </c>
      <c r="V25" s="51" t="s">
        <v>173</v>
      </c>
      <c r="W25" s="37">
        <v>0.01</v>
      </c>
      <c r="X25" s="50">
        <f>$G$25*W25</f>
        <v>5.8571000000000009</v>
      </c>
      <c r="Y25" s="37">
        <v>0.2</v>
      </c>
      <c r="Z25" s="50">
        <f>Y25*$H$25</f>
        <v>219.81</v>
      </c>
      <c r="AA25" s="51">
        <f>AB25/SUM($G$25:$H$25)</f>
        <v>0.13394614069659774</v>
      </c>
      <c r="AB25" s="50">
        <f t="shared" si="2"/>
        <v>225.6671</v>
      </c>
      <c r="AC25" s="51" t="s">
        <v>173</v>
      </c>
      <c r="AD25" s="37">
        <v>0.1</v>
      </c>
      <c r="AE25" s="50">
        <f>$G$25*AD25</f>
        <v>58.571000000000005</v>
      </c>
      <c r="AF25" s="37">
        <v>0.41239999999999999</v>
      </c>
      <c r="AG25" s="50">
        <f>AF25*$H$25</f>
        <v>453.24821999999995</v>
      </c>
      <c r="AH25" s="51">
        <f>AI25/SUM($G$25:$H$25)</f>
        <v>0.30379354922956386</v>
      </c>
      <c r="AI25" s="50">
        <f t="shared" si="3"/>
        <v>511.81921999999997</v>
      </c>
      <c r="AJ25" s="51" t="s">
        <v>173</v>
      </c>
      <c r="AK25" s="37"/>
      <c r="AL25" s="50">
        <f>$G$25*AK25</f>
        <v>0</v>
      </c>
      <c r="AM25" s="37"/>
      <c r="AN25" s="50">
        <f>AM25*$H$25</f>
        <v>0</v>
      </c>
      <c r="AO25" s="51">
        <f>AP25/SUM($G$25:$H$25)</f>
        <v>0</v>
      </c>
      <c r="AP25" s="50">
        <f t="shared" si="4"/>
        <v>0</v>
      </c>
      <c r="AQ25" s="51" t="s">
        <v>173</v>
      </c>
    </row>
    <row r="26" spans="2:43">
      <c r="B26" s="35" t="s">
        <v>109</v>
      </c>
      <c r="C26" s="35" t="s">
        <v>20</v>
      </c>
      <c r="D26" s="35" t="s">
        <v>119</v>
      </c>
      <c r="E26" s="35" t="s">
        <v>110</v>
      </c>
      <c r="F26" s="35" t="s">
        <v>172</v>
      </c>
      <c r="G26" s="36">
        <v>585.71</v>
      </c>
      <c r="H26" s="36">
        <v>1099.05</v>
      </c>
      <c r="I26" s="37">
        <v>0.16500000000000001</v>
      </c>
      <c r="J26" s="50">
        <f>$G$26*I26</f>
        <v>96.642150000000015</v>
      </c>
      <c r="K26" s="37">
        <v>0.53190000000000004</v>
      </c>
      <c r="L26" s="50">
        <f>K26*$H$26</f>
        <v>584.58469500000001</v>
      </c>
      <c r="M26" s="51">
        <f>N26/SUM($G$26:$H$26)</f>
        <v>0.40434652116621955</v>
      </c>
      <c r="N26" s="50">
        <f t="shared" si="5"/>
        <v>681.22684500000003</v>
      </c>
      <c r="O26" s="51" t="s">
        <v>173</v>
      </c>
      <c r="P26" s="37"/>
      <c r="Q26" s="50">
        <f>$G$26*P26</f>
        <v>0</v>
      </c>
      <c r="R26" s="37"/>
      <c r="S26" s="50">
        <f>R26*$H$26</f>
        <v>0</v>
      </c>
      <c r="T26" s="51">
        <f>U26/SUM($G$26:$H$26)</f>
        <v>0</v>
      </c>
      <c r="U26" s="50">
        <f t="shared" si="1"/>
        <v>0</v>
      </c>
      <c r="V26" s="51" t="s">
        <v>173</v>
      </c>
      <c r="W26" s="37">
        <v>0.01</v>
      </c>
      <c r="X26" s="50">
        <f>$G$26*W26</f>
        <v>5.8571000000000009</v>
      </c>
      <c r="Y26" s="37">
        <v>0.2</v>
      </c>
      <c r="Z26" s="50">
        <f>Y26*$H$26</f>
        <v>219.81</v>
      </c>
      <c r="AA26" s="51">
        <f>AB26/SUM($G$26:$H$26)</f>
        <v>0.13394614069659774</v>
      </c>
      <c r="AB26" s="50">
        <f t="shared" si="2"/>
        <v>225.6671</v>
      </c>
      <c r="AC26" s="51" t="s">
        <v>173</v>
      </c>
      <c r="AD26" s="37">
        <v>0.1</v>
      </c>
      <c r="AE26" s="50">
        <f>$G$26*AD26</f>
        <v>58.571000000000005</v>
      </c>
      <c r="AF26" s="37">
        <v>0.56850000000000001</v>
      </c>
      <c r="AG26" s="50">
        <f>AF26*$H$26</f>
        <v>624.80992500000002</v>
      </c>
      <c r="AH26" s="51">
        <f>AI26/SUM($G$26:$H$26)</f>
        <v>0.40562508903345285</v>
      </c>
      <c r="AI26" s="50">
        <f t="shared" si="3"/>
        <v>683.38092500000005</v>
      </c>
      <c r="AJ26" s="51" t="s">
        <v>173</v>
      </c>
      <c r="AK26" s="37"/>
      <c r="AL26" s="50">
        <f>$G$26*AK26</f>
        <v>0</v>
      </c>
      <c r="AM26" s="37"/>
      <c r="AN26" s="50">
        <f>AM26*$H$26</f>
        <v>0</v>
      </c>
      <c r="AO26" s="51">
        <f>AP26/SUM($G$26:$H$26)</f>
        <v>0</v>
      </c>
      <c r="AP26" s="50">
        <f t="shared" si="4"/>
        <v>0</v>
      </c>
      <c r="AQ26" s="51" t="s">
        <v>173</v>
      </c>
    </row>
    <row r="27" spans="2:43">
      <c r="B27" s="35" t="s">
        <v>109</v>
      </c>
      <c r="C27" s="35" t="s">
        <v>20</v>
      </c>
      <c r="D27" s="35" t="s">
        <v>120</v>
      </c>
      <c r="E27" s="35" t="s">
        <v>110</v>
      </c>
      <c r="F27" s="35" t="s">
        <v>172</v>
      </c>
      <c r="G27" s="36">
        <v>585.71</v>
      </c>
      <c r="H27" s="36">
        <v>1099.05</v>
      </c>
      <c r="I27" s="37"/>
      <c r="J27" s="50">
        <f>$G$27*I27</f>
        <v>0</v>
      </c>
      <c r="K27" s="37"/>
      <c r="L27" s="50">
        <f>K27*$H$27</f>
        <v>0</v>
      </c>
      <c r="M27" s="51">
        <f>N27/SUM($G$27:$H$27)</f>
        <v>0</v>
      </c>
      <c r="N27" s="50">
        <f t="shared" si="5"/>
        <v>0</v>
      </c>
      <c r="O27" s="51" t="s">
        <v>173</v>
      </c>
      <c r="P27" s="37"/>
      <c r="Q27" s="50">
        <f>$G$27*P27</f>
        <v>0</v>
      </c>
      <c r="R27" s="37"/>
      <c r="S27" s="50">
        <f>R27*$H$27</f>
        <v>0</v>
      </c>
      <c r="T27" s="51">
        <f>U27/SUM($G$27:$H$27)</f>
        <v>0</v>
      </c>
      <c r="U27" s="50">
        <f t="shared" si="1"/>
        <v>0</v>
      </c>
      <c r="V27" s="51" t="s">
        <v>173</v>
      </c>
      <c r="W27" s="37">
        <v>0.01</v>
      </c>
      <c r="X27" s="50">
        <f>$G$27*W27</f>
        <v>5.8571000000000009</v>
      </c>
      <c r="Y27" s="37">
        <v>0.2</v>
      </c>
      <c r="Z27" s="50">
        <f>Y27*$H$27</f>
        <v>219.81</v>
      </c>
      <c r="AA27" s="51">
        <f>AB27/SUM($G$27:$H$27)</f>
        <v>0.13394614069659774</v>
      </c>
      <c r="AB27" s="50">
        <f t="shared" si="2"/>
        <v>225.6671</v>
      </c>
      <c r="AC27" s="51" t="s">
        <v>173</v>
      </c>
      <c r="AD27" s="37">
        <v>0.11</v>
      </c>
      <c r="AE27" s="50">
        <f>$G$27*AD27</f>
        <v>64.428100000000001</v>
      </c>
      <c r="AF27" s="37">
        <v>0.55800000000000005</v>
      </c>
      <c r="AG27" s="50">
        <f>AF27*$H$27</f>
        <v>613.26990000000001</v>
      </c>
      <c r="AH27" s="51">
        <f>AI27/SUM($G$27:$H$27)</f>
        <v>0.40225195280039888</v>
      </c>
      <c r="AI27" s="50">
        <f t="shared" si="3"/>
        <v>677.69799999999998</v>
      </c>
      <c r="AJ27" s="51" t="s">
        <v>173</v>
      </c>
      <c r="AK27" s="37"/>
      <c r="AL27" s="50">
        <f>$G$27*AK27</f>
        <v>0</v>
      </c>
      <c r="AM27" s="37"/>
      <c r="AN27" s="50">
        <f>AM27*$H$27</f>
        <v>0</v>
      </c>
      <c r="AO27" s="51">
        <f>AP27/SUM($G$27:$H$27)</f>
        <v>0</v>
      </c>
      <c r="AP27" s="50">
        <f t="shared" si="4"/>
        <v>0</v>
      </c>
      <c r="AQ27" s="51" t="s">
        <v>173</v>
      </c>
    </row>
    <row r="28" spans="2:43">
      <c r="B28" s="35" t="s">
        <v>109</v>
      </c>
      <c r="C28" s="35" t="s">
        <v>20</v>
      </c>
      <c r="D28" s="35" t="s">
        <v>121</v>
      </c>
      <c r="E28" s="35" t="s">
        <v>110</v>
      </c>
      <c r="F28" s="35" t="s">
        <v>172</v>
      </c>
      <c r="G28" s="36">
        <v>585.71</v>
      </c>
      <c r="H28" s="36">
        <v>1099.05</v>
      </c>
      <c r="I28" s="37"/>
      <c r="J28" s="50">
        <f>$G$28*I28</f>
        <v>0</v>
      </c>
      <c r="K28" s="37"/>
      <c r="L28" s="50">
        <f>K28*$H$28</f>
        <v>0</v>
      </c>
      <c r="M28" s="51">
        <f>N28/SUM($G$28:$H$28)</f>
        <v>0</v>
      </c>
      <c r="N28" s="50">
        <f t="shared" si="5"/>
        <v>0</v>
      </c>
      <c r="O28" s="51" t="s">
        <v>173</v>
      </c>
      <c r="P28" s="37"/>
      <c r="Q28" s="50">
        <f>$G$28*P28</f>
        <v>0</v>
      </c>
      <c r="R28" s="37"/>
      <c r="S28" s="50">
        <f>R28*$H$28</f>
        <v>0</v>
      </c>
      <c r="T28" s="51">
        <f>U28/SUM($G$28:$H$28)</f>
        <v>0</v>
      </c>
      <c r="U28" s="50">
        <f t="shared" si="1"/>
        <v>0</v>
      </c>
      <c r="V28" s="51" t="s">
        <v>173</v>
      </c>
      <c r="W28" s="37">
        <v>0.01</v>
      </c>
      <c r="X28" s="50">
        <f>$G$28*W28</f>
        <v>5.8571000000000009</v>
      </c>
      <c r="Y28" s="37">
        <v>0.2</v>
      </c>
      <c r="Z28" s="50">
        <f>Y28*$H$28</f>
        <v>219.81</v>
      </c>
      <c r="AA28" s="51">
        <f>AB28/SUM($G$28:$H$28)</f>
        <v>0.13394614069659774</v>
      </c>
      <c r="AB28" s="50">
        <f t="shared" si="2"/>
        <v>225.6671</v>
      </c>
      <c r="AC28" s="51" t="s">
        <v>173</v>
      </c>
      <c r="AD28" s="37">
        <v>0.1</v>
      </c>
      <c r="AE28" s="50">
        <f>$G$28*AD28</f>
        <v>58.571000000000005</v>
      </c>
      <c r="AF28" s="37">
        <v>0.41830000000000001</v>
      </c>
      <c r="AG28" s="50">
        <f>AF28*$H$28</f>
        <v>459.73261500000001</v>
      </c>
      <c r="AH28" s="51">
        <f>AI28/SUM($G$28:$H$28)</f>
        <v>0.30764240307224772</v>
      </c>
      <c r="AI28" s="50">
        <f t="shared" si="3"/>
        <v>518.30361500000004</v>
      </c>
      <c r="AJ28" s="51" t="s">
        <v>173</v>
      </c>
      <c r="AK28" s="37"/>
      <c r="AL28" s="50">
        <f>$G$28*AK28</f>
        <v>0</v>
      </c>
      <c r="AM28" s="37"/>
      <c r="AN28" s="50">
        <f>AM28*$H$28</f>
        <v>0</v>
      </c>
      <c r="AO28" s="51">
        <f>AP28/SUM($G$28:$H$28)</f>
        <v>0</v>
      </c>
      <c r="AP28" s="50">
        <f t="shared" si="4"/>
        <v>0</v>
      </c>
      <c r="AQ28" s="51" t="s">
        <v>173</v>
      </c>
    </row>
    <row r="29" spans="2:43">
      <c r="B29" s="35" t="s">
        <v>109</v>
      </c>
      <c r="C29" s="35" t="s">
        <v>6</v>
      </c>
      <c r="D29" s="35" t="s">
        <v>16</v>
      </c>
      <c r="E29" s="35" t="s">
        <v>75</v>
      </c>
      <c r="F29" s="35" t="s">
        <v>172</v>
      </c>
      <c r="G29" s="36">
        <v>585.71</v>
      </c>
      <c r="H29" s="36">
        <v>1099.05</v>
      </c>
      <c r="I29" s="37">
        <v>0.17199999999999999</v>
      </c>
      <c r="J29" s="50">
        <f>$G$29*I29</f>
        <v>100.74212</v>
      </c>
      <c r="K29" s="37">
        <v>0.40899999999999997</v>
      </c>
      <c r="L29" s="50">
        <f>K29*$H$29</f>
        <v>449.51144999999997</v>
      </c>
      <c r="M29" s="51">
        <f>N29/SUM($G$29:$H$29)</f>
        <v>0.32660650181628242</v>
      </c>
      <c r="N29" s="50">
        <f t="shared" si="5"/>
        <v>550.25356999999997</v>
      </c>
      <c r="O29" s="51" t="s">
        <v>173</v>
      </c>
      <c r="P29" s="37"/>
      <c r="Q29" s="50">
        <f>$G$29*P29</f>
        <v>0</v>
      </c>
      <c r="R29" s="37"/>
      <c r="S29" s="50">
        <f>R29*$H$29</f>
        <v>0</v>
      </c>
      <c r="T29" s="51">
        <f>U29/SUM($G$29:$H$29)</f>
        <v>0</v>
      </c>
      <c r="U29" s="50">
        <f t="shared" si="1"/>
        <v>0</v>
      </c>
      <c r="V29" s="51" t="s">
        <v>173</v>
      </c>
      <c r="W29" s="37">
        <v>0.01</v>
      </c>
      <c r="X29" s="50">
        <f>$G$29*W29</f>
        <v>5.8571000000000009</v>
      </c>
      <c r="Y29" s="37">
        <v>0.2</v>
      </c>
      <c r="Z29" s="50">
        <f>Y29*$H$29</f>
        <v>219.81</v>
      </c>
      <c r="AA29" s="51">
        <f>AB29/SUM($G$29:$H$29)</f>
        <v>0.13394614069659774</v>
      </c>
      <c r="AB29" s="50">
        <f t="shared" si="2"/>
        <v>225.6671</v>
      </c>
      <c r="AC29" s="51" t="s">
        <v>173</v>
      </c>
      <c r="AD29" s="37">
        <v>0.1</v>
      </c>
      <c r="AE29" s="50">
        <f>$G$29*AD29</f>
        <v>58.571000000000005</v>
      </c>
      <c r="AF29" s="37">
        <v>0.44979999999999998</v>
      </c>
      <c r="AG29" s="50">
        <f>AF29*$H$29</f>
        <v>494.35268999999994</v>
      </c>
      <c r="AH29" s="51">
        <f>AI29/SUM($G$29:$H$29)</f>
        <v>0.3281913685035257</v>
      </c>
      <c r="AI29" s="50">
        <f t="shared" si="3"/>
        <v>552.92368999999997</v>
      </c>
      <c r="AJ29" s="51" t="s">
        <v>173</v>
      </c>
      <c r="AK29" s="37"/>
      <c r="AL29" s="50">
        <f>$G$29*AK29</f>
        <v>0</v>
      </c>
      <c r="AM29" s="37"/>
      <c r="AN29" s="50">
        <f>AM29*$H$29</f>
        <v>0</v>
      </c>
      <c r="AO29" s="51">
        <f>AP29/SUM($G$29:$H$29)</f>
        <v>0</v>
      </c>
      <c r="AP29" s="50">
        <f t="shared" si="4"/>
        <v>0</v>
      </c>
      <c r="AQ29" s="51" t="s">
        <v>173</v>
      </c>
    </row>
    <row r="30" spans="2:43">
      <c r="B30" s="35" t="s">
        <v>109</v>
      </c>
      <c r="C30" s="35" t="s">
        <v>6</v>
      </c>
      <c r="D30" s="35" t="s">
        <v>124</v>
      </c>
      <c r="E30" s="35" t="s">
        <v>75</v>
      </c>
      <c r="F30" s="35" t="s">
        <v>172</v>
      </c>
      <c r="G30" s="36">
        <v>585.71</v>
      </c>
      <c r="H30" s="36">
        <v>1099.05</v>
      </c>
      <c r="I30" s="37"/>
      <c r="J30" s="50">
        <f>$G$30*I30</f>
        <v>0</v>
      </c>
      <c r="K30" s="37"/>
      <c r="L30" s="50">
        <f>K30*$H$30</f>
        <v>0</v>
      </c>
      <c r="M30" s="51">
        <f>N30/SUM($G$30:$H$30)</f>
        <v>0</v>
      </c>
      <c r="N30" s="50">
        <f t="shared" si="5"/>
        <v>0</v>
      </c>
      <c r="O30" s="51" t="s">
        <v>173</v>
      </c>
      <c r="P30" s="37"/>
      <c r="Q30" s="50">
        <f>$G$30*P30</f>
        <v>0</v>
      </c>
      <c r="R30" s="37"/>
      <c r="S30" s="50">
        <f>R30*$H$30</f>
        <v>0</v>
      </c>
      <c r="T30" s="51">
        <f>U30/SUM($G$30:$H$30)</f>
        <v>0</v>
      </c>
      <c r="U30" s="50">
        <f t="shared" si="1"/>
        <v>0</v>
      </c>
      <c r="V30" s="51" t="s">
        <v>173</v>
      </c>
      <c r="W30" s="37">
        <v>0.01</v>
      </c>
      <c r="X30" s="50">
        <f>$G$30*W30</f>
        <v>5.8571000000000009</v>
      </c>
      <c r="Y30" s="37">
        <v>0.2</v>
      </c>
      <c r="Z30" s="50">
        <f>Y30*$H$30</f>
        <v>219.81</v>
      </c>
      <c r="AA30" s="51">
        <f>AB30/SUM($G$30:$H$30)</f>
        <v>0.13394614069659774</v>
      </c>
      <c r="AB30" s="50">
        <f t="shared" si="2"/>
        <v>225.6671</v>
      </c>
      <c r="AC30" s="51" t="s">
        <v>173</v>
      </c>
      <c r="AD30" s="37">
        <v>0.1</v>
      </c>
      <c r="AE30" s="50">
        <f>$G$30*AD30</f>
        <v>58.571000000000005</v>
      </c>
      <c r="AF30" s="37">
        <v>0.43740000000000001</v>
      </c>
      <c r="AG30" s="50">
        <f>AF30*$H$30</f>
        <v>480.72447</v>
      </c>
      <c r="AH30" s="51">
        <f>AI30/SUM($G$30:$H$30)</f>
        <v>0.3201022519528004</v>
      </c>
      <c r="AI30" s="50">
        <f t="shared" si="3"/>
        <v>539.29547000000002</v>
      </c>
      <c r="AJ30" s="51" t="s">
        <v>173</v>
      </c>
      <c r="AK30" s="37"/>
      <c r="AL30" s="50">
        <f>$G$30*AK30</f>
        <v>0</v>
      </c>
      <c r="AM30" s="37"/>
      <c r="AN30" s="50">
        <f>AM30*$H$30</f>
        <v>0</v>
      </c>
      <c r="AO30" s="51">
        <f>AP30/SUM($G$30:$H$30)</f>
        <v>0</v>
      </c>
      <c r="AP30" s="50">
        <f t="shared" si="4"/>
        <v>0</v>
      </c>
      <c r="AQ30" s="51" t="s">
        <v>173</v>
      </c>
    </row>
    <row r="31" spans="2:43">
      <c r="B31" s="35" t="s">
        <v>109</v>
      </c>
      <c r="C31" s="35" t="s">
        <v>6</v>
      </c>
      <c r="D31" s="35" t="s">
        <v>125</v>
      </c>
      <c r="E31" s="35" t="s">
        <v>75</v>
      </c>
      <c r="F31" s="35" t="s">
        <v>172</v>
      </c>
      <c r="G31" s="36">
        <v>585.71</v>
      </c>
      <c r="H31" s="36">
        <v>1099.05</v>
      </c>
      <c r="I31" s="37"/>
      <c r="J31" s="50">
        <f>$G$31*I31</f>
        <v>0</v>
      </c>
      <c r="K31" s="37"/>
      <c r="L31" s="50">
        <f>K31*$H$31</f>
        <v>0</v>
      </c>
      <c r="M31" s="51">
        <f>N31/SUM($G$31:$H$31)</f>
        <v>0</v>
      </c>
      <c r="N31" s="50">
        <f t="shared" si="5"/>
        <v>0</v>
      </c>
      <c r="O31" s="51" t="s">
        <v>173</v>
      </c>
      <c r="P31" s="37"/>
      <c r="Q31" s="50">
        <f>$G$31*P31</f>
        <v>0</v>
      </c>
      <c r="R31" s="37"/>
      <c r="S31" s="50">
        <f>R31*$H$31</f>
        <v>0</v>
      </c>
      <c r="T31" s="51">
        <f>U31/SUM($G$31:$H$31)</f>
        <v>0</v>
      </c>
      <c r="U31" s="50">
        <f t="shared" si="1"/>
        <v>0</v>
      </c>
      <c r="V31" s="51" t="s">
        <v>173</v>
      </c>
      <c r="W31" s="37">
        <v>0.01</v>
      </c>
      <c r="X31" s="50">
        <f>$G$31*W31</f>
        <v>5.8571000000000009</v>
      </c>
      <c r="Y31" s="37">
        <v>0.2</v>
      </c>
      <c r="Z31" s="50">
        <f>Y31*$H$31</f>
        <v>219.81</v>
      </c>
      <c r="AA31" s="51">
        <f>AB31/SUM($G$31:$H$31)</f>
        <v>0.13394614069659774</v>
      </c>
      <c r="AB31" s="50">
        <f t="shared" si="2"/>
        <v>225.6671</v>
      </c>
      <c r="AC31" s="51" t="s">
        <v>173</v>
      </c>
      <c r="AD31" s="37">
        <v>0.1</v>
      </c>
      <c r="AE31" s="50">
        <f>$G$31*AD31</f>
        <v>58.571000000000005</v>
      </c>
      <c r="AF31" s="37">
        <v>0.43740000000000001</v>
      </c>
      <c r="AG31" s="50">
        <f>AF31*$H$31</f>
        <v>480.72447</v>
      </c>
      <c r="AH31" s="51">
        <f>AI31/SUM($G$31:$H$31)</f>
        <v>0.3201022519528004</v>
      </c>
      <c r="AI31" s="50">
        <f t="shared" si="3"/>
        <v>539.29547000000002</v>
      </c>
      <c r="AJ31" s="51" t="s">
        <v>173</v>
      </c>
      <c r="AK31" s="37"/>
      <c r="AL31" s="50">
        <f>$G$31*AK31</f>
        <v>0</v>
      </c>
      <c r="AM31" s="37"/>
      <c r="AN31" s="50">
        <f>AM31*$H$31</f>
        <v>0</v>
      </c>
      <c r="AO31" s="51">
        <f>AP31/SUM($G$31:$H$31)</f>
        <v>0</v>
      </c>
      <c r="AP31" s="50">
        <f t="shared" si="4"/>
        <v>0</v>
      </c>
      <c r="AQ31" s="51" t="s">
        <v>173</v>
      </c>
    </row>
    <row r="32" spans="2:43">
      <c r="B32" s="35" t="s">
        <v>109</v>
      </c>
      <c r="C32" s="35" t="s">
        <v>6</v>
      </c>
      <c r="D32" s="35" t="s">
        <v>126</v>
      </c>
      <c r="E32" s="35" t="s">
        <v>75</v>
      </c>
      <c r="F32" s="35" t="s">
        <v>172</v>
      </c>
      <c r="G32" s="36">
        <v>585.71</v>
      </c>
      <c r="H32" s="36">
        <v>1099.05</v>
      </c>
      <c r="I32" s="37">
        <v>0.17199999999999999</v>
      </c>
      <c r="J32" s="50">
        <f>$G$32*I32</f>
        <v>100.74212</v>
      </c>
      <c r="K32" s="37">
        <v>0.42209999999999998</v>
      </c>
      <c r="L32" s="50">
        <f>K32*$H$32</f>
        <v>463.90900499999998</v>
      </c>
      <c r="M32" s="51">
        <f>N32/SUM($G$32:$H$32)</f>
        <v>0.33515226204325838</v>
      </c>
      <c r="N32" s="50">
        <f t="shared" si="5"/>
        <v>564.65112499999998</v>
      </c>
      <c r="O32" s="51" t="s">
        <v>173</v>
      </c>
      <c r="P32" s="37"/>
      <c r="Q32" s="50">
        <f>$G$32*P32</f>
        <v>0</v>
      </c>
      <c r="R32" s="37"/>
      <c r="S32" s="50">
        <f>R32*$H$32</f>
        <v>0</v>
      </c>
      <c r="T32" s="51">
        <f>U32/SUM($G$32:$H$32)</f>
        <v>0</v>
      </c>
      <c r="U32" s="50">
        <f t="shared" si="1"/>
        <v>0</v>
      </c>
      <c r="V32" s="51" t="s">
        <v>173</v>
      </c>
      <c r="W32" s="37">
        <v>0.01</v>
      </c>
      <c r="X32" s="50">
        <f>$G$32*W32</f>
        <v>5.8571000000000009</v>
      </c>
      <c r="Y32" s="37">
        <v>0.2</v>
      </c>
      <c r="Z32" s="50">
        <f>Y32*$H$32</f>
        <v>219.81</v>
      </c>
      <c r="AA32" s="51">
        <f>AB32/SUM($G$32:$H$32)</f>
        <v>0.13394614069659774</v>
      </c>
      <c r="AB32" s="50">
        <f t="shared" si="2"/>
        <v>225.6671</v>
      </c>
      <c r="AC32" s="51" t="s">
        <v>173</v>
      </c>
      <c r="AD32" s="37">
        <v>0.107</v>
      </c>
      <c r="AE32" s="50">
        <f>$G$32*AD32</f>
        <v>62.670970000000004</v>
      </c>
      <c r="AF32" s="37">
        <v>0.45929999999999999</v>
      </c>
      <c r="AG32" s="50">
        <f>AF32*$H$32</f>
        <v>504.79366499999998</v>
      </c>
      <c r="AH32" s="51">
        <f>AI32/SUM($G$32:$H$32)</f>
        <v>0.33682223877584933</v>
      </c>
      <c r="AI32" s="50">
        <f t="shared" si="3"/>
        <v>567.46463499999993</v>
      </c>
      <c r="AJ32" s="51" t="s">
        <v>173</v>
      </c>
      <c r="AK32" s="37">
        <v>0.05</v>
      </c>
      <c r="AL32" s="50">
        <f>$G$32*AK32</f>
        <v>29.285500000000003</v>
      </c>
      <c r="AM32" s="37">
        <v>0.04</v>
      </c>
      <c r="AN32" s="50">
        <f>AM32*$H$32</f>
        <v>43.961999999999996</v>
      </c>
      <c r="AO32" s="51">
        <f>AP32/SUM($G$32:$H$32)</f>
        <v>4.3476518910705385E-2</v>
      </c>
      <c r="AP32" s="50">
        <f t="shared" si="4"/>
        <v>73.247500000000002</v>
      </c>
      <c r="AQ32" s="51" t="s">
        <v>173</v>
      </c>
    </row>
    <row r="33" spans="2:43">
      <c r="B33" s="35" t="s">
        <v>109</v>
      </c>
      <c r="C33" s="35" t="s">
        <v>6</v>
      </c>
      <c r="D33" s="35" t="s">
        <v>127</v>
      </c>
      <c r="E33" s="35" t="s">
        <v>75</v>
      </c>
      <c r="F33" s="35" t="s">
        <v>172</v>
      </c>
      <c r="G33" s="36">
        <v>585.71</v>
      </c>
      <c r="H33" s="36">
        <v>1099.05</v>
      </c>
      <c r="I33" s="37">
        <v>0.17199999999999999</v>
      </c>
      <c r="J33" s="50">
        <f>$G$33*I33</f>
        <v>100.74212</v>
      </c>
      <c r="K33" s="37">
        <v>0.40560000000000002</v>
      </c>
      <c r="L33" s="50">
        <f>K33*$H$33</f>
        <v>445.77467999999999</v>
      </c>
      <c r="M33" s="51">
        <f>N33/SUM($G$33:$H$33)</f>
        <v>0.32438851824592224</v>
      </c>
      <c r="N33" s="50">
        <f t="shared" si="5"/>
        <v>546.51679999999999</v>
      </c>
      <c r="O33" s="51" t="s">
        <v>173</v>
      </c>
      <c r="P33" s="37"/>
      <c r="Q33" s="50">
        <f>$G$33*P33</f>
        <v>0</v>
      </c>
      <c r="R33" s="37"/>
      <c r="S33" s="50">
        <f>R33*$H$33</f>
        <v>0</v>
      </c>
      <c r="T33" s="51">
        <f>U33/SUM($G$33:$H$33)</f>
        <v>0</v>
      </c>
      <c r="U33" s="50">
        <f t="shared" si="1"/>
        <v>0</v>
      </c>
      <c r="V33" s="51" t="s">
        <v>173</v>
      </c>
      <c r="W33" s="37">
        <v>0.01</v>
      </c>
      <c r="X33" s="50">
        <f>$G$33*W33</f>
        <v>5.8571000000000009</v>
      </c>
      <c r="Y33" s="37">
        <v>0.2</v>
      </c>
      <c r="Z33" s="50">
        <f>Y33*$H$33</f>
        <v>219.81</v>
      </c>
      <c r="AA33" s="51">
        <f>AB33/SUM($G$33:$H$33)</f>
        <v>0.13394614069659774</v>
      </c>
      <c r="AB33" s="50">
        <f t="shared" si="2"/>
        <v>225.6671</v>
      </c>
      <c r="AC33" s="51" t="s">
        <v>173</v>
      </c>
      <c r="AD33" s="37"/>
      <c r="AE33" s="50">
        <f>$G$33*AD33</f>
        <v>0</v>
      </c>
      <c r="AF33" s="37"/>
      <c r="AG33" s="50">
        <f>AF33*$H$33</f>
        <v>0</v>
      </c>
      <c r="AH33" s="51">
        <f>AI33/SUM($G$33:$H$33)</f>
        <v>0</v>
      </c>
      <c r="AI33" s="50">
        <f t="shared" si="3"/>
        <v>0</v>
      </c>
      <c r="AJ33" s="51" t="s">
        <v>173</v>
      </c>
      <c r="AK33" s="37">
        <v>0.05</v>
      </c>
      <c r="AL33" s="50">
        <f>$G$33*AK33</f>
        <v>29.285500000000003</v>
      </c>
      <c r="AM33" s="37">
        <v>0.04</v>
      </c>
      <c r="AN33" s="50">
        <f>AM33*$H$33</f>
        <v>43.961999999999996</v>
      </c>
      <c r="AO33" s="51">
        <f>AP33/SUM($G$33:$H$33)</f>
        <v>4.3476518910705385E-2</v>
      </c>
      <c r="AP33" s="50">
        <f t="shared" si="4"/>
        <v>73.247500000000002</v>
      </c>
      <c r="AQ33" s="51" t="s">
        <v>173</v>
      </c>
    </row>
    <row r="34" spans="2:43">
      <c r="B34" s="35" t="s">
        <v>109</v>
      </c>
      <c r="C34" s="35" t="s">
        <v>6</v>
      </c>
      <c r="D34" s="35" t="s">
        <v>128</v>
      </c>
      <c r="E34" s="35" t="s">
        <v>75</v>
      </c>
      <c r="F34" s="35" t="s">
        <v>172</v>
      </c>
      <c r="G34" s="36">
        <v>585.71</v>
      </c>
      <c r="H34" s="36">
        <v>1099.05</v>
      </c>
      <c r="I34" s="37">
        <v>0.17199999999999999</v>
      </c>
      <c r="J34" s="50">
        <f>$G$34*I34</f>
        <v>100.74212</v>
      </c>
      <c r="K34" s="37">
        <v>0.42109999999999997</v>
      </c>
      <c r="L34" s="50">
        <f>K34*$H$34</f>
        <v>462.80995499999995</v>
      </c>
      <c r="M34" s="51">
        <f>N34/SUM($G$34:$H$34)</f>
        <v>0.33449991393432887</v>
      </c>
      <c r="N34" s="50">
        <f t="shared" si="5"/>
        <v>563.55207499999995</v>
      </c>
      <c r="O34" s="51" t="s">
        <v>173</v>
      </c>
      <c r="P34" s="37"/>
      <c r="Q34" s="50">
        <f>$G$34*P34</f>
        <v>0</v>
      </c>
      <c r="R34" s="37"/>
      <c r="S34" s="50">
        <f>R34*$H$34</f>
        <v>0</v>
      </c>
      <c r="T34" s="51">
        <f>U34/SUM($G$34:$H$34)</f>
        <v>0</v>
      </c>
      <c r="U34" s="50">
        <f t="shared" si="1"/>
        <v>0</v>
      </c>
      <c r="V34" s="51" t="s">
        <v>173</v>
      </c>
      <c r="W34" s="37">
        <v>0.01</v>
      </c>
      <c r="X34" s="50">
        <f>$G$34*W34</f>
        <v>5.8571000000000009</v>
      </c>
      <c r="Y34" s="37">
        <v>0.2</v>
      </c>
      <c r="Z34" s="50">
        <f>Y34*$H$34</f>
        <v>219.81</v>
      </c>
      <c r="AA34" s="51">
        <f>AB34/SUM($G$34:$H$34)</f>
        <v>0.13394614069659774</v>
      </c>
      <c r="AB34" s="50">
        <f t="shared" si="2"/>
        <v>225.6671</v>
      </c>
      <c r="AC34" s="51" t="s">
        <v>173</v>
      </c>
      <c r="AD34" s="37">
        <v>0.107</v>
      </c>
      <c r="AE34" s="50">
        <f>$G$34*AD34</f>
        <v>62.670970000000004</v>
      </c>
      <c r="AF34" s="37">
        <v>0.4592</v>
      </c>
      <c r="AG34" s="50">
        <f>AF34*$H$34</f>
        <v>504.68375999999995</v>
      </c>
      <c r="AH34" s="51">
        <f>AI34/SUM($G$34:$H$34)</f>
        <v>0.33675700396495639</v>
      </c>
      <c r="AI34" s="50">
        <f t="shared" si="3"/>
        <v>567.3547299999999</v>
      </c>
      <c r="AJ34" s="51" t="s">
        <v>173</v>
      </c>
      <c r="AK34" s="37"/>
      <c r="AL34" s="50">
        <f>$G$34*AK34</f>
        <v>0</v>
      </c>
      <c r="AM34" s="37"/>
      <c r="AN34" s="50">
        <f>AM34*$H$34</f>
        <v>0</v>
      </c>
      <c r="AO34" s="51">
        <f>AP34/SUM($G$34:$H$34)</f>
        <v>0</v>
      </c>
      <c r="AP34" s="50">
        <f t="shared" si="4"/>
        <v>0</v>
      </c>
      <c r="AQ34" s="51" t="s">
        <v>173</v>
      </c>
    </row>
    <row r="35" spans="2:43">
      <c r="B35" s="35" t="s">
        <v>109</v>
      </c>
      <c r="C35" s="35" t="s">
        <v>6</v>
      </c>
      <c r="D35" s="35" t="s">
        <v>130</v>
      </c>
      <c r="E35" s="35" t="s">
        <v>75</v>
      </c>
      <c r="F35" s="35" t="s">
        <v>172</v>
      </c>
      <c r="G35" s="36">
        <v>585.71</v>
      </c>
      <c r="H35" s="36">
        <v>1099.05</v>
      </c>
      <c r="I35" s="37"/>
      <c r="J35" s="50">
        <f>$G$35*I35</f>
        <v>0</v>
      </c>
      <c r="K35" s="37"/>
      <c r="L35" s="50">
        <f>K35*$H$35</f>
        <v>0</v>
      </c>
      <c r="M35" s="51">
        <f>N35/SUM($G$35:$H$35)</f>
        <v>0</v>
      </c>
      <c r="N35" s="50">
        <f t="shared" si="5"/>
        <v>0</v>
      </c>
      <c r="O35" s="51" t="s">
        <v>173</v>
      </c>
      <c r="P35" s="37"/>
      <c r="Q35" s="50">
        <f>$G$35*P35</f>
        <v>0</v>
      </c>
      <c r="R35" s="37"/>
      <c r="S35" s="50">
        <f>R35*$H$35</f>
        <v>0</v>
      </c>
      <c r="T35" s="51">
        <f>U35/SUM($G$35:$H$35)</f>
        <v>0</v>
      </c>
      <c r="U35" s="50">
        <f t="shared" si="1"/>
        <v>0</v>
      </c>
      <c r="V35" s="51" t="s">
        <v>173</v>
      </c>
      <c r="W35" s="37">
        <v>0.01</v>
      </c>
      <c r="X35" s="50">
        <f>$G$35*W35</f>
        <v>5.8571000000000009</v>
      </c>
      <c r="Y35" s="37">
        <v>0.2</v>
      </c>
      <c r="Z35" s="50">
        <f>Y35*$H$35</f>
        <v>219.81</v>
      </c>
      <c r="AA35" s="51">
        <f>AB35/SUM($G$35:$H$35)</f>
        <v>0.13394614069659774</v>
      </c>
      <c r="AB35" s="50">
        <f t="shared" si="2"/>
        <v>225.6671</v>
      </c>
      <c r="AC35" s="51" t="s">
        <v>173</v>
      </c>
      <c r="AD35" s="37">
        <v>0.107</v>
      </c>
      <c r="AE35" s="50">
        <f>$G$35*AD35</f>
        <v>62.670970000000004</v>
      </c>
      <c r="AF35" s="37">
        <v>0.4592</v>
      </c>
      <c r="AG35" s="50">
        <f>AF35*$H$35</f>
        <v>504.68375999999995</v>
      </c>
      <c r="AH35" s="51">
        <f>AI35/SUM($G$35:$H$35)</f>
        <v>0.33675700396495639</v>
      </c>
      <c r="AI35" s="50">
        <f t="shared" si="3"/>
        <v>567.3547299999999</v>
      </c>
      <c r="AJ35" s="51" t="s">
        <v>173</v>
      </c>
      <c r="AK35" s="37"/>
      <c r="AL35" s="50">
        <f>$G$35*AK35</f>
        <v>0</v>
      </c>
      <c r="AM35" s="37"/>
      <c r="AN35" s="50">
        <f>AM35*$H$35</f>
        <v>0</v>
      </c>
      <c r="AO35" s="51">
        <f>AP35/SUM($G$35:$H$35)</f>
        <v>0</v>
      </c>
      <c r="AP35" s="50">
        <f t="shared" si="4"/>
        <v>0</v>
      </c>
      <c r="AQ35" s="51" t="s">
        <v>173</v>
      </c>
    </row>
    <row r="36" spans="2:43">
      <c r="B36" s="35" t="s">
        <v>109</v>
      </c>
      <c r="C36" s="35" t="s">
        <v>41</v>
      </c>
      <c r="D36" s="35" t="s">
        <v>131</v>
      </c>
      <c r="E36" s="35" t="s">
        <v>22</v>
      </c>
      <c r="F36" s="35" t="s">
        <v>172</v>
      </c>
      <c r="G36" s="36">
        <v>585.71</v>
      </c>
      <c r="H36" s="36">
        <v>1099.05</v>
      </c>
      <c r="I36" s="37"/>
      <c r="J36" s="50">
        <f>$G$36*I36</f>
        <v>0</v>
      </c>
      <c r="K36" s="37"/>
      <c r="L36" s="50">
        <f>K36*$H$36</f>
        <v>0</v>
      </c>
      <c r="M36" s="51">
        <f>N36/SUM($G$36:$H$36)</f>
        <v>0</v>
      </c>
      <c r="N36" s="50">
        <f t="shared" si="5"/>
        <v>0</v>
      </c>
      <c r="O36" s="51" t="s">
        <v>173</v>
      </c>
      <c r="P36" s="37"/>
      <c r="Q36" s="50">
        <f>$G$36*P36</f>
        <v>0</v>
      </c>
      <c r="R36" s="37"/>
      <c r="S36" s="50">
        <f>R36*$H$36</f>
        <v>0</v>
      </c>
      <c r="T36" s="51">
        <f>U36/SUM($G$36:$H$36)</f>
        <v>0</v>
      </c>
      <c r="U36" s="50">
        <f t="shared" si="1"/>
        <v>0</v>
      </c>
      <c r="V36" s="51" t="s">
        <v>173</v>
      </c>
      <c r="W36" s="37">
        <v>0.01</v>
      </c>
      <c r="X36" s="50">
        <f>$G$36*W36</f>
        <v>5.8571000000000009</v>
      </c>
      <c r="Y36" s="37">
        <v>0.2</v>
      </c>
      <c r="Z36" s="50">
        <f>Y36*$H$36</f>
        <v>219.81</v>
      </c>
      <c r="AA36" s="51">
        <f>AB36/SUM($G$36:$H$36)</f>
        <v>0.13394614069659774</v>
      </c>
      <c r="AB36" s="50">
        <f t="shared" si="2"/>
        <v>225.6671</v>
      </c>
      <c r="AC36" s="51" t="s">
        <v>173</v>
      </c>
      <c r="AD36" s="37">
        <v>0.12</v>
      </c>
      <c r="AE36" s="50">
        <f>$G$36*AD36</f>
        <v>70.285200000000003</v>
      </c>
      <c r="AF36" s="37">
        <v>0.55000000000000004</v>
      </c>
      <c r="AG36" s="50">
        <f>AF36*$H$36</f>
        <v>604.47750000000008</v>
      </c>
      <c r="AH36" s="51">
        <f>AI36/SUM($G$36:$H$36)</f>
        <v>0.40050968683966864</v>
      </c>
      <c r="AI36" s="50">
        <f t="shared" si="3"/>
        <v>674.76270000000011</v>
      </c>
      <c r="AJ36" s="51" t="s">
        <v>173</v>
      </c>
      <c r="AK36" s="37">
        <v>0.04</v>
      </c>
      <c r="AL36" s="50">
        <f>$G$36*AK36</f>
        <v>23.428400000000003</v>
      </c>
      <c r="AM36" s="37">
        <v>0.04</v>
      </c>
      <c r="AN36" s="50">
        <f>AM36*$H$36</f>
        <v>43.961999999999996</v>
      </c>
      <c r="AO36" s="51">
        <f>AP36/SUM($G$36:$H$36)</f>
        <v>0.04</v>
      </c>
      <c r="AP36" s="50">
        <f t="shared" si="4"/>
        <v>67.3904</v>
      </c>
      <c r="AQ36" s="51" t="s">
        <v>173</v>
      </c>
    </row>
    <row r="37" spans="2:43">
      <c r="B37" s="35" t="s">
        <v>109</v>
      </c>
      <c r="C37" s="35" t="s">
        <v>9</v>
      </c>
      <c r="D37" s="35" t="s">
        <v>90</v>
      </c>
      <c r="E37" s="35" t="s">
        <v>13</v>
      </c>
      <c r="F37" s="35" t="s">
        <v>172</v>
      </c>
      <c r="G37" s="36">
        <v>585.71</v>
      </c>
      <c r="H37" s="36">
        <v>1099.05</v>
      </c>
      <c r="I37" s="37"/>
      <c r="J37" s="50">
        <f>$G$37*I37</f>
        <v>0</v>
      </c>
      <c r="K37" s="37"/>
      <c r="L37" s="50">
        <f>K37*$H$37</f>
        <v>0</v>
      </c>
      <c r="M37" s="51">
        <f>N37/SUM($G$37:$H$37)</f>
        <v>0</v>
      </c>
      <c r="N37" s="50">
        <f t="shared" si="5"/>
        <v>0</v>
      </c>
      <c r="O37" s="51" t="s">
        <v>173</v>
      </c>
      <c r="P37" s="37"/>
      <c r="Q37" s="50">
        <f>$G$37*P37</f>
        <v>0</v>
      </c>
      <c r="R37" s="37"/>
      <c r="S37" s="50">
        <f>R37*$H$37</f>
        <v>0</v>
      </c>
      <c r="T37" s="51">
        <f>U37/SUM($G$37:$H$37)</f>
        <v>0</v>
      </c>
      <c r="U37" s="50">
        <f t="shared" si="1"/>
        <v>0</v>
      </c>
      <c r="V37" s="51" t="s">
        <v>173</v>
      </c>
      <c r="W37" s="37">
        <v>0.01</v>
      </c>
      <c r="X37" s="50">
        <f>$G$37*W37</f>
        <v>5.8571000000000009</v>
      </c>
      <c r="Y37" s="37">
        <v>0.2</v>
      </c>
      <c r="Z37" s="50">
        <f>Y37*$H$37</f>
        <v>219.81</v>
      </c>
      <c r="AA37" s="51">
        <f>AB37/SUM($G$37:$H$37)</f>
        <v>0.13394614069659774</v>
      </c>
      <c r="AB37" s="50">
        <f t="shared" si="2"/>
        <v>225.6671</v>
      </c>
      <c r="AC37" s="51" t="s">
        <v>173</v>
      </c>
      <c r="AD37" s="37">
        <v>0.1</v>
      </c>
      <c r="AE37" s="50">
        <f>$G$37*AD37</f>
        <v>58.571000000000005</v>
      </c>
      <c r="AF37" s="37">
        <v>0.36699999999999999</v>
      </c>
      <c r="AG37" s="50">
        <f>AF37*$H$37</f>
        <v>403.35134999999997</v>
      </c>
      <c r="AH37" s="51">
        <f>AI37/SUM($G$37:$H$37)</f>
        <v>0.27417694508416629</v>
      </c>
      <c r="AI37" s="50">
        <f t="shared" si="3"/>
        <v>461.92234999999999</v>
      </c>
      <c r="AJ37" s="51" t="s">
        <v>173</v>
      </c>
      <c r="AK37" s="37">
        <v>0.05</v>
      </c>
      <c r="AL37" s="50">
        <f>$G$37*AK37</f>
        <v>29.285500000000003</v>
      </c>
      <c r="AM37" s="37">
        <v>0.05</v>
      </c>
      <c r="AN37" s="50">
        <f>AM37*$H$37</f>
        <v>54.952500000000001</v>
      </c>
      <c r="AO37" s="51">
        <f>AP37/SUM($G$37:$H$37)</f>
        <v>0.05</v>
      </c>
      <c r="AP37" s="50">
        <f t="shared" si="4"/>
        <v>84.238</v>
      </c>
      <c r="AQ37" s="51" t="s">
        <v>173</v>
      </c>
    </row>
    <row r="38" spans="2:43">
      <c r="B38" s="35" t="s">
        <v>109</v>
      </c>
      <c r="C38" s="35" t="s">
        <v>9</v>
      </c>
      <c r="D38" s="35" t="s">
        <v>132</v>
      </c>
      <c r="E38" s="35" t="s">
        <v>13</v>
      </c>
      <c r="F38" s="35" t="s">
        <v>172</v>
      </c>
      <c r="G38" s="36">
        <v>585.71</v>
      </c>
      <c r="H38" s="36">
        <v>1099.05</v>
      </c>
      <c r="I38" s="37"/>
      <c r="J38" s="50">
        <f>$G$38*I38</f>
        <v>0</v>
      </c>
      <c r="K38" s="37"/>
      <c r="L38" s="50">
        <f>K38*$H$38</f>
        <v>0</v>
      </c>
      <c r="M38" s="51">
        <f>N38/SUM($G$38:$H$38)</f>
        <v>0</v>
      </c>
      <c r="N38" s="50">
        <f t="shared" si="5"/>
        <v>0</v>
      </c>
      <c r="O38" s="51" t="s">
        <v>173</v>
      </c>
      <c r="P38" s="37"/>
      <c r="Q38" s="50">
        <f>$G$38*P38</f>
        <v>0</v>
      </c>
      <c r="R38" s="37"/>
      <c r="S38" s="50">
        <f>R38*$H$38</f>
        <v>0</v>
      </c>
      <c r="T38" s="51">
        <f>U38/SUM($G$38:$H$38)</f>
        <v>0</v>
      </c>
      <c r="U38" s="50">
        <f t="shared" si="1"/>
        <v>0</v>
      </c>
      <c r="V38" s="51" t="s">
        <v>173</v>
      </c>
      <c r="W38" s="37">
        <v>0.01</v>
      </c>
      <c r="X38" s="50">
        <f>$G$38*W38</f>
        <v>5.8571000000000009</v>
      </c>
      <c r="Y38" s="37">
        <v>0.2</v>
      </c>
      <c r="Z38" s="50">
        <f>Y38*$H$38</f>
        <v>219.81</v>
      </c>
      <c r="AA38" s="51">
        <f>AB38/SUM($G$38:$H$38)</f>
        <v>0.13394614069659774</v>
      </c>
      <c r="AB38" s="50">
        <f t="shared" si="2"/>
        <v>225.6671</v>
      </c>
      <c r="AC38" s="51" t="s">
        <v>173</v>
      </c>
      <c r="AD38" s="37">
        <v>0.1</v>
      </c>
      <c r="AE38" s="50">
        <f>$G$38*AD38</f>
        <v>58.571000000000005</v>
      </c>
      <c r="AF38" s="37">
        <v>0.36699999999999999</v>
      </c>
      <c r="AG38" s="50">
        <f>AF38*$H$38</f>
        <v>403.35134999999997</v>
      </c>
      <c r="AH38" s="51">
        <f>AI38/SUM($G$38:$H$38)</f>
        <v>0.27417694508416629</v>
      </c>
      <c r="AI38" s="50">
        <f t="shared" si="3"/>
        <v>461.92234999999999</v>
      </c>
      <c r="AJ38" s="51" t="s">
        <v>173</v>
      </c>
      <c r="AK38" s="37"/>
      <c r="AL38" s="50">
        <f>$G$38*AK38</f>
        <v>0</v>
      </c>
      <c r="AM38" s="37"/>
      <c r="AN38" s="50">
        <f>AM38*$H$38</f>
        <v>0</v>
      </c>
      <c r="AO38" s="51">
        <f>AP38/SUM($G$38:$H$38)</f>
        <v>0</v>
      </c>
      <c r="AP38" s="50">
        <f t="shared" si="4"/>
        <v>0</v>
      </c>
      <c r="AQ38" s="51" t="s">
        <v>173</v>
      </c>
    </row>
    <row r="39" spans="2:43">
      <c r="B39" s="35" t="s">
        <v>109</v>
      </c>
      <c r="C39" s="35" t="s">
        <v>9</v>
      </c>
      <c r="D39" s="35" t="s">
        <v>59</v>
      </c>
      <c r="E39" s="35" t="s">
        <v>13</v>
      </c>
      <c r="F39" s="35" t="s">
        <v>172</v>
      </c>
      <c r="G39" s="36">
        <v>585.71</v>
      </c>
      <c r="H39" s="36">
        <v>1099.05</v>
      </c>
      <c r="I39" s="37"/>
      <c r="J39" s="50">
        <f>$G$39*I39</f>
        <v>0</v>
      </c>
      <c r="K39" s="37"/>
      <c r="L39" s="50">
        <f>K39*$H$39</f>
        <v>0</v>
      </c>
      <c r="M39" s="51">
        <f>N39/SUM($G$39:$H$39)</f>
        <v>0</v>
      </c>
      <c r="N39" s="50">
        <f t="shared" si="5"/>
        <v>0</v>
      </c>
      <c r="O39" s="51" t="s">
        <v>173</v>
      </c>
      <c r="P39" s="37"/>
      <c r="Q39" s="50">
        <f>$G$39*P39</f>
        <v>0</v>
      </c>
      <c r="R39" s="37"/>
      <c r="S39" s="50">
        <f>R39*$H$39</f>
        <v>0</v>
      </c>
      <c r="T39" s="51">
        <f>U39/SUM($G$39:$H$39)</f>
        <v>0</v>
      </c>
      <c r="U39" s="50">
        <f t="shared" si="1"/>
        <v>0</v>
      </c>
      <c r="V39" s="51" t="s">
        <v>173</v>
      </c>
      <c r="W39" s="37">
        <v>0.01</v>
      </c>
      <c r="X39" s="50">
        <f>$G$39*W39</f>
        <v>5.8571000000000009</v>
      </c>
      <c r="Y39" s="37">
        <v>0.2</v>
      </c>
      <c r="Z39" s="50">
        <f>Y39*$H$39</f>
        <v>219.81</v>
      </c>
      <c r="AA39" s="51">
        <f>AB39/SUM($G$39:$H$39)</f>
        <v>0.13394614069659774</v>
      </c>
      <c r="AB39" s="50">
        <f t="shared" si="2"/>
        <v>225.6671</v>
      </c>
      <c r="AC39" s="51" t="s">
        <v>173</v>
      </c>
      <c r="AD39" s="37"/>
      <c r="AE39" s="50">
        <f>$G$39*AD39</f>
        <v>0</v>
      </c>
      <c r="AF39" s="37"/>
      <c r="AG39" s="50">
        <f>AF39*$H$39</f>
        <v>0</v>
      </c>
      <c r="AH39" s="51">
        <f>AI39/SUM($G$39:$H$39)</f>
        <v>0</v>
      </c>
      <c r="AI39" s="50">
        <f t="shared" si="3"/>
        <v>0</v>
      </c>
      <c r="AJ39" s="51" t="s">
        <v>173</v>
      </c>
      <c r="AK39" s="37">
        <v>0.05</v>
      </c>
      <c r="AL39" s="50">
        <f>$G$39*AK39</f>
        <v>29.285500000000003</v>
      </c>
      <c r="AM39" s="37">
        <v>0.05</v>
      </c>
      <c r="AN39" s="50">
        <f>AM39*$H$39</f>
        <v>54.952500000000001</v>
      </c>
      <c r="AO39" s="51">
        <f>AP39/SUM($G$39:$H$39)</f>
        <v>0.05</v>
      </c>
      <c r="AP39" s="50">
        <f t="shared" si="4"/>
        <v>84.238</v>
      </c>
      <c r="AQ39" s="51" t="s">
        <v>173</v>
      </c>
    </row>
    <row r="40" spans="2:43">
      <c r="B40" s="35" t="s">
        <v>109</v>
      </c>
      <c r="C40" s="35" t="s">
        <v>38</v>
      </c>
      <c r="D40" s="35" t="s">
        <v>48</v>
      </c>
      <c r="E40" s="35" t="s">
        <v>82</v>
      </c>
      <c r="F40" s="35" t="s">
        <v>172</v>
      </c>
      <c r="G40" s="36">
        <v>585.71</v>
      </c>
      <c r="H40" s="36">
        <v>1099.05</v>
      </c>
      <c r="I40" s="37"/>
      <c r="J40" s="50">
        <f>$G$40*I40</f>
        <v>0</v>
      </c>
      <c r="K40" s="37"/>
      <c r="L40" s="50">
        <f>K40*$H$40</f>
        <v>0</v>
      </c>
      <c r="M40" s="51">
        <f>N40/SUM($G$40:$H$40)</f>
        <v>0</v>
      </c>
      <c r="N40" s="50">
        <f t="shared" si="5"/>
        <v>0</v>
      </c>
      <c r="O40" s="51" t="s">
        <v>173</v>
      </c>
      <c r="P40" s="37"/>
      <c r="Q40" s="50">
        <f>$G$40*P40</f>
        <v>0</v>
      </c>
      <c r="R40" s="37"/>
      <c r="S40" s="50">
        <f>R40*$H$40</f>
        <v>0</v>
      </c>
      <c r="T40" s="51">
        <f>U40/SUM($G$40:$H$40)</f>
        <v>0</v>
      </c>
      <c r="U40" s="50">
        <f t="shared" si="1"/>
        <v>0</v>
      </c>
      <c r="V40" s="51" t="s">
        <v>173</v>
      </c>
      <c r="W40" s="37">
        <v>0.01</v>
      </c>
      <c r="X40" s="50">
        <f>$G$40*W40</f>
        <v>5.8571000000000009</v>
      </c>
      <c r="Y40" s="37">
        <v>0.2</v>
      </c>
      <c r="Z40" s="50">
        <f>Y40*$H$40</f>
        <v>219.81</v>
      </c>
      <c r="AA40" s="51">
        <f>AB40/SUM($G$40:$H$40)</f>
        <v>0.13394614069659774</v>
      </c>
      <c r="AB40" s="50">
        <f t="shared" si="2"/>
        <v>225.6671</v>
      </c>
      <c r="AC40" s="51" t="s">
        <v>173</v>
      </c>
      <c r="AD40" s="37">
        <v>0.1</v>
      </c>
      <c r="AE40" s="50">
        <f>$G$40*AD40</f>
        <v>58.571000000000005</v>
      </c>
      <c r="AF40" s="37">
        <v>0.27</v>
      </c>
      <c r="AG40" s="50">
        <f>AF40*$H$40</f>
        <v>296.74349999999998</v>
      </c>
      <c r="AH40" s="51">
        <f>AI40/SUM($G$40:$H$40)</f>
        <v>0.21089917851800852</v>
      </c>
      <c r="AI40" s="50">
        <f t="shared" si="3"/>
        <v>355.31450000000001</v>
      </c>
      <c r="AJ40" s="51" t="s">
        <v>173</v>
      </c>
      <c r="AK40" s="37"/>
      <c r="AL40" s="50">
        <f>$G$40*AK40</f>
        <v>0</v>
      </c>
      <c r="AM40" s="37"/>
      <c r="AN40" s="50">
        <f>AM40*$H$40</f>
        <v>0</v>
      </c>
      <c r="AO40" s="51">
        <f>AP40/SUM($G$40:$H$40)</f>
        <v>0</v>
      </c>
      <c r="AP40" s="50">
        <f t="shared" si="4"/>
        <v>0</v>
      </c>
      <c r="AQ40" s="51" t="s">
        <v>173</v>
      </c>
    </row>
    <row r="41" spans="2:43">
      <c r="B41" s="35" t="s">
        <v>109</v>
      </c>
      <c r="C41" s="35" t="s">
        <v>49</v>
      </c>
      <c r="D41" s="35" t="s">
        <v>80</v>
      </c>
      <c r="E41" s="35" t="s">
        <v>30</v>
      </c>
      <c r="F41" s="35" t="s">
        <v>172</v>
      </c>
      <c r="G41" s="36">
        <v>585.71</v>
      </c>
      <c r="H41" s="36">
        <v>1099.05</v>
      </c>
      <c r="I41" s="37"/>
      <c r="J41" s="50">
        <f>$G$41*I41</f>
        <v>0</v>
      </c>
      <c r="K41" s="37"/>
      <c r="L41" s="50">
        <f>K41*$H$41</f>
        <v>0</v>
      </c>
      <c r="M41" s="51">
        <f>N41/SUM($G$41:$H$41)</f>
        <v>0</v>
      </c>
      <c r="N41" s="50">
        <f t="shared" si="5"/>
        <v>0</v>
      </c>
      <c r="O41" s="51" t="s">
        <v>173</v>
      </c>
      <c r="P41" s="37">
        <v>0.02</v>
      </c>
      <c r="Q41" s="50">
        <f>$G$41*P41</f>
        <v>11.714200000000002</v>
      </c>
      <c r="R41" s="37">
        <v>0.08</v>
      </c>
      <c r="S41" s="50">
        <f>R41*$H$41</f>
        <v>87.923999999999992</v>
      </c>
      <c r="T41" s="51">
        <f>U41/SUM($G$41:$H$41)</f>
        <v>5.9140886535767705E-2</v>
      </c>
      <c r="U41" s="50">
        <f t="shared" si="1"/>
        <v>99.638199999999998</v>
      </c>
      <c r="V41" s="51" t="s">
        <v>173</v>
      </c>
      <c r="W41" s="37">
        <v>0.01</v>
      </c>
      <c r="X41" s="50">
        <f>$G$41*W41</f>
        <v>5.8571000000000009</v>
      </c>
      <c r="Y41" s="37">
        <v>0.2</v>
      </c>
      <c r="Z41" s="50">
        <f>Y41*$H$41</f>
        <v>219.81</v>
      </c>
      <c r="AA41" s="51">
        <f>AB41/SUM($G$41:$H$41)</f>
        <v>0.13394614069659774</v>
      </c>
      <c r="AB41" s="50">
        <f t="shared" si="2"/>
        <v>225.6671</v>
      </c>
      <c r="AC41" s="51" t="s">
        <v>173</v>
      </c>
      <c r="AD41" s="37">
        <v>0.11</v>
      </c>
      <c r="AE41" s="50">
        <f>$G$41*AD41</f>
        <v>64.428100000000001</v>
      </c>
      <c r="AF41" s="37">
        <v>0.24349999999999999</v>
      </c>
      <c r="AG41" s="50">
        <f>AF41*$H$41</f>
        <v>267.618675</v>
      </c>
      <c r="AH41" s="51">
        <f>AI41/SUM($G$41:$H$41)</f>
        <v>0.19708847254208317</v>
      </c>
      <c r="AI41" s="50">
        <f t="shared" si="3"/>
        <v>332.04677500000003</v>
      </c>
      <c r="AJ41" s="51" t="s">
        <v>173</v>
      </c>
      <c r="AK41" s="37">
        <v>0.02</v>
      </c>
      <c r="AL41" s="50">
        <f>$G$41*AK41</f>
        <v>11.714200000000002</v>
      </c>
      <c r="AM41" s="37">
        <v>0.05</v>
      </c>
      <c r="AN41" s="50">
        <f>AM41*$H$41</f>
        <v>54.952500000000001</v>
      </c>
      <c r="AO41" s="51">
        <f>AP41/SUM($G$41:$H$41)</f>
        <v>3.9570443267883858E-2</v>
      </c>
      <c r="AP41" s="50">
        <f t="shared" si="4"/>
        <v>66.666700000000006</v>
      </c>
      <c r="AQ41" s="51" t="s">
        <v>173</v>
      </c>
    </row>
    <row r="42" spans="2:43">
      <c r="B42" s="35" t="s">
        <v>109</v>
      </c>
      <c r="C42" s="35" t="s">
        <v>49</v>
      </c>
      <c r="D42" s="35" t="s">
        <v>133</v>
      </c>
      <c r="E42" s="35" t="s">
        <v>30</v>
      </c>
      <c r="F42" s="35" t="s">
        <v>172</v>
      </c>
      <c r="G42" s="36">
        <v>585.71</v>
      </c>
      <c r="H42" s="36">
        <v>1099.05</v>
      </c>
      <c r="I42" s="37"/>
      <c r="J42" s="50">
        <f>$G$42*I42</f>
        <v>0</v>
      </c>
      <c r="K42" s="37"/>
      <c r="L42" s="50">
        <f>K42*$H$42</f>
        <v>0</v>
      </c>
      <c r="M42" s="51">
        <f>N42/SUM($G$42:$H$42)</f>
        <v>0</v>
      </c>
      <c r="N42" s="50">
        <f t="shared" si="5"/>
        <v>0</v>
      </c>
      <c r="O42" s="51" t="s">
        <v>173</v>
      </c>
      <c r="P42" s="37">
        <v>0.02</v>
      </c>
      <c r="Q42" s="50">
        <f>$G$42*P42</f>
        <v>11.714200000000002</v>
      </c>
      <c r="R42" s="37">
        <v>0.08</v>
      </c>
      <c r="S42" s="50">
        <f>R42*$H$42</f>
        <v>87.923999999999992</v>
      </c>
      <c r="T42" s="51">
        <f>U42/SUM($G$42:$H$42)</f>
        <v>5.9140886535767705E-2</v>
      </c>
      <c r="U42" s="50">
        <f t="shared" si="1"/>
        <v>99.638199999999998</v>
      </c>
      <c r="V42" s="51" t="s">
        <v>173</v>
      </c>
      <c r="W42" s="37">
        <v>0.01</v>
      </c>
      <c r="X42" s="50">
        <f>$G$42*W42</f>
        <v>5.8571000000000009</v>
      </c>
      <c r="Y42" s="37">
        <v>0.2</v>
      </c>
      <c r="Z42" s="50">
        <f>Y42*$H$42</f>
        <v>219.81</v>
      </c>
      <c r="AA42" s="51">
        <f>AB42/SUM($G$42:$H$42)</f>
        <v>0.13394614069659774</v>
      </c>
      <c r="AB42" s="50">
        <f t="shared" si="2"/>
        <v>225.6671</v>
      </c>
      <c r="AC42" s="51" t="s">
        <v>173</v>
      </c>
      <c r="AD42" s="37"/>
      <c r="AE42" s="50">
        <f>$G$42*AD42</f>
        <v>0</v>
      </c>
      <c r="AF42" s="37"/>
      <c r="AG42" s="50">
        <f>AF42*$H$42</f>
        <v>0</v>
      </c>
      <c r="AH42" s="51">
        <f>AI42/SUM($G$42:$H$42)</f>
        <v>0</v>
      </c>
      <c r="AI42" s="50">
        <f t="shared" si="3"/>
        <v>0</v>
      </c>
      <c r="AJ42" s="51" t="s">
        <v>173</v>
      </c>
      <c r="AK42" s="37">
        <v>0.05</v>
      </c>
      <c r="AL42" s="50">
        <f>$G$42*AK42</f>
        <v>29.285500000000003</v>
      </c>
      <c r="AM42" s="37">
        <v>0.04</v>
      </c>
      <c r="AN42" s="50">
        <f>AM42*$H$42</f>
        <v>43.961999999999996</v>
      </c>
      <c r="AO42" s="51">
        <f>AP42/SUM($G$42:$H$42)</f>
        <v>4.3476518910705385E-2</v>
      </c>
      <c r="AP42" s="50">
        <f t="shared" si="4"/>
        <v>73.247500000000002</v>
      </c>
      <c r="AQ42" s="51" t="s">
        <v>173</v>
      </c>
    </row>
    <row r="43" spans="2:43">
      <c r="B43" s="35" t="s">
        <v>109</v>
      </c>
      <c r="C43" s="35" t="s">
        <v>49</v>
      </c>
      <c r="D43" s="35" t="s">
        <v>134</v>
      </c>
      <c r="E43" s="35" t="s">
        <v>30</v>
      </c>
      <c r="F43" s="57" t="s">
        <v>172</v>
      </c>
      <c r="G43" s="36">
        <v>585.71</v>
      </c>
      <c r="H43" s="36">
        <v>1099.05</v>
      </c>
      <c r="I43" s="60"/>
      <c r="J43" s="59">
        <f>$G$43*I43</f>
        <v>0</v>
      </c>
      <c r="K43" s="60"/>
      <c r="L43" s="59">
        <f>K43*$H$43</f>
        <v>0</v>
      </c>
      <c r="M43" s="61">
        <f>N43/SUM($G$43:$H$43)</f>
        <v>0</v>
      </c>
      <c r="N43" s="59">
        <f t="shared" si="5"/>
        <v>0</v>
      </c>
      <c r="O43" s="61" t="s">
        <v>173</v>
      </c>
      <c r="P43" s="58">
        <v>0.02</v>
      </c>
      <c r="Q43" s="59">
        <f>$G$43*P43</f>
        <v>11.714200000000002</v>
      </c>
      <c r="R43" s="37">
        <v>0.08</v>
      </c>
      <c r="S43" s="59">
        <f>R43*$H$43</f>
        <v>87.923999999999992</v>
      </c>
      <c r="T43" s="61">
        <f>U43/SUM($G$43:$H$43)</f>
        <v>5.9140886535767705E-2</v>
      </c>
      <c r="U43" s="59">
        <f t="shared" si="1"/>
        <v>99.638199999999998</v>
      </c>
      <c r="V43" s="61" t="s">
        <v>173</v>
      </c>
      <c r="W43" s="37">
        <v>0.01</v>
      </c>
      <c r="X43" s="59">
        <f>$G$43*W43</f>
        <v>5.8571000000000009</v>
      </c>
      <c r="Y43" s="37">
        <v>0.2</v>
      </c>
      <c r="Z43" s="59">
        <f>Y43*$H$43</f>
        <v>219.81</v>
      </c>
      <c r="AA43" s="61">
        <f>AB43/SUM($G$43:$H$43)</f>
        <v>0.13394614069659774</v>
      </c>
      <c r="AB43" s="59">
        <f t="shared" si="2"/>
        <v>225.6671</v>
      </c>
      <c r="AC43" s="61" t="s">
        <v>173</v>
      </c>
      <c r="AD43" s="37">
        <v>0.11</v>
      </c>
      <c r="AE43" s="59">
        <f>$G$43*AD43</f>
        <v>64.428100000000001</v>
      </c>
      <c r="AF43" s="37">
        <v>0.24349999999999999</v>
      </c>
      <c r="AG43" s="59">
        <f>AF43*$H$43</f>
        <v>267.618675</v>
      </c>
      <c r="AH43" s="61">
        <f>AI43/SUM($G$43:$H$43)</f>
        <v>0.19708847254208317</v>
      </c>
      <c r="AI43" s="59">
        <f t="shared" si="3"/>
        <v>332.04677500000003</v>
      </c>
      <c r="AJ43" s="61" t="s">
        <v>173</v>
      </c>
      <c r="AK43" s="37">
        <v>0.02</v>
      </c>
      <c r="AL43" s="59">
        <f>$G$43*AK43</f>
        <v>11.714200000000002</v>
      </c>
      <c r="AM43" s="37">
        <v>0.03</v>
      </c>
      <c r="AN43" s="59">
        <f>AM43*$H$43</f>
        <v>32.971499999999999</v>
      </c>
      <c r="AO43" s="61">
        <f>AP43/SUM($G$43:$H$43)</f>
        <v>2.6523481089294615E-2</v>
      </c>
      <c r="AP43" s="59">
        <f t="shared" si="4"/>
        <v>44.685699999999997</v>
      </c>
      <c r="AQ43" s="61" t="s">
        <v>173</v>
      </c>
    </row>
  </sheetData>
  <mergeCells count="49">
    <mergeCell ref="X4:X5"/>
    <mergeCell ref="Y4:Y5"/>
    <mergeCell ref="Q4:Q5"/>
    <mergeCell ref="R4:R5"/>
    <mergeCell ref="S4:S5"/>
    <mergeCell ref="T4:T5"/>
    <mergeCell ref="W4:W5"/>
    <mergeCell ref="AB4:AB5"/>
    <mergeCell ref="M4:M5"/>
    <mergeCell ref="U4:U5"/>
    <mergeCell ref="O4:O5"/>
    <mergeCell ref="AD2:AJ3"/>
    <mergeCell ref="AD4:AD5"/>
    <mergeCell ref="AE4:AE5"/>
    <mergeCell ref="AC4:AC5"/>
    <mergeCell ref="AI4:AI5"/>
    <mergeCell ref="V4:V5"/>
    <mergeCell ref="AJ4:AJ5"/>
    <mergeCell ref="P2:V3"/>
    <mergeCell ref="Z4:Z5"/>
    <mergeCell ref="AA4:AA5"/>
    <mergeCell ref="W2:AC3"/>
    <mergeCell ref="P4:P5"/>
    <mergeCell ref="AK2:AQ3"/>
    <mergeCell ref="AF4:AF5"/>
    <mergeCell ref="AK4:AK5"/>
    <mergeCell ref="AL4:AL5"/>
    <mergeCell ref="AM4:AM5"/>
    <mergeCell ref="AO4:AO5"/>
    <mergeCell ref="AP4:AP5"/>
    <mergeCell ref="AQ4:AQ5"/>
    <mergeCell ref="AG4:AG5"/>
    <mergeCell ref="AH4:AH5"/>
    <mergeCell ref="G2:H2"/>
    <mergeCell ref="AN4:AN5"/>
    <mergeCell ref="B2:E3"/>
    <mergeCell ref="B4:B5"/>
    <mergeCell ref="C4:C5"/>
    <mergeCell ref="D4:D5"/>
    <mergeCell ref="N4:N5"/>
    <mergeCell ref="F4:F5"/>
    <mergeCell ref="E4:E5"/>
    <mergeCell ref="I2:O3"/>
    <mergeCell ref="K4:K5"/>
    <mergeCell ref="G4:G5"/>
    <mergeCell ref="I4:I5"/>
    <mergeCell ref="H4:H5"/>
    <mergeCell ref="J4:J5"/>
    <mergeCell ref="L4:L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C74A74-D6E6-4358-8FAC-8B6323036AF9}">
          <x14:formula1>
            <xm:f>Hoja1!$B$5:$B$64</xm:f>
          </x14:formula1>
          <xm:sqref>E6:E21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1A374-2FF2-4C6B-B58A-BC9A5761ED5F}">
  <sheetPr>
    <tabColor rgb="FF7030A0"/>
  </sheetPr>
  <dimension ref="B2:D6"/>
  <sheetViews>
    <sheetView showGridLines="0" zoomScale="90" zoomScaleNormal="90" workbookViewId="0"/>
  </sheetViews>
  <sheetFormatPr baseColWidth="10" defaultColWidth="10.375" defaultRowHeight="15"/>
  <cols>
    <col min="1" max="1" width="3.5" style="1" customWidth="1"/>
    <col min="2" max="2" width="26.625" style="1" customWidth="1"/>
    <col min="3" max="3" width="8.625" style="1" customWidth="1"/>
    <col min="4" max="4" width="24.625" style="1" customWidth="1"/>
    <col min="5" max="16384" width="10.375" style="1"/>
  </cols>
  <sheetData>
    <row r="2" spans="2:4" ht="27" customHeight="1">
      <c r="B2" s="79" t="s">
        <v>103</v>
      </c>
      <c r="C2" s="79" t="s">
        <v>1</v>
      </c>
      <c r="D2" s="79" t="s">
        <v>135</v>
      </c>
    </row>
    <row r="3" spans="2:4">
      <c r="B3" s="80"/>
      <c r="C3" s="80"/>
      <c r="D3" s="80"/>
    </row>
    <row r="4" spans="2:4">
      <c r="B4" s="38" t="s">
        <v>159</v>
      </c>
      <c r="C4" s="38" t="s">
        <v>136</v>
      </c>
      <c r="D4" s="39">
        <v>1.2E-2</v>
      </c>
    </row>
    <row r="5" spans="2:4">
      <c r="B5" s="38" t="s">
        <v>162</v>
      </c>
      <c r="C5" s="38" t="s">
        <v>136</v>
      </c>
      <c r="D5" s="39">
        <v>2.1000000000000001E-2</v>
      </c>
    </row>
    <row r="6" spans="2:4" ht="22.5">
      <c r="B6" s="38" t="s">
        <v>163</v>
      </c>
      <c r="C6" s="38" t="s">
        <v>136</v>
      </c>
      <c r="D6" s="39">
        <v>2.1999999999999999E-2</v>
      </c>
    </row>
  </sheetData>
  <mergeCells count="3">
    <mergeCell ref="B2:B3"/>
    <mergeCell ref="C2:C3"/>
    <mergeCell ref="D2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A0C0C-F6F3-4705-B444-496082FFCFE1}">
  <sheetPr>
    <tabColor theme="5" tint="0.39997558519241921"/>
  </sheetPr>
  <dimension ref="B2:I6"/>
  <sheetViews>
    <sheetView showGridLines="0" zoomScale="90" zoomScaleNormal="90" workbookViewId="0"/>
  </sheetViews>
  <sheetFormatPr baseColWidth="10" defaultColWidth="10.375" defaultRowHeight="15"/>
  <cols>
    <col min="1" max="1" width="3.5" style="1" customWidth="1"/>
    <col min="2" max="2" width="26.625" style="1" customWidth="1"/>
    <col min="3" max="3" width="7.625" style="1" customWidth="1"/>
    <col min="4" max="4" width="24.625" style="1" customWidth="1"/>
    <col min="5" max="5" width="17.625" style="1" customWidth="1"/>
    <col min="6" max="8" width="13.5" style="3" customWidth="1"/>
    <col min="9" max="9" width="34.375" style="3" customWidth="1"/>
    <col min="10" max="16384" width="10.375" style="1"/>
  </cols>
  <sheetData>
    <row r="2" spans="2:4" ht="27" customHeight="1">
      <c r="B2" s="79" t="s">
        <v>103</v>
      </c>
      <c r="C2" s="79" t="s">
        <v>1</v>
      </c>
      <c r="D2" s="79" t="s">
        <v>137</v>
      </c>
    </row>
    <row r="3" spans="2:4">
      <c r="B3" s="80"/>
      <c r="C3" s="80"/>
      <c r="D3" s="80"/>
    </row>
    <row r="4" spans="2:4">
      <c r="B4" s="38" t="s">
        <v>175</v>
      </c>
      <c r="C4" s="38" t="s">
        <v>138</v>
      </c>
      <c r="D4" s="39">
        <v>0.03</v>
      </c>
    </row>
    <row r="5" spans="2:4">
      <c r="B5" s="38" t="s">
        <v>164</v>
      </c>
      <c r="C5" s="38" t="s">
        <v>138</v>
      </c>
      <c r="D5" s="39">
        <v>0.03</v>
      </c>
    </row>
    <row r="6" spans="2:4">
      <c r="B6" s="38" t="s">
        <v>162</v>
      </c>
      <c r="C6" s="38" t="s">
        <v>138</v>
      </c>
      <c r="D6" s="39">
        <v>1.2E-2</v>
      </c>
    </row>
  </sheetData>
  <mergeCells count="3">
    <mergeCell ref="B2:B3"/>
    <mergeCell ref="C2:C3"/>
    <mergeCell ref="D2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C6D50-C01A-4944-BE69-D4899B43267B}">
  <sheetPr>
    <tabColor theme="2"/>
  </sheetPr>
  <dimension ref="B2:Y28"/>
  <sheetViews>
    <sheetView showGridLines="0" tabSelected="1" topLeftCell="E1" zoomScale="80" zoomScaleNormal="80" workbookViewId="0">
      <selection activeCell="W28" sqref="W28"/>
    </sheetView>
  </sheetViews>
  <sheetFormatPr baseColWidth="10" defaultColWidth="10.375" defaultRowHeight="15"/>
  <cols>
    <col min="1" max="1" width="1" style="28" customWidth="1"/>
    <col min="2" max="2" width="9.375" style="28" customWidth="1"/>
    <col min="3" max="3" width="12.375" style="28" customWidth="1"/>
    <col min="4" max="6" width="21" style="28" customWidth="1"/>
    <col min="7" max="7" width="13.875" style="28" customWidth="1"/>
    <col min="8" max="8" width="15.625" style="28" customWidth="1"/>
    <col min="9" max="14" width="14.625" style="28" customWidth="1"/>
    <col min="15" max="15" width="17.125" style="28" customWidth="1"/>
    <col min="16" max="16" width="14.625" style="28" hidden="1" customWidth="1"/>
    <col min="17" max="22" width="14.625" style="28" customWidth="1"/>
    <col min="23" max="23" width="17.875" style="28" customWidth="1"/>
    <col min="24" max="24" width="14.625" style="28" hidden="1" customWidth="1"/>
    <col min="26" max="16384" width="10.375" style="28"/>
  </cols>
  <sheetData>
    <row r="2" spans="2:24" ht="15" customHeight="1">
      <c r="B2" s="29"/>
      <c r="C2" s="29"/>
      <c r="D2" s="29"/>
      <c r="E2" s="29"/>
      <c r="F2" s="29"/>
      <c r="G2" s="85" t="s">
        <v>157</v>
      </c>
      <c r="H2" s="85"/>
      <c r="I2" s="86" t="s">
        <v>158</v>
      </c>
      <c r="J2" s="87"/>
      <c r="K2" s="87"/>
      <c r="L2" s="87"/>
      <c r="M2" s="87"/>
      <c r="N2" s="87"/>
      <c r="O2" s="87"/>
      <c r="P2" s="88"/>
      <c r="Q2" s="81" t="s">
        <v>160</v>
      </c>
      <c r="R2" s="82"/>
      <c r="S2" s="82"/>
      <c r="T2" s="82"/>
      <c r="U2" s="82"/>
      <c r="V2" s="82"/>
      <c r="W2" s="82"/>
      <c r="X2" s="82"/>
    </row>
    <row r="3" spans="2:24" ht="26.1" customHeight="1">
      <c r="B3" s="29"/>
      <c r="C3" s="29"/>
      <c r="D3" s="29"/>
      <c r="E3" s="29"/>
      <c r="F3" s="29"/>
      <c r="G3" s="30" t="s">
        <v>101</v>
      </c>
      <c r="H3" s="30" t="s">
        <v>102</v>
      </c>
      <c r="I3" s="83"/>
      <c r="J3" s="84"/>
      <c r="K3" s="84"/>
      <c r="L3" s="84"/>
      <c r="M3" s="84"/>
      <c r="N3" s="84"/>
      <c r="O3" s="84"/>
      <c r="P3" s="89"/>
      <c r="Q3" s="83"/>
      <c r="R3" s="84"/>
      <c r="S3" s="84"/>
      <c r="T3" s="84"/>
      <c r="U3" s="84"/>
      <c r="V3" s="84"/>
      <c r="W3" s="84"/>
      <c r="X3" s="84"/>
    </row>
    <row r="4" spans="2:24" ht="65.099999999999994" customHeight="1">
      <c r="B4" s="30" t="s">
        <v>0</v>
      </c>
      <c r="C4" s="30" t="s">
        <v>2</v>
      </c>
      <c r="D4" s="30" t="s">
        <v>3</v>
      </c>
      <c r="E4" s="30" t="s">
        <v>104</v>
      </c>
      <c r="F4" s="30" t="s">
        <v>169</v>
      </c>
      <c r="G4" s="30" t="s">
        <v>105</v>
      </c>
      <c r="H4" s="30" t="s">
        <v>105</v>
      </c>
      <c r="I4" s="30" t="s">
        <v>106</v>
      </c>
      <c r="J4" s="43" t="s">
        <v>165</v>
      </c>
      <c r="K4" s="30" t="s">
        <v>108</v>
      </c>
      <c r="L4" s="43" t="s">
        <v>166</v>
      </c>
      <c r="M4" s="44" t="s">
        <v>168</v>
      </c>
      <c r="N4" s="44" t="s">
        <v>167</v>
      </c>
      <c r="O4" s="62" t="s">
        <v>177</v>
      </c>
      <c r="P4" s="62" t="s">
        <v>139</v>
      </c>
      <c r="Q4" s="30" t="s">
        <v>106</v>
      </c>
      <c r="R4" s="43" t="s">
        <v>165</v>
      </c>
      <c r="S4" s="30" t="s">
        <v>108</v>
      </c>
      <c r="T4" s="43" t="s">
        <v>166</v>
      </c>
      <c r="U4" s="44" t="s">
        <v>168</v>
      </c>
      <c r="V4" s="44" t="s">
        <v>167</v>
      </c>
      <c r="W4" s="62" t="s">
        <v>178</v>
      </c>
      <c r="X4" s="62" t="s">
        <v>139</v>
      </c>
    </row>
    <row r="5" spans="2:24">
      <c r="B5" s="47">
        <v>3</v>
      </c>
      <c r="C5" s="31" t="s">
        <v>20</v>
      </c>
      <c r="D5" s="31" t="s">
        <v>17</v>
      </c>
      <c r="E5" s="31" t="s">
        <v>110</v>
      </c>
      <c r="F5" s="31" t="s">
        <v>171</v>
      </c>
      <c r="G5" s="32">
        <v>585.71</v>
      </c>
      <c r="H5" s="33">
        <v>1099.05</v>
      </c>
      <c r="I5" s="42">
        <v>0.16500000000000001</v>
      </c>
      <c r="J5" s="45">
        <f>I5*G5</f>
        <v>96.642150000000015</v>
      </c>
      <c r="K5" s="42">
        <v>0.55200000000000005</v>
      </c>
      <c r="L5" s="45">
        <f>K5*H5</f>
        <v>606.67560000000003</v>
      </c>
      <c r="M5" s="42">
        <f>N5/SUM(G5:H5)</f>
        <v>0.41745871815570174</v>
      </c>
      <c r="N5" s="45">
        <f>J5+L5</f>
        <v>703.31775000000005</v>
      </c>
      <c r="O5" s="45">
        <f>+(P5*5.1%)+P5</f>
        <v>157073.34572800001</v>
      </c>
      <c r="P5" s="48">
        <v>149451.32800000001</v>
      </c>
      <c r="Q5" s="42">
        <v>0.1205</v>
      </c>
      <c r="R5" s="45">
        <f>Q5*G5</f>
        <v>70.578055000000006</v>
      </c>
      <c r="S5" s="42">
        <v>0.57579999999999998</v>
      </c>
      <c r="T5" s="45">
        <f>S5*H5</f>
        <v>632.83299</v>
      </c>
      <c r="U5" s="42">
        <f>V5/SUM(G5:H5)</f>
        <v>0.41751409399558398</v>
      </c>
      <c r="V5" s="45">
        <f>R5+T5</f>
        <v>703.41104500000006</v>
      </c>
      <c r="W5" s="45">
        <f>+(X5*5.1%)+X5</f>
        <v>265816.431232</v>
      </c>
      <c r="X5" s="48">
        <v>252917.63200000001</v>
      </c>
    </row>
    <row r="6" spans="2:24">
      <c r="B6" s="47">
        <v>3</v>
      </c>
      <c r="C6" s="31" t="s">
        <v>20</v>
      </c>
      <c r="D6" s="31" t="s">
        <v>113</v>
      </c>
      <c r="E6" s="31" t="s">
        <v>110</v>
      </c>
      <c r="F6" s="31" t="s">
        <v>172</v>
      </c>
      <c r="G6" s="32">
        <v>585.71</v>
      </c>
      <c r="H6" s="33">
        <v>1099.05</v>
      </c>
      <c r="I6" s="42">
        <v>0.16500000000000001</v>
      </c>
      <c r="J6" s="45">
        <f t="shared" ref="J6:J28" si="0">I6*G6</f>
        <v>96.642150000000015</v>
      </c>
      <c r="K6" s="42">
        <v>0.52959999999999996</v>
      </c>
      <c r="L6" s="45">
        <f t="shared" ref="L6:L28" si="1">K6*H6</f>
        <v>582.05687999999998</v>
      </c>
      <c r="M6" s="42">
        <f t="shared" ref="M6:M28" si="2">N6/SUM(G6:H6)</f>
        <v>0.40284612051568175</v>
      </c>
      <c r="N6" s="45">
        <f t="shared" ref="N6:N28" si="3">J6+L6</f>
        <v>678.69902999999999</v>
      </c>
      <c r="O6" s="45">
        <f t="shared" ref="O6:O27" si="4">+(P6*5.1%)+P6</f>
        <v>241651.30111999999</v>
      </c>
      <c r="P6" s="48">
        <v>229925.12</v>
      </c>
      <c r="Q6" s="42">
        <v>0.1205</v>
      </c>
      <c r="R6" s="45">
        <f>Q6*N6</f>
        <v>81.783233115000002</v>
      </c>
      <c r="S6" s="42">
        <v>0.57579999999999998</v>
      </c>
      <c r="T6" s="45">
        <f>S6*H6</f>
        <v>632.83299</v>
      </c>
      <c r="U6" s="42">
        <f>V6/SUM(G6:H6)</f>
        <v>0.42416499864372376</v>
      </c>
      <c r="V6" s="45">
        <f t="shared" ref="V6:V28" si="5">R6+T6</f>
        <v>714.61622311500003</v>
      </c>
      <c r="W6" s="45">
        <f t="shared" ref="W6:W28" si="6">+(X6*5.1%)+X6</f>
        <v>302064.12640000001</v>
      </c>
      <c r="X6" s="48">
        <v>287406.40000000002</v>
      </c>
    </row>
    <row r="7" spans="2:24">
      <c r="B7" s="47">
        <v>3</v>
      </c>
      <c r="C7" s="31" t="s">
        <v>20</v>
      </c>
      <c r="D7" s="31" t="s">
        <v>114</v>
      </c>
      <c r="E7" s="31" t="s">
        <v>110</v>
      </c>
      <c r="F7" s="31" t="s">
        <v>172</v>
      </c>
      <c r="G7" s="32">
        <v>585.71</v>
      </c>
      <c r="H7" s="33">
        <v>1099.05</v>
      </c>
      <c r="I7" s="42">
        <v>0.16500000000000001</v>
      </c>
      <c r="J7" s="45">
        <f t="shared" si="0"/>
        <v>96.642150000000015</v>
      </c>
      <c r="K7" s="42">
        <v>0.52959999999999996</v>
      </c>
      <c r="L7" s="45">
        <f t="shared" si="1"/>
        <v>582.05687999999998</v>
      </c>
      <c r="M7" s="42">
        <f t="shared" si="2"/>
        <v>0.40284612051568175</v>
      </c>
      <c r="N7" s="45">
        <f t="shared" si="3"/>
        <v>678.69902999999999</v>
      </c>
      <c r="O7" s="45">
        <f>+(P7*5.1%)+P7</f>
        <v>241651.30111999999</v>
      </c>
      <c r="P7" s="48">
        <v>229925.12</v>
      </c>
      <c r="Q7" s="42">
        <v>0.1205</v>
      </c>
      <c r="R7" s="45">
        <f>Q7*N7</f>
        <v>81.783233115000002</v>
      </c>
      <c r="S7" s="42">
        <v>0.57579999999999998</v>
      </c>
      <c r="T7" s="45">
        <f>S7*H7</f>
        <v>632.83299</v>
      </c>
      <c r="U7" s="42">
        <f>V7/SUM(G7:H7)</f>
        <v>0.42416499864372376</v>
      </c>
      <c r="V7" s="45">
        <f t="shared" si="5"/>
        <v>714.61622311500003</v>
      </c>
      <c r="W7" s="45">
        <f t="shared" si="6"/>
        <v>302064.12640000001</v>
      </c>
      <c r="X7" s="48">
        <v>287406.40000000002</v>
      </c>
    </row>
    <row r="8" spans="2:24">
      <c r="B8" s="47">
        <v>3</v>
      </c>
      <c r="C8" s="31" t="s">
        <v>20</v>
      </c>
      <c r="D8" s="31" t="s">
        <v>115</v>
      </c>
      <c r="E8" s="31" t="s">
        <v>110</v>
      </c>
      <c r="F8" s="31" t="s">
        <v>172</v>
      </c>
      <c r="G8" s="32">
        <v>585.71</v>
      </c>
      <c r="H8" s="33">
        <v>1099.05</v>
      </c>
      <c r="I8" s="42">
        <v>0.16500000000000001</v>
      </c>
      <c r="J8" s="45">
        <f t="shared" si="0"/>
        <v>96.642150000000015</v>
      </c>
      <c r="K8" s="42">
        <v>0.52959999999999996</v>
      </c>
      <c r="L8" s="45">
        <f t="shared" si="1"/>
        <v>582.05687999999998</v>
      </c>
      <c r="M8" s="42">
        <f t="shared" si="2"/>
        <v>0.40284612051568175</v>
      </c>
      <c r="N8" s="45">
        <f t="shared" si="3"/>
        <v>678.69902999999999</v>
      </c>
      <c r="O8" s="45">
        <f t="shared" si="4"/>
        <v>195737.99616800001</v>
      </c>
      <c r="P8" s="48">
        <v>186239.76800000001</v>
      </c>
      <c r="Q8" s="42">
        <v>0.1205</v>
      </c>
      <c r="R8" s="45">
        <f>Q8*N8</f>
        <v>81.783233115000002</v>
      </c>
      <c r="S8" s="42">
        <v>0.57579999999999998</v>
      </c>
      <c r="T8" s="45">
        <f>S8*H8</f>
        <v>632.83299</v>
      </c>
      <c r="U8" s="42">
        <f>V8/SUM(G8:H8)</f>
        <v>0.42416499864372376</v>
      </c>
      <c r="V8" s="45">
        <f t="shared" si="5"/>
        <v>714.61622311500003</v>
      </c>
      <c r="W8" s="45">
        <f t="shared" si="6"/>
        <v>302064.12640000001</v>
      </c>
      <c r="X8" s="48">
        <v>287406.40000000002</v>
      </c>
    </row>
    <row r="9" spans="2:24">
      <c r="B9" s="47">
        <v>3</v>
      </c>
      <c r="C9" s="31" t="s">
        <v>20</v>
      </c>
      <c r="D9" s="31" t="s">
        <v>52</v>
      </c>
      <c r="E9" s="31" t="s">
        <v>110</v>
      </c>
      <c r="F9" s="31" t="s">
        <v>172</v>
      </c>
      <c r="G9" s="32">
        <v>585.71</v>
      </c>
      <c r="H9" s="33">
        <v>1099.05</v>
      </c>
      <c r="I9" s="42">
        <v>0.16500000000000001</v>
      </c>
      <c r="J9" s="45">
        <f t="shared" si="0"/>
        <v>96.642150000000015</v>
      </c>
      <c r="K9" s="42">
        <v>0.53190000000000004</v>
      </c>
      <c r="L9" s="45">
        <f t="shared" si="1"/>
        <v>584.58469500000001</v>
      </c>
      <c r="M9" s="42">
        <f t="shared" si="2"/>
        <v>0.40434652116621955</v>
      </c>
      <c r="N9" s="45">
        <f t="shared" si="3"/>
        <v>681.22684500000003</v>
      </c>
      <c r="O9" s="45">
        <f t="shared" si="4"/>
        <v>424098.25459599996</v>
      </c>
      <c r="P9" s="48">
        <v>403518.79599999997</v>
      </c>
      <c r="Q9" s="42">
        <v>0.1205</v>
      </c>
      <c r="R9" s="45">
        <f>Q9*N9</f>
        <v>82.0878348225</v>
      </c>
      <c r="S9" s="42">
        <v>0.57579999999999998</v>
      </c>
      <c r="T9" s="45">
        <f>S9*H9</f>
        <v>632.83299</v>
      </c>
      <c r="U9" s="42">
        <f>V9/SUM(G9:H9)</f>
        <v>0.42434579692211355</v>
      </c>
      <c r="V9" s="45">
        <f t="shared" si="5"/>
        <v>714.92082482249998</v>
      </c>
      <c r="W9" s="45">
        <f t="shared" si="6"/>
        <v>302064.12640000001</v>
      </c>
      <c r="X9" s="48">
        <v>287406.40000000002</v>
      </c>
    </row>
    <row r="10" spans="2:24">
      <c r="B10" s="47">
        <v>3</v>
      </c>
      <c r="C10" s="31" t="s">
        <v>20</v>
      </c>
      <c r="D10" s="31" t="s">
        <v>116</v>
      </c>
      <c r="E10" s="31" t="s">
        <v>110</v>
      </c>
      <c r="F10" s="31" t="s">
        <v>172</v>
      </c>
      <c r="G10" s="32">
        <v>585.71</v>
      </c>
      <c r="H10" s="33">
        <v>1099.05</v>
      </c>
      <c r="I10" s="42">
        <v>0.16500000000000001</v>
      </c>
      <c r="J10" s="45">
        <f t="shared" si="0"/>
        <v>96.642150000000015</v>
      </c>
      <c r="K10" s="42">
        <v>0.53190000000000004</v>
      </c>
      <c r="L10" s="45">
        <f t="shared" si="1"/>
        <v>584.58469500000001</v>
      </c>
      <c r="M10" s="42">
        <f t="shared" si="2"/>
        <v>0.40434652116621955</v>
      </c>
      <c r="N10" s="45">
        <f t="shared" si="3"/>
        <v>681.22684500000003</v>
      </c>
      <c r="O10" s="45">
        <f>+(P10*5.1%)+P10</f>
        <v>181238.47584</v>
      </c>
      <c r="P10" s="48">
        <v>172443.84</v>
      </c>
      <c r="Q10" s="42">
        <v>0.1205</v>
      </c>
      <c r="R10" s="45">
        <f>Q10*N10</f>
        <v>82.0878348225</v>
      </c>
      <c r="S10" s="42">
        <v>0.57579999999999998</v>
      </c>
      <c r="T10" s="45">
        <f>S10*H10</f>
        <v>632.83299</v>
      </c>
      <c r="U10" s="42">
        <f>V10/SUM(G10:H10)</f>
        <v>0.42434579692211355</v>
      </c>
      <c r="V10" s="45">
        <f t="shared" si="5"/>
        <v>714.92082482249998</v>
      </c>
      <c r="W10" s="45">
        <f t="shared" si="6"/>
        <v>302064.12640000001</v>
      </c>
      <c r="X10" s="48">
        <v>287406.40000000002</v>
      </c>
    </row>
    <row r="11" spans="2:24">
      <c r="B11" s="47">
        <v>3</v>
      </c>
      <c r="C11" s="31" t="s">
        <v>20</v>
      </c>
      <c r="D11" s="31" t="s">
        <v>117</v>
      </c>
      <c r="E11" s="31" t="s">
        <v>110</v>
      </c>
      <c r="F11" s="31" t="s">
        <v>172</v>
      </c>
      <c r="G11" s="32">
        <v>585.71</v>
      </c>
      <c r="H11" s="33">
        <v>1099.05</v>
      </c>
      <c r="I11" s="42">
        <v>0.16500000000000001</v>
      </c>
      <c r="J11" s="45">
        <f t="shared" si="0"/>
        <v>96.642150000000015</v>
      </c>
      <c r="K11" s="42">
        <v>0.53190000000000004</v>
      </c>
      <c r="L11" s="45">
        <f t="shared" si="1"/>
        <v>584.58469500000001</v>
      </c>
      <c r="M11" s="42">
        <f t="shared" si="2"/>
        <v>0.40434652116621955</v>
      </c>
      <c r="N11" s="45">
        <f t="shared" si="3"/>
        <v>681.22684500000003</v>
      </c>
      <c r="O11" s="45">
        <f t="shared" si="4"/>
        <v>193321.04089599999</v>
      </c>
      <c r="P11" s="48">
        <v>183940.09599999999</v>
      </c>
      <c r="Q11" s="42">
        <v>0.1205</v>
      </c>
      <c r="R11" s="45">
        <f>Q11*N11</f>
        <v>82.0878348225</v>
      </c>
      <c r="S11" s="42">
        <v>0.57579999999999998</v>
      </c>
      <c r="T11" s="45">
        <f>S11*H11</f>
        <v>632.83299</v>
      </c>
      <c r="U11" s="42">
        <f>V11/SUM(G11:H11)</f>
        <v>0.42434579692211355</v>
      </c>
      <c r="V11" s="45">
        <f t="shared" si="5"/>
        <v>714.92082482249998</v>
      </c>
      <c r="W11" s="45">
        <f t="shared" si="6"/>
        <v>362476.95168</v>
      </c>
      <c r="X11" s="48">
        <v>344887.68</v>
      </c>
    </row>
    <row r="12" spans="2:24">
      <c r="B12" s="47">
        <v>3</v>
      </c>
      <c r="C12" s="31" t="s">
        <v>20</v>
      </c>
      <c r="D12" s="31" t="s">
        <v>118</v>
      </c>
      <c r="E12" s="31" t="s">
        <v>110</v>
      </c>
      <c r="F12" s="31" t="s">
        <v>172</v>
      </c>
      <c r="G12" s="32">
        <v>585.71</v>
      </c>
      <c r="H12" s="33">
        <v>1099.05</v>
      </c>
      <c r="I12" s="42">
        <v>0.16500000000000001</v>
      </c>
      <c r="J12" s="45">
        <f t="shared" si="0"/>
        <v>96.642150000000015</v>
      </c>
      <c r="K12" s="42">
        <v>0.53190000000000004</v>
      </c>
      <c r="L12" s="45">
        <f t="shared" si="1"/>
        <v>584.58469500000001</v>
      </c>
      <c r="M12" s="42">
        <f t="shared" si="2"/>
        <v>0.40434652116621955</v>
      </c>
      <c r="N12" s="45">
        <f t="shared" si="3"/>
        <v>681.22684500000003</v>
      </c>
      <c r="O12" s="45">
        <f t="shared" si="4"/>
        <v>229568.736064</v>
      </c>
      <c r="P12" s="48">
        <v>218428.864</v>
      </c>
      <c r="Q12" s="42">
        <v>0.1205</v>
      </c>
      <c r="R12" s="45">
        <f>Q12*N12</f>
        <v>82.0878348225</v>
      </c>
      <c r="S12" s="42">
        <v>0.57579999999999998</v>
      </c>
      <c r="T12" s="45">
        <f>S12*H12</f>
        <v>632.83299</v>
      </c>
      <c r="U12" s="42">
        <f>V12/SUM(G12:H12)</f>
        <v>0.42434579692211355</v>
      </c>
      <c r="V12" s="45">
        <f t="shared" si="5"/>
        <v>714.92082482249998</v>
      </c>
      <c r="W12" s="45">
        <f t="shared" si="6"/>
        <v>302064.12640000001</v>
      </c>
      <c r="X12" s="48">
        <v>287406.40000000002</v>
      </c>
    </row>
    <row r="13" spans="2:24">
      <c r="B13" s="47">
        <v>3</v>
      </c>
      <c r="C13" s="31" t="s">
        <v>20</v>
      </c>
      <c r="D13" s="31" t="s">
        <v>119</v>
      </c>
      <c r="E13" s="31" t="s">
        <v>110</v>
      </c>
      <c r="F13" s="31" t="s">
        <v>172</v>
      </c>
      <c r="G13" s="32">
        <v>585.71</v>
      </c>
      <c r="H13" s="33">
        <v>1099.05</v>
      </c>
      <c r="I13" s="42">
        <v>0.16500000000000001</v>
      </c>
      <c r="J13" s="45">
        <f t="shared" si="0"/>
        <v>96.642150000000015</v>
      </c>
      <c r="K13" s="42">
        <v>0.53190000000000004</v>
      </c>
      <c r="L13" s="45">
        <f t="shared" si="1"/>
        <v>584.58469500000001</v>
      </c>
      <c r="M13" s="42">
        <f t="shared" si="2"/>
        <v>0.40434652116621955</v>
      </c>
      <c r="N13" s="45">
        <f t="shared" si="3"/>
        <v>681.22684500000003</v>
      </c>
      <c r="O13" s="45">
        <f t="shared" si="4"/>
        <v>229568.736064</v>
      </c>
      <c r="P13" s="48">
        <v>218428.864</v>
      </c>
      <c r="Q13" s="42">
        <v>0.1205</v>
      </c>
      <c r="R13" s="45">
        <f>Q13*N13</f>
        <v>82.0878348225</v>
      </c>
      <c r="S13" s="42">
        <v>0.57579999999999998</v>
      </c>
      <c r="T13" s="45">
        <f>S13*H13</f>
        <v>632.83299</v>
      </c>
      <c r="U13" s="42">
        <f>V13/SUM(G13:H13)</f>
        <v>0.42434579692211355</v>
      </c>
      <c r="V13" s="45">
        <f t="shared" si="5"/>
        <v>714.92082482249998</v>
      </c>
      <c r="W13" s="45">
        <f t="shared" si="6"/>
        <v>302064.12640000001</v>
      </c>
      <c r="X13" s="48">
        <v>287406.40000000002</v>
      </c>
    </row>
    <row r="14" spans="2:24">
      <c r="B14" s="47">
        <v>3</v>
      </c>
      <c r="C14" s="31" t="s">
        <v>20</v>
      </c>
      <c r="D14" s="31" t="s">
        <v>120</v>
      </c>
      <c r="E14" s="31" t="s">
        <v>110</v>
      </c>
      <c r="F14" s="31" t="s">
        <v>172</v>
      </c>
      <c r="G14" s="32">
        <v>585.71</v>
      </c>
      <c r="H14" s="33">
        <v>1099.05</v>
      </c>
      <c r="I14" s="42">
        <v>0.16500000000000001</v>
      </c>
      <c r="J14" s="45">
        <f t="shared" si="0"/>
        <v>96.642150000000015</v>
      </c>
      <c r="K14" s="42">
        <v>0.53190000000000004</v>
      </c>
      <c r="L14" s="45">
        <f t="shared" si="1"/>
        <v>584.58469500000001</v>
      </c>
      <c r="M14" s="42">
        <f t="shared" si="2"/>
        <v>0.40434652116621955</v>
      </c>
      <c r="N14" s="45">
        <f t="shared" si="3"/>
        <v>681.22684500000003</v>
      </c>
      <c r="O14" s="45">
        <f t="shared" si="4"/>
        <v>217486.171008</v>
      </c>
      <c r="P14" s="48">
        <v>206932.60800000001</v>
      </c>
      <c r="Q14" s="42">
        <v>0.1205</v>
      </c>
      <c r="R14" s="45">
        <f>Q14*N14</f>
        <v>82.0878348225</v>
      </c>
      <c r="S14" s="42">
        <v>0.57579999999999998</v>
      </c>
      <c r="T14" s="45">
        <f>S14*H14</f>
        <v>632.83299</v>
      </c>
      <c r="U14" s="42">
        <f>V14/SUM(G14:H14)</f>
        <v>0.42434579692211355</v>
      </c>
      <c r="V14" s="45">
        <f t="shared" si="5"/>
        <v>714.92082482249998</v>
      </c>
      <c r="W14" s="45">
        <f t="shared" si="6"/>
        <v>302064.12640000001</v>
      </c>
      <c r="X14" s="48">
        <v>287406.40000000002</v>
      </c>
    </row>
    <row r="15" spans="2:24">
      <c r="B15" s="47">
        <v>3</v>
      </c>
      <c r="C15" s="31" t="s">
        <v>20</v>
      </c>
      <c r="D15" s="31" t="s">
        <v>121</v>
      </c>
      <c r="E15" s="31" t="s">
        <v>110</v>
      </c>
      <c r="F15" s="31" t="s">
        <v>172</v>
      </c>
      <c r="G15" s="32">
        <v>585.71</v>
      </c>
      <c r="H15" s="33">
        <v>1099.05</v>
      </c>
      <c r="I15" s="42">
        <v>0.16500000000000001</v>
      </c>
      <c r="J15" s="45">
        <f t="shared" si="0"/>
        <v>96.642150000000015</v>
      </c>
      <c r="K15" s="42">
        <v>0.53190000000000004</v>
      </c>
      <c r="L15" s="45">
        <f t="shared" si="1"/>
        <v>584.58469500000001</v>
      </c>
      <c r="M15" s="42">
        <f t="shared" si="2"/>
        <v>0.40434652116621955</v>
      </c>
      <c r="N15" s="45">
        <f t="shared" si="3"/>
        <v>681.22684500000003</v>
      </c>
      <c r="O15" s="45">
        <f t="shared" si="4"/>
        <v>241651.30111999999</v>
      </c>
      <c r="P15" s="48">
        <v>229925.12</v>
      </c>
      <c r="Q15" s="42">
        <v>0.1205</v>
      </c>
      <c r="R15" s="45">
        <f>Q15*N15</f>
        <v>82.0878348225</v>
      </c>
      <c r="S15" s="42">
        <v>0.57579999999999998</v>
      </c>
      <c r="T15" s="45">
        <f>S15*H15</f>
        <v>632.83299</v>
      </c>
      <c r="U15" s="42">
        <f>V15/SUM(G15:H15)</f>
        <v>0.42434579692211355</v>
      </c>
      <c r="V15" s="45">
        <f t="shared" si="5"/>
        <v>714.92082482249998</v>
      </c>
      <c r="W15" s="45">
        <f t="shared" si="6"/>
        <v>302064.12640000001</v>
      </c>
      <c r="X15" s="48">
        <v>287406.40000000002</v>
      </c>
    </row>
    <row r="16" spans="2:24">
      <c r="B16" s="47">
        <v>3</v>
      </c>
      <c r="C16" s="31" t="s">
        <v>20</v>
      </c>
      <c r="D16" s="31" t="s">
        <v>122</v>
      </c>
      <c r="E16" s="31" t="s">
        <v>110</v>
      </c>
      <c r="F16" s="31" t="s">
        <v>172</v>
      </c>
      <c r="G16" s="32">
        <v>585.71</v>
      </c>
      <c r="H16" s="33">
        <v>1099.05</v>
      </c>
      <c r="I16" s="42">
        <v>0.16500000000000001</v>
      </c>
      <c r="J16" s="45">
        <f t="shared" si="0"/>
        <v>96.642150000000015</v>
      </c>
      <c r="K16" s="42">
        <v>0.52610000000000001</v>
      </c>
      <c r="L16" s="45">
        <f t="shared" si="1"/>
        <v>578.21020499999997</v>
      </c>
      <c r="M16" s="42">
        <f t="shared" si="2"/>
        <v>0.40056290213442863</v>
      </c>
      <c r="N16" s="45">
        <f t="shared" si="3"/>
        <v>674.85235499999999</v>
      </c>
      <c r="O16" s="45">
        <f t="shared" si="4"/>
        <v>241651.30111999999</v>
      </c>
      <c r="P16" s="48">
        <v>229925.12</v>
      </c>
      <c r="Q16" s="42">
        <v>0.1205</v>
      </c>
      <c r="R16" s="45">
        <f>Q16*N16</f>
        <v>81.319708777499997</v>
      </c>
      <c r="S16" s="42">
        <v>0.57579999999999998</v>
      </c>
      <c r="T16" s="45">
        <f>S16*H16</f>
        <v>632.83299</v>
      </c>
      <c r="U16" s="42">
        <f>V16/SUM(G16:H16)</f>
        <v>0.42388987082878271</v>
      </c>
      <c r="V16" s="45">
        <f t="shared" si="5"/>
        <v>714.15269877749995</v>
      </c>
      <c r="W16" s="45">
        <f t="shared" si="6"/>
        <v>362476.95168</v>
      </c>
      <c r="X16" s="48">
        <v>344887.68</v>
      </c>
    </row>
    <row r="17" spans="2:24">
      <c r="B17" s="47">
        <v>3</v>
      </c>
      <c r="C17" s="31" t="s">
        <v>20</v>
      </c>
      <c r="D17" s="31" t="s">
        <v>123</v>
      </c>
      <c r="E17" s="31" t="s">
        <v>110</v>
      </c>
      <c r="F17" s="31" t="s">
        <v>172</v>
      </c>
      <c r="G17" s="32">
        <v>585.71</v>
      </c>
      <c r="H17" s="33">
        <v>1099.05</v>
      </c>
      <c r="I17" s="42">
        <v>0.16500000000000001</v>
      </c>
      <c r="J17" s="45">
        <f t="shared" si="0"/>
        <v>96.642150000000015</v>
      </c>
      <c r="K17" s="42">
        <v>0.52610000000000001</v>
      </c>
      <c r="L17" s="45">
        <f t="shared" si="1"/>
        <v>578.21020499999997</v>
      </c>
      <c r="M17" s="42">
        <f t="shared" si="2"/>
        <v>0.40056290213442863</v>
      </c>
      <c r="N17" s="45">
        <f t="shared" si="3"/>
        <v>674.85235499999999</v>
      </c>
      <c r="O17" s="45">
        <f t="shared" si="4"/>
        <v>338311.82156800001</v>
      </c>
      <c r="P17" s="48">
        <v>321895.16800000001</v>
      </c>
      <c r="Q17" s="42">
        <v>0.1205</v>
      </c>
      <c r="R17" s="45">
        <f>Q17*N17</f>
        <v>81.319708777499997</v>
      </c>
      <c r="S17" s="42">
        <v>0.57579999999999998</v>
      </c>
      <c r="T17" s="45">
        <f>S17*H17</f>
        <v>632.83299</v>
      </c>
      <c r="U17" s="42">
        <f>V17/SUM(G17:H17)</f>
        <v>0.42388987082878271</v>
      </c>
      <c r="V17" s="45">
        <f t="shared" si="5"/>
        <v>714.15269877749995</v>
      </c>
      <c r="W17" s="45">
        <f t="shared" si="6"/>
        <v>362476.95168</v>
      </c>
      <c r="X17" s="48">
        <v>344887.68</v>
      </c>
    </row>
    <row r="18" spans="2:24">
      <c r="B18" s="47">
        <v>3</v>
      </c>
      <c r="C18" s="31" t="s">
        <v>20</v>
      </c>
      <c r="D18" s="31" t="s">
        <v>99</v>
      </c>
      <c r="E18" s="31" t="s">
        <v>110</v>
      </c>
      <c r="F18" s="31" t="s">
        <v>172</v>
      </c>
      <c r="G18" s="32">
        <v>585.71</v>
      </c>
      <c r="H18" s="33">
        <v>1099.05</v>
      </c>
      <c r="I18" s="42">
        <v>0.16500000000000001</v>
      </c>
      <c r="J18" s="45">
        <f t="shared" si="0"/>
        <v>96.642150000000015</v>
      </c>
      <c r="K18" s="42">
        <v>0.52610000000000001</v>
      </c>
      <c r="L18" s="45">
        <f t="shared" si="1"/>
        <v>578.21020499999997</v>
      </c>
      <c r="M18" s="42">
        <f t="shared" si="2"/>
        <v>0.40056290213442863</v>
      </c>
      <c r="N18" s="45">
        <f t="shared" si="3"/>
        <v>674.85235499999999</v>
      </c>
      <c r="O18" s="45">
        <f t="shared" si="4"/>
        <v>338311.82156800001</v>
      </c>
      <c r="P18" s="48">
        <v>321895.16800000001</v>
      </c>
      <c r="Q18" s="42">
        <v>0.1205</v>
      </c>
      <c r="R18" s="45">
        <f>Q18*N18</f>
        <v>81.319708777499997</v>
      </c>
      <c r="S18" s="42">
        <v>0.57579999999999998</v>
      </c>
      <c r="T18" s="45">
        <f>S18*H18</f>
        <v>632.83299</v>
      </c>
      <c r="U18" s="42">
        <f>V18/SUM(G18:H18)</f>
        <v>0.42388987082878271</v>
      </c>
      <c r="V18" s="45">
        <f t="shared" si="5"/>
        <v>714.15269877749995</v>
      </c>
      <c r="W18" s="45">
        <f t="shared" si="6"/>
        <v>362476.95168</v>
      </c>
      <c r="X18" s="48">
        <v>344887.68</v>
      </c>
    </row>
    <row r="19" spans="2:24">
      <c r="B19" s="47">
        <v>3</v>
      </c>
      <c r="C19" s="31" t="s">
        <v>6</v>
      </c>
      <c r="D19" s="31" t="s">
        <v>75</v>
      </c>
      <c r="E19" s="31" t="s">
        <v>75</v>
      </c>
      <c r="F19" s="31" t="s">
        <v>171</v>
      </c>
      <c r="G19" s="32">
        <v>585.71</v>
      </c>
      <c r="H19" s="33">
        <v>1099.05</v>
      </c>
      <c r="I19" s="42">
        <v>0.17199999999999999</v>
      </c>
      <c r="J19" s="45">
        <f t="shared" si="0"/>
        <v>100.74212</v>
      </c>
      <c r="K19" s="42">
        <v>0.50219999999999998</v>
      </c>
      <c r="L19" s="45">
        <f t="shared" si="1"/>
        <v>551.94290999999998</v>
      </c>
      <c r="M19" s="42">
        <f t="shared" si="2"/>
        <v>0.38740534556850825</v>
      </c>
      <c r="N19" s="45">
        <f t="shared" si="3"/>
        <v>652.68502999999998</v>
      </c>
      <c r="O19" s="45">
        <f t="shared" si="4"/>
        <v>144990.78067199999</v>
      </c>
      <c r="P19" s="48">
        <v>137955.07199999999</v>
      </c>
      <c r="Q19" s="42">
        <v>0.1048</v>
      </c>
      <c r="R19" s="45">
        <f>Q19*N19</f>
        <v>68.401391144000002</v>
      </c>
      <c r="S19" s="42">
        <v>0.53900000000000003</v>
      </c>
      <c r="T19" s="45">
        <f>S19*H19</f>
        <v>592.38795000000005</v>
      </c>
      <c r="U19" s="42">
        <f>V19/SUM(G19:H19)</f>
        <v>0.39221571092855956</v>
      </c>
      <c r="V19" s="45">
        <f t="shared" si="5"/>
        <v>660.78934114399999</v>
      </c>
      <c r="W19" s="45">
        <f t="shared" si="6"/>
        <v>265816.431232</v>
      </c>
      <c r="X19" s="48">
        <v>252917.63200000001</v>
      </c>
    </row>
    <row r="20" spans="2:24">
      <c r="B20" s="47">
        <v>3</v>
      </c>
      <c r="C20" s="31" t="s">
        <v>6</v>
      </c>
      <c r="D20" s="31" t="s">
        <v>16</v>
      </c>
      <c r="E20" s="31" t="s">
        <v>75</v>
      </c>
      <c r="F20" s="31" t="s">
        <v>172</v>
      </c>
      <c r="G20" s="32">
        <v>585.71</v>
      </c>
      <c r="H20" s="33">
        <v>1099.05</v>
      </c>
      <c r="I20" s="42">
        <v>0.17199999999999999</v>
      </c>
      <c r="J20" s="45">
        <f t="shared" si="0"/>
        <v>100.74212</v>
      </c>
      <c r="K20" s="42">
        <v>0.40899999999999997</v>
      </c>
      <c r="L20" s="45">
        <f t="shared" si="1"/>
        <v>449.51144999999997</v>
      </c>
      <c r="M20" s="42">
        <f t="shared" si="2"/>
        <v>0.32660650181628242</v>
      </c>
      <c r="N20" s="45">
        <f t="shared" si="3"/>
        <v>550.25356999999997</v>
      </c>
      <c r="O20" s="45">
        <f t="shared" si="4"/>
        <v>183655.43111199999</v>
      </c>
      <c r="P20" s="48">
        <v>174743.51199999999</v>
      </c>
      <c r="Q20" s="42">
        <v>0.1048</v>
      </c>
      <c r="R20" s="45">
        <f>Q20*N20</f>
        <v>57.666574136000001</v>
      </c>
      <c r="S20" s="42">
        <v>0.53900000000000003</v>
      </c>
      <c r="T20" s="45">
        <f>S20*H20</f>
        <v>592.38795000000005</v>
      </c>
      <c r="U20" s="42">
        <f>V20/SUM(G20:H20)</f>
        <v>0.38584399210332632</v>
      </c>
      <c r="V20" s="45">
        <f t="shared" si="5"/>
        <v>650.05452413600005</v>
      </c>
      <c r="W20" s="45">
        <f t="shared" si="6"/>
        <v>265816.431232</v>
      </c>
      <c r="X20" s="48">
        <v>252917.63200000001</v>
      </c>
    </row>
    <row r="21" spans="2:24">
      <c r="B21" s="47">
        <v>3</v>
      </c>
      <c r="C21" s="31" t="s">
        <v>6</v>
      </c>
      <c r="D21" s="31" t="s">
        <v>124</v>
      </c>
      <c r="E21" s="31" t="s">
        <v>75</v>
      </c>
      <c r="F21" s="31" t="s">
        <v>172</v>
      </c>
      <c r="G21" s="32">
        <v>585.71</v>
      </c>
      <c r="H21" s="33">
        <v>1099.05</v>
      </c>
      <c r="I21" s="42">
        <v>0.17199999999999999</v>
      </c>
      <c r="J21" s="45">
        <f t="shared" si="0"/>
        <v>100.74212</v>
      </c>
      <c r="K21" s="42">
        <v>0.40560000000000002</v>
      </c>
      <c r="L21" s="45">
        <f t="shared" si="1"/>
        <v>445.77467999999999</v>
      </c>
      <c r="M21" s="42">
        <f t="shared" si="2"/>
        <v>0.32438851824592224</v>
      </c>
      <c r="N21" s="45">
        <f t="shared" si="3"/>
        <v>546.51679999999999</v>
      </c>
      <c r="O21" s="45">
        <f t="shared" si="4"/>
        <v>183655.43111199999</v>
      </c>
      <c r="P21" s="48">
        <v>174743.51199999999</v>
      </c>
      <c r="Q21" s="42">
        <v>0.1048</v>
      </c>
      <c r="R21" s="45">
        <f>Q21*N21</f>
        <v>57.274960640000003</v>
      </c>
      <c r="S21" s="42">
        <v>0.53900000000000003</v>
      </c>
      <c r="T21" s="45">
        <f>S21*H21</f>
        <v>592.38795000000005</v>
      </c>
      <c r="U21" s="42">
        <f>V21/SUM(G21:H21)</f>
        <v>0.38561154742515258</v>
      </c>
      <c r="V21" s="45">
        <f t="shared" si="5"/>
        <v>649.66291064000006</v>
      </c>
      <c r="W21" s="45">
        <f t="shared" si="6"/>
        <v>265816.431232</v>
      </c>
      <c r="X21" s="48">
        <v>252917.63200000001</v>
      </c>
    </row>
    <row r="22" spans="2:24">
      <c r="B22" s="47">
        <v>3</v>
      </c>
      <c r="C22" s="31" t="s">
        <v>6</v>
      </c>
      <c r="D22" s="31" t="s">
        <v>125</v>
      </c>
      <c r="E22" s="31" t="s">
        <v>75</v>
      </c>
      <c r="F22" s="31" t="s">
        <v>172</v>
      </c>
      <c r="G22" s="32">
        <v>585.71</v>
      </c>
      <c r="H22" s="33">
        <v>1099.05</v>
      </c>
      <c r="I22" s="42">
        <v>0.17199999999999999</v>
      </c>
      <c r="J22" s="45">
        <f t="shared" si="0"/>
        <v>100.74212</v>
      </c>
      <c r="K22" s="42">
        <v>0.40560000000000002</v>
      </c>
      <c r="L22" s="45">
        <f t="shared" si="1"/>
        <v>445.77467999999999</v>
      </c>
      <c r="M22" s="42">
        <f t="shared" si="2"/>
        <v>0.32438851824592224</v>
      </c>
      <c r="N22" s="45">
        <f t="shared" si="3"/>
        <v>546.51679999999999</v>
      </c>
      <c r="O22" s="45">
        <f t="shared" si="4"/>
        <v>171572.866056</v>
      </c>
      <c r="P22" s="48">
        <v>163247.25599999999</v>
      </c>
      <c r="Q22" s="42">
        <v>0.1048</v>
      </c>
      <c r="R22" s="45">
        <f>Q22*N22</f>
        <v>57.274960640000003</v>
      </c>
      <c r="S22" s="42">
        <v>0.53900000000000003</v>
      </c>
      <c r="T22" s="45">
        <f>S22*H22</f>
        <v>592.38795000000005</v>
      </c>
      <c r="U22" s="42">
        <f>V22/SUM(G22:H22)</f>
        <v>0.38561154742515258</v>
      </c>
      <c r="V22" s="45">
        <f t="shared" si="5"/>
        <v>649.66291064000006</v>
      </c>
      <c r="W22" s="45">
        <f t="shared" si="6"/>
        <v>265816.431232</v>
      </c>
      <c r="X22" s="48">
        <v>252917.63200000001</v>
      </c>
    </row>
    <row r="23" spans="2:24">
      <c r="B23" s="47">
        <v>3</v>
      </c>
      <c r="C23" s="31" t="s">
        <v>6</v>
      </c>
      <c r="D23" s="31" t="s">
        <v>126</v>
      </c>
      <c r="E23" s="31" t="s">
        <v>75</v>
      </c>
      <c r="F23" s="31" t="s">
        <v>172</v>
      </c>
      <c r="G23" s="32">
        <v>585.71</v>
      </c>
      <c r="H23" s="33">
        <v>1099.05</v>
      </c>
      <c r="I23" s="42">
        <v>0.17199999999999999</v>
      </c>
      <c r="J23" s="45">
        <f t="shared" si="0"/>
        <v>100.74212</v>
      </c>
      <c r="K23" s="42">
        <v>0.42209999999999998</v>
      </c>
      <c r="L23" s="45">
        <f t="shared" si="1"/>
        <v>463.90900499999998</v>
      </c>
      <c r="M23" s="42">
        <f t="shared" si="2"/>
        <v>0.33515226204325838</v>
      </c>
      <c r="N23" s="45">
        <f t="shared" si="3"/>
        <v>564.65112499999998</v>
      </c>
      <c r="O23" s="45">
        <f t="shared" si="4"/>
        <v>157073.34572800001</v>
      </c>
      <c r="P23" s="48">
        <v>149451.32800000001</v>
      </c>
      <c r="Q23" s="42">
        <v>0.1048</v>
      </c>
      <c r="R23" s="45">
        <f>Q23*N23</f>
        <v>59.175437899999999</v>
      </c>
      <c r="S23" s="42">
        <v>0.53900000000000003</v>
      </c>
      <c r="T23" s="45">
        <f>S23*H23</f>
        <v>592.38795000000005</v>
      </c>
      <c r="U23" s="42">
        <f>V23/SUM(G23:H23)</f>
        <v>0.38673958777511341</v>
      </c>
      <c r="V23" s="45">
        <f t="shared" si="5"/>
        <v>651.56338790000007</v>
      </c>
      <c r="W23" s="45">
        <f t="shared" si="6"/>
        <v>265816.431232</v>
      </c>
      <c r="X23" s="48">
        <v>252917.63200000001</v>
      </c>
    </row>
    <row r="24" spans="2:24">
      <c r="B24" s="47">
        <v>3</v>
      </c>
      <c r="C24" s="31" t="s">
        <v>6</v>
      </c>
      <c r="D24" s="31" t="s">
        <v>127</v>
      </c>
      <c r="E24" s="31" t="s">
        <v>75</v>
      </c>
      <c r="F24" s="31" t="s">
        <v>172</v>
      </c>
      <c r="G24" s="32">
        <v>585.71</v>
      </c>
      <c r="H24" s="33">
        <v>1099.05</v>
      </c>
      <c r="I24" s="42">
        <v>0.17199999999999999</v>
      </c>
      <c r="J24" s="45">
        <f t="shared" si="0"/>
        <v>100.74212</v>
      </c>
      <c r="K24" s="42">
        <v>0.40560000000000002</v>
      </c>
      <c r="L24" s="45">
        <f t="shared" si="1"/>
        <v>445.77467999999999</v>
      </c>
      <c r="M24" s="42">
        <f t="shared" si="2"/>
        <v>0.32438851824592224</v>
      </c>
      <c r="N24" s="45">
        <f t="shared" si="3"/>
        <v>546.51679999999999</v>
      </c>
      <c r="O24" s="45">
        <f t="shared" si="4"/>
        <v>157073.34572800001</v>
      </c>
      <c r="P24" s="48">
        <v>149451.32800000001</v>
      </c>
      <c r="Q24" s="42">
        <v>0.1048</v>
      </c>
      <c r="R24" s="45">
        <f>Q24*N24</f>
        <v>57.274960640000003</v>
      </c>
      <c r="S24" s="42">
        <v>0.53900000000000003</v>
      </c>
      <c r="T24" s="45">
        <f>S24*H24</f>
        <v>592.38795000000005</v>
      </c>
      <c r="U24" s="42">
        <f>V24/SUM(G24:H24)</f>
        <v>0.38561154742515258</v>
      </c>
      <c r="V24" s="45">
        <f t="shared" si="5"/>
        <v>649.66291064000006</v>
      </c>
      <c r="W24" s="45">
        <f t="shared" si="6"/>
        <v>265816.431232</v>
      </c>
      <c r="X24" s="48">
        <v>252917.63200000001</v>
      </c>
    </row>
    <row r="25" spans="2:24">
      <c r="B25" s="47">
        <v>3</v>
      </c>
      <c r="C25" s="31" t="s">
        <v>6</v>
      </c>
      <c r="D25" s="31" t="s">
        <v>128</v>
      </c>
      <c r="E25" s="31" t="s">
        <v>75</v>
      </c>
      <c r="F25" s="31" t="s">
        <v>172</v>
      </c>
      <c r="G25" s="32">
        <v>585.71</v>
      </c>
      <c r="H25" s="33">
        <v>1099.05</v>
      </c>
      <c r="I25" s="42">
        <v>0.17199999999999999</v>
      </c>
      <c r="J25" s="45">
        <f t="shared" si="0"/>
        <v>100.74212</v>
      </c>
      <c r="K25" s="42">
        <v>0.42109999999999997</v>
      </c>
      <c r="L25" s="45">
        <f t="shared" si="1"/>
        <v>462.80995499999995</v>
      </c>
      <c r="M25" s="42">
        <f t="shared" si="2"/>
        <v>0.33449991393432887</v>
      </c>
      <c r="N25" s="45">
        <f t="shared" si="3"/>
        <v>563.55207499999995</v>
      </c>
      <c r="O25" s="45">
        <f t="shared" si="4"/>
        <v>144990.78067199999</v>
      </c>
      <c r="P25" s="48">
        <v>137955.07199999999</v>
      </c>
      <c r="Q25" s="42">
        <v>0.1048</v>
      </c>
      <c r="R25" s="45">
        <f>Q25*N25</f>
        <v>59.060257459999995</v>
      </c>
      <c r="S25" s="42">
        <v>0.53900000000000003</v>
      </c>
      <c r="T25" s="45">
        <f>S25*H25</f>
        <v>592.38795000000005</v>
      </c>
      <c r="U25" s="42">
        <f>V25/SUM(G25:H25)</f>
        <v>0.3866712216932976</v>
      </c>
      <c r="V25" s="45">
        <f t="shared" si="5"/>
        <v>651.44820746000005</v>
      </c>
      <c r="W25" s="45">
        <f t="shared" si="6"/>
        <v>265816.431232</v>
      </c>
      <c r="X25" s="48">
        <v>252917.63200000001</v>
      </c>
    </row>
    <row r="26" spans="2:24">
      <c r="B26" s="47">
        <v>3</v>
      </c>
      <c r="C26" s="31" t="s">
        <v>6</v>
      </c>
      <c r="D26" s="31" t="s">
        <v>129</v>
      </c>
      <c r="E26" s="31" t="s">
        <v>75</v>
      </c>
      <c r="F26" s="31" t="s">
        <v>172</v>
      </c>
      <c r="G26" s="32">
        <v>585.71</v>
      </c>
      <c r="H26" s="33">
        <v>1099.05</v>
      </c>
      <c r="I26" s="42">
        <v>0.17199999999999999</v>
      </c>
      <c r="J26" s="45">
        <f t="shared" si="0"/>
        <v>100.74212</v>
      </c>
      <c r="K26" s="42">
        <v>0.40560000000000002</v>
      </c>
      <c r="L26" s="45">
        <f t="shared" si="1"/>
        <v>445.77467999999999</v>
      </c>
      <c r="M26" s="42">
        <f t="shared" si="2"/>
        <v>0.32438851824592224</v>
      </c>
      <c r="N26" s="45">
        <f t="shared" si="3"/>
        <v>546.51679999999999</v>
      </c>
      <c r="O26" s="45">
        <f t="shared" si="4"/>
        <v>193321.04089599999</v>
      </c>
      <c r="P26" s="48">
        <v>183940.09599999999</v>
      </c>
      <c r="Q26" s="42">
        <v>0.1048</v>
      </c>
      <c r="R26" s="45">
        <f>Q26*N26</f>
        <v>57.274960640000003</v>
      </c>
      <c r="S26" s="42">
        <v>0.53900000000000003</v>
      </c>
      <c r="T26" s="45">
        <f>S26*H26</f>
        <v>592.38795000000005</v>
      </c>
      <c r="U26" s="42">
        <f>V26/SUM(G26:H26)</f>
        <v>0.38561154742515258</v>
      </c>
      <c r="V26" s="45">
        <f t="shared" si="5"/>
        <v>649.66291064000006</v>
      </c>
      <c r="W26" s="45">
        <f t="shared" si="6"/>
        <v>362476.95168</v>
      </c>
      <c r="X26" s="48">
        <v>344887.68</v>
      </c>
    </row>
    <row r="27" spans="2:24">
      <c r="B27" s="47">
        <v>3</v>
      </c>
      <c r="C27" s="31" t="s">
        <v>6</v>
      </c>
      <c r="D27" s="31" t="s">
        <v>130</v>
      </c>
      <c r="E27" s="31" t="s">
        <v>75</v>
      </c>
      <c r="F27" s="31" t="s">
        <v>172</v>
      </c>
      <c r="G27" s="32">
        <v>585.71</v>
      </c>
      <c r="H27" s="33">
        <v>1099.05</v>
      </c>
      <c r="I27" s="42">
        <v>0.17199999999999999</v>
      </c>
      <c r="J27" s="45">
        <f t="shared" si="0"/>
        <v>100.74212</v>
      </c>
      <c r="K27" s="42">
        <v>0.40560000000000002</v>
      </c>
      <c r="L27" s="45">
        <f t="shared" si="1"/>
        <v>445.77467999999999</v>
      </c>
      <c r="M27" s="42">
        <f t="shared" si="2"/>
        <v>0.32438851824592224</v>
      </c>
      <c r="N27" s="45">
        <f t="shared" si="3"/>
        <v>546.51679999999999</v>
      </c>
      <c r="O27" s="45">
        <f t="shared" si="4"/>
        <v>253733.86617599998</v>
      </c>
      <c r="P27" s="48">
        <v>241421.37599999999</v>
      </c>
      <c r="Q27" s="42">
        <v>0.1048</v>
      </c>
      <c r="R27" s="45">
        <f>Q27*N27</f>
        <v>57.274960640000003</v>
      </c>
      <c r="S27" s="42">
        <v>0.53900000000000003</v>
      </c>
      <c r="T27" s="45">
        <f>S27*H27</f>
        <v>592.38795000000005</v>
      </c>
      <c r="U27" s="42">
        <f>V27/SUM(G27:H27)</f>
        <v>0.38561154742515258</v>
      </c>
      <c r="V27" s="45">
        <f t="shared" si="5"/>
        <v>649.66291064000006</v>
      </c>
      <c r="W27" s="45">
        <f t="shared" si="6"/>
        <v>362476.95168</v>
      </c>
      <c r="X27" s="48">
        <v>344887.68</v>
      </c>
    </row>
    <row r="28" spans="2:24">
      <c r="B28" s="47">
        <v>3</v>
      </c>
      <c r="C28" s="31" t="s">
        <v>6</v>
      </c>
      <c r="D28" s="31" t="s">
        <v>11</v>
      </c>
      <c r="E28" s="31" t="s">
        <v>75</v>
      </c>
      <c r="F28" s="31" t="s">
        <v>172</v>
      </c>
      <c r="G28" s="32">
        <v>585.71</v>
      </c>
      <c r="H28" s="33">
        <v>1099.05</v>
      </c>
      <c r="I28" s="42">
        <v>0.17199999999999999</v>
      </c>
      <c r="J28" s="45">
        <f t="shared" si="0"/>
        <v>100.74212</v>
      </c>
      <c r="K28" s="42">
        <v>0.40560000000000002</v>
      </c>
      <c r="L28" s="45">
        <f t="shared" si="1"/>
        <v>445.77467999999999</v>
      </c>
      <c r="M28" s="42">
        <f t="shared" si="2"/>
        <v>0.32438851824592224</v>
      </c>
      <c r="N28" s="45">
        <f t="shared" si="3"/>
        <v>546.51679999999999</v>
      </c>
      <c r="O28" s="45">
        <f>+(P28*5.1%)+P28</f>
        <v>459137.47212799999</v>
      </c>
      <c r="P28" s="48">
        <v>436857.728</v>
      </c>
      <c r="Q28" s="42">
        <v>0.1048</v>
      </c>
      <c r="R28" s="45">
        <f>Q28*N28</f>
        <v>57.274960640000003</v>
      </c>
      <c r="S28" s="42">
        <v>0.53900000000000003</v>
      </c>
      <c r="T28" s="45">
        <f>S28*H28</f>
        <v>592.38795000000005</v>
      </c>
      <c r="U28" s="42">
        <f>V28/SUM(G28:H28)</f>
        <v>0.38561154742515258</v>
      </c>
      <c r="V28" s="45">
        <f t="shared" si="5"/>
        <v>649.66291064000006</v>
      </c>
      <c r="W28" s="45">
        <f t="shared" si="6"/>
        <v>362476.95168</v>
      </c>
      <c r="X28" s="48">
        <v>344887.68</v>
      </c>
    </row>
  </sheetData>
  <mergeCells count="3">
    <mergeCell ref="Q2:X3"/>
    <mergeCell ref="G2:H2"/>
    <mergeCell ref="I2:P3"/>
  </mergeCells>
  <dataValidations count="1">
    <dataValidation allowBlank="1" sqref="G2:G3 B4:G4 I4 K4 S4 W4:X4 H4:H28 O4:Q4 G5:G28" xr:uid="{AF4A79F4-8D8D-48D8-92BD-F534B3745490}"/>
  </dataValidations>
  <pageMargins left="0.7" right="0.7" top="0.75" bottom="0.75" header="0.3" footer="0.3"/>
  <pageSetup paperSize="9" orientation="portrait" r:id="rId1"/>
  <ignoredErrors>
    <ignoredError sqref="M5 M6:N28 U5:U2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6A3E8-DF08-4897-8A85-38400E9329C7}">
  <dimension ref="A1:G9"/>
  <sheetViews>
    <sheetView workbookViewId="0"/>
  </sheetViews>
  <sheetFormatPr baseColWidth="10" defaultRowHeight="14.25"/>
  <cols>
    <col min="2" max="2" width="15.875" bestFit="1" customWidth="1"/>
    <col min="3" max="3" width="12.375" bestFit="1" customWidth="1"/>
    <col min="4" max="4" width="32" bestFit="1" customWidth="1"/>
    <col min="5" max="5" width="36.125" customWidth="1"/>
    <col min="6" max="6" width="25.625" customWidth="1"/>
    <col min="7" max="7" width="27.5" customWidth="1"/>
  </cols>
  <sheetData>
    <row r="1" spans="1:7" ht="15" thickBot="1"/>
    <row r="2" spans="1:7" ht="17.25" thickBot="1">
      <c r="A2" s="90" t="s">
        <v>140</v>
      </c>
      <c r="B2" s="91"/>
      <c r="C2" s="91"/>
      <c r="D2" s="91"/>
      <c r="E2" s="92"/>
      <c r="F2" s="14" t="s">
        <v>141</v>
      </c>
      <c r="G2" s="15">
        <v>1</v>
      </c>
    </row>
    <row r="3" spans="1:7">
      <c r="A3" s="16" t="s">
        <v>142</v>
      </c>
      <c r="B3" s="17" t="s">
        <v>143</v>
      </c>
      <c r="C3" s="18" t="s">
        <v>144</v>
      </c>
      <c r="D3" s="18" t="s">
        <v>145</v>
      </c>
      <c r="E3" s="19" t="s">
        <v>146</v>
      </c>
      <c r="F3" s="19" t="s">
        <v>147</v>
      </c>
      <c r="G3" s="20" t="s">
        <v>148</v>
      </c>
    </row>
    <row r="4" spans="1:7" ht="96">
      <c r="A4" s="21">
        <v>1</v>
      </c>
      <c r="B4" s="22"/>
      <c r="C4" s="23">
        <v>43867</v>
      </c>
      <c r="D4" s="24" t="s">
        <v>149</v>
      </c>
      <c r="E4" s="25" t="s">
        <v>150</v>
      </c>
      <c r="F4" s="26" t="s">
        <v>151</v>
      </c>
      <c r="G4" s="27" t="s">
        <v>151</v>
      </c>
    </row>
    <row r="5" spans="1:7" ht="48">
      <c r="A5" s="21">
        <v>2</v>
      </c>
      <c r="B5" s="22"/>
      <c r="C5" s="23">
        <v>44771</v>
      </c>
      <c r="D5" s="24" t="s">
        <v>152</v>
      </c>
      <c r="E5" s="25" t="s">
        <v>153</v>
      </c>
      <c r="F5" s="26" t="s">
        <v>154</v>
      </c>
      <c r="G5" s="27" t="s">
        <v>155</v>
      </c>
    </row>
    <row r="6" spans="1:7" ht="15" customHeight="1">
      <c r="A6" s="93" t="s">
        <v>156</v>
      </c>
      <c r="B6" s="93"/>
      <c r="C6" s="93"/>
      <c r="D6" s="93"/>
      <c r="E6" s="93"/>
      <c r="F6" s="93"/>
      <c r="G6" s="94"/>
    </row>
    <row r="7" spans="1:7">
      <c r="A7" s="95"/>
      <c r="B7" s="95"/>
      <c r="C7" s="95"/>
      <c r="D7" s="95"/>
      <c r="E7" s="95"/>
      <c r="F7" s="95"/>
      <c r="G7" s="96"/>
    </row>
    <row r="8" spans="1:7" ht="15" customHeight="1">
      <c r="A8" s="95"/>
      <c r="B8" s="95"/>
      <c r="C8" s="95"/>
      <c r="D8" s="95"/>
      <c r="E8" s="95"/>
      <c r="F8" s="95"/>
      <c r="G8" s="96"/>
    </row>
    <row r="9" spans="1:7" ht="15" thickBot="1">
      <c r="A9" s="97"/>
      <c r="B9" s="97"/>
      <c r="C9" s="97"/>
      <c r="D9" s="97"/>
      <c r="E9" s="97"/>
      <c r="F9" s="97"/>
      <c r="G9" s="98"/>
    </row>
  </sheetData>
  <mergeCells count="2">
    <mergeCell ref="A2:E2"/>
    <mergeCell ref="A6:G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280154f-8941-4558-9a69-7dedbdbd86f8">
      <UserInfo>
        <DisplayName>Sergio Andrés Peña Aristizábal</DisplayName>
        <AccountId>26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6D07A0F4A85144991C6DDAFBABAE00" ma:contentTypeVersion="7" ma:contentTypeDescription="Crear nuevo documento." ma:contentTypeScope="" ma:versionID="fef746a92433678c10170c2987c1524a">
  <xsd:schema xmlns:xsd="http://www.w3.org/2001/XMLSchema" xmlns:xs="http://www.w3.org/2001/XMLSchema" xmlns:p="http://schemas.microsoft.com/office/2006/metadata/properties" xmlns:ns2="5f208b3f-1c42-4061-ad2b-2c8924155d61" xmlns:ns3="f280154f-8941-4558-9a69-7dedbdbd86f8" targetNamespace="http://schemas.microsoft.com/office/2006/metadata/properties" ma:root="true" ma:fieldsID="e95b49744b09bbc1ccde5af4086fd0cc" ns2:_="" ns3:_="">
    <xsd:import namespace="5f208b3f-1c42-4061-ad2b-2c8924155d61"/>
    <xsd:import namespace="f280154f-8941-4558-9a69-7dedbdbd86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208b3f-1c42-4061-ad2b-2c8924155d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0154f-8941-4558-9a69-7dedbdbd86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BE0315-11A2-4136-8769-A1C51A50F9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BE866A-5624-48F2-A482-763F66EAD3A4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5f208b3f-1c42-4061-ad2b-2c8924155d61"/>
    <ds:schemaRef ds:uri="http://purl.org/dc/dcmitype/"/>
    <ds:schemaRef ds:uri="f280154f-8941-4558-9a69-7dedbdbd86f8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626ABAE-79AB-487F-A590-745935DF6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208b3f-1c42-4061-ad2b-2c8924155d61"/>
    <ds:schemaRef ds:uri="f280154f-8941-4558-9a69-7dedbdbd86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Categ A - Ciudades Capitales</vt:lpstr>
      <vt:lpstr>Categoría B</vt:lpstr>
      <vt:lpstr>Categoría C</vt:lpstr>
      <vt:lpstr>Segmento 3</vt:lpstr>
      <vt:lpstr>Cuadro de Control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Karlo Fernández Cala</dc:creator>
  <cp:keywords/>
  <dc:description/>
  <cp:lastModifiedBy>Kateherine Marioly Villarreal Ortega</cp:lastModifiedBy>
  <cp:revision/>
  <cp:lastPrinted>2026-01-28T19:33:38Z</cp:lastPrinted>
  <dcterms:created xsi:type="dcterms:W3CDTF">2019-09-09T16:03:02Z</dcterms:created>
  <dcterms:modified xsi:type="dcterms:W3CDTF">2026-01-28T20:32:27Z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0x010100D56D07A0F4A85144991C6DDAFBABAE00</vt:lpwstr>
  </property>
</Properties>
</file>