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.ardila\Desktop\Carlos Ardila\MAD's en administracion\Maquinaria amarilla y agricola\Catalogos\2026\"/>
    </mc:Choice>
  </mc:AlternateContent>
  <xr:revisionPtr revIDLastSave="0" documentId="13_ncr:1_{407BE6C3-DF4E-4D82-9CF0-B596866954D4}" xr6:coauthVersionLast="47" xr6:coauthVersionMax="47" xr10:uidLastSave="{00000000-0000-0000-0000-000000000000}"/>
  <workbookProtection workbookAlgorithmName="SHA-512" workbookHashValue="99bHs7QhZZsfwBTaENF57kk6PFlaJdBbN681ve9HhdYmeLf+HQnFCyMFZkMx5/IQBscRavE2qFEtKV8bPul4ZA==" workbookSaltValue="uqnjvtA5QRvx86oV5lCvZw==" workbookSpinCount="100000" lockStructure="1"/>
  <bookViews>
    <workbookView xWindow="-120" yWindow="-120" windowWidth="21840" windowHeight="13020" xr2:uid="{00000000-000D-0000-FFFF-FFFF00000000}"/>
  </bookViews>
  <sheets>
    <sheet name="Catalogo" sheetId="1" r:id="rId1"/>
  </sheets>
  <definedNames>
    <definedName name="_xlnm._FilterDatabase" localSheetId="0" hidden="1">Catalogo!$Y$2:$Y$2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6" i="1" l="1"/>
  <c r="M129" i="1"/>
  <c r="M123" i="1"/>
  <c r="M118" i="1"/>
  <c r="M112" i="1"/>
  <c r="M111" i="1"/>
  <c r="M106" i="1"/>
  <c r="M105" i="1"/>
  <c r="M100" i="1"/>
  <c r="M99" i="1"/>
  <c r="M94" i="1"/>
  <c r="M93" i="1"/>
  <c r="M88" i="1"/>
  <c r="M87" i="1"/>
  <c r="M81" i="1"/>
  <c r="M75" i="1"/>
  <c r="M70" i="1"/>
  <c r="M69" i="1"/>
  <c r="M63" i="1"/>
  <c r="M57" i="1"/>
  <c r="M52" i="1"/>
  <c r="M46" i="1"/>
  <c r="M45" i="1"/>
  <c r="M39" i="1"/>
  <c r="M33" i="1"/>
  <c r="M28" i="1"/>
  <c r="M27" i="1"/>
  <c r="M22" i="1"/>
  <c r="M21" i="1"/>
  <c r="M15" i="1"/>
  <c r="M9" i="1"/>
  <c r="M3" i="1"/>
  <c r="I73" i="1"/>
  <c r="J73" i="1" s="1"/>
  <c r="I84" i="1"/>
  <c r="J84" i="1" s="1"/>
  <c r="I85" i="1"/>
  <c r="J85" i="1" s="1"/>
  <c r="I34" i="1"/>
  <c r="J34" i="1" s="1"/>
  <c r="I64" i="1"/>
  <c r="J64" i="1" s="1"/>
  <c r="R62" i="1"/>
  <c r="R61" i="1"/>
  <c r="I61" i="1"/>
  <c r="J61" i="1" s="1"/>
  <c r="I62" i="1"/>
  <c r="J62" i="1" s="1"/>
  <c r="I71" i="1"/>
  <c r="J71" i="1" s="1"/>
  <c r="I135" i="1"/>
  <c r="J135" i="1" s="1"/>
  <c r="R133" i="1"/>
  <c r="I133" i="1"/>
  <c r="J133" i="1" s="1"/>
  <c r="I115" i="1"/>
  <c r="J115" i="1" s="1"/>
  <c r="I21" i="1"/>
  <c r="J21" i="1" s="1"/>
  <c r="M17" i="1"/>
  <c r="I17" i="1"/>
  <c r="J17" i="1" s="1"/>
  <c r="M8" i="1"/>
  <c r="I8" i="1"/>
  <c r="J8" i="1" s="1"/>
  <c r="I9" i="1"/>
  <c r="J9" i="1" s="1"/>
  <c r="M122" i="1"/>
  <c r="I122" i="1"/>
  <c r="J122" i="1" s="1"/>
  <c r="N44" i="1"/>
  <c r="M44" i="1"/>
  <c r="I44" i="1"/>
  <c r="J44" i="1" s="1"/>
  <c r="M36" i="1"/>
  <c r="I36" i="1"/>
  <c r="J36" i="1" s="1"/>
  <c r="R52" i="1"/>
  <c r="I52" i="1"/>
  <c r="J52" i="1" s="1"/>
  <c r="M127" i="1"/>
  <c r="I127" i="1"/>
  <c r="J127" i="1" s="1"/>
  <c r="R140" i="1"/>
  <c r="R139" i="1"/>
  <c r="R138" i="1"/>
  <c r="R137" i="1"/>
  <c r="R136" i="1"/>
  <c r="R134" i="1"/>
  <c r="R132" i="1"/>
  <c r="R131" i="1"/>
  <c r="R130" i="1"/>
  <c r="R129" i="1"/>
  <c r="R128" i="1"/>
  <c r="R126" i="1"/>
  <c r="R125" i="1"/>
  <c r="R124" i="1"/>
  <c r="R123" i="1"/>
  <c r="R121" i="1"/>
  <c r="R120" i="1"/>
  <c r="R119" i="1"/>
  <c r="R118" i="1"/>
  <c r="R117" i="1"/>
  <c r="R116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3" i="1"/>
  <c r="R82" i="1"/>
  <c r="R81" i="1"/>
  <c r="R80" i="1"/>
  <c r="R79" i="1"/>
  <c r="R78" i="1"/>
  <c r="R77" i="1"/>
  <c r="R76" i="1"/>
  <c r="R75" i="1"/>
  <c r="R74" i="1"/>
  <c r="R72" i="1"/>
  <c r="Z72" i="1" s="1"/>
  <c r="R70" i="1"/>
  <c r="Z70" i="1" s="1"/>
  <c r="R69" i="1"/>
  <c r="Z69" i="1" s="1"/>
  <c r="R68" i="1"/>
  <c r="Z68" i="1" s="1"/>
  <c r="R67" i="1"/>
  <c r="Z67" i="1" s="1"/>
  <c r="R66" i="1"/>
  <c r="Z66" i="1" s="1"/>
  <c r="R65" i="1"/>
  <c r="Z65" i="1" s="1"/>
  <c r="R63" i="1"/>
  <c r="Z63" i="1" s="1"/>
  <c r="R60" i="1"/>
  <c r="Z60" i="1" s="1"/>
  <c r="R59" i="1"/>
  <c r="Z59" i="1" s="1"/>
  <c r="R58" i="1"/>
  <c r="Z58" i="1" s="1"/>
  <c r="R57" i="1"/>
  <c r="Z57" i="1" s="1"/>
  <c r="R56" i="1"/>
  <c r="Z56" i="1" s="1"/>
  <c r="R55" i="1"/>
  <c r="Z55" i="1" s="1"/>
  <c r="R54" i="1"/>
  <c r="Z54" i="1" s="1"/>
  <c r="R53" i="1"/>
  <c r="Z53" i="1" s="1"/>
  <c r="R51" i="1"/>
  <c r="Z51" i="1" s="1"/>
  <c r="R50" i="1"/>
  <c r="Z50" i="1" s="1"/>
  <c r="R49" i="1"/>
  <c r="Z49" i="1" s="1"/>
  <c r="R48" i="1"/>
  <c r="Z48" i="1" s="1"/>
  <c r="R47" i="1"/>
  <c r="Z47" i="1" s="1"/>
  <c r="R46" i="1"/>
  <c r="Z46" i="1" s="1"/>
  <c r="R45" i="1"/>
  <c r="Z45" i="1" s="1"/>
  <c r="R43" i="1"/>
  <c r="Z43" i="1" s="1"/>
  <c r="R42" i="1"/>
  <c r="Z42" i="1" s="1"/>
  <c r="R41" i="1"/>
  <c r="Z41" i="1" s="1"/>
  <c r="R40" i="1"/>
  <c r="Z40" i="1" s="1"/>
  <c r="R39" i="1"/>
  <c r="Z39" i="1" s="1"/>
  <c r="R38" i="1"/>
  <c r="Z38" i="1" s="1"/>
  <c r="R37" i="1"/>
  <c r="Z37" i="1" s="1"/>
  <c r="R35" i="1"/>
  <c r="Z35" i="1" s="1"/>
  <c r="R33" i="1"/>
  <c r="Z33" i="1" s="1"/>
  <c r="R32" i="1"/>
  <c r="Z32" i="1" s="1"/>
  <c r="R31" i="1"/>
  <c r="Z31" i="1" s="1"/>
  <c r="R30" i="1"/>
  <c r="Z30" i="1" s="1"/>
  <c r="R29" i="1"/>
  <c r="Z29" i="1" s="1"/>
  <c r="R28" i="1"/>
  <c r="Z28" i="1" s="1"/>
  <c r="R27" i="1"/>
  <c r="Z27" i="1" s="1"/>
  <c r="R26" i="1"/>
  <c r="Z26" i="1" s="1"/>
  <c r="R25" i="1"/>
  <c r="Z25" i="1" s="1"/>
  <c r="R24" i="1"/>
  <c r="Z24" i="1" s="1"/>
  <c r="R23" i="1"/>
  <c r="Z23" i="1" s="1"/>
  <c r="R22" i="1"/>
  <c r="Z22" i="1" s="1"/>
  <c r="R20" i="1"/>
  <c r="Z20" i="1" s="1"/>
  <c r="R19" i="1"/>
  <c r="Z19" i="1" s="1"/>
  <c r="R18" i="1"/>
  <c r="Z18" i="1" s="1"/>
  <c r="R16" i="1"/>
  <c r="Z16" i="1" s="1"/>
  <c r="R15" i="1"/>
  <c r="Z15" i="1" s="1"/>
  <c r="R14" i="1"/>
  <c r="Z14" i="1" s="1"/>
  <c r="R13" i="1"/>
  <c r="Z13" i="1" s="1"/>
  <c r="R12" i="1"/>
  <c r="Z12" i="1" s="1"/>
  <c r="R11" i="1"/>
  <c r="Z11" i="1" s="1"/>
  <c r="R10" i="1"/>
  <c r="Z10" i="1" s="1"/>
  <c r="R7" i="1"/>
  <c r="Z7" i="1" s="1"/>
  <c r="R6" i="1"/>
  <c r="Z6" i="1" s="1"/>
  <c r="R5" i="1"/>
  <c r="Z5" i="1" s="1"/>
  <c r="R4" i="1"/>
  <c r="Z4" i="1" s="1"/>
  <c r="R3" i="1"/>
  <c r="Z3" i="1" s="1"/>
  <c r="M4" i="1"/>
  <c r="M5" i="1"/>
  <c r="M6" i="1"/>
  <c r="M7" i="1"/>
  <c r="M13" i="1"/>
  <c r="M14" i="1"/>
  <c r="M16" i="1"/>
  <c r="M18" i="1"/>
  <c r="M19" i="1"/>
  <c r="M20" i="1"/>
  <c r="M23" i="1"/>
  <c r="M24" i="1"/>
  <c r="M25" i="1"/>
  <c r="M26" i="1"/>
  <c r="M29" i="1"/>
  <c r="M32" i="1"/>
  <c r="M35" i="1"/>
  <c r="M37" i="1"/>
  <c r="M38" i="1"/>
  <c r="M41" i="1"/>
  <c r="M42" i="1"/>
  <c r="M43" i="1"/>
  <c r="M47" i="1"/>
  <c r="M51" i="1"/>
  <c r="M53" i="1"/>
  <c r="M54" i="1"/>
  <c r="M55" i="1"/>
  <c r="M56" i="1"/>
  <c r="M58" i="1"/>
  <c r="M59" i="1"/>
  <c r="M60" i="1"/>
  <c r="M65" i="1"/>
  <c r="M66" i="1"/>
  <c r="M67" i="1"/>
  <c r="M68" i="1"/>
  <c r="M74" i="1"/>
  <c r="M76" i="1"/>
  <c r="M77" i="1"/>
  <c r="M79" i="1"/>
  <c r="M80" i="1"/>
  <c r="M83" i="1"/>
  <c r="M86" i="1"/>
  <c r="M89" i="1"/>
  <c r="M90" i="1"/>
  <c r="M91" i="1"/>
  <c r="M92" i="1"/>
  <c r="M95" i="1"/>
  <c r="M96" i="1"/>
  <c r="M97" i="1"/>
  <c r="M98" i="1"/>
  <c r="M101" i="1"/>
  <c r="M102" i="1"/>
  <c r="M103" i="1"/>
  <c r="M104" i="1"/>
  <c r="M107" i="1"/>
  <c r="M108" i="1"/>
  <c r="M109" i="1"/>
  <c r="M110" i="1"/>
  <c r="M113" i="1"/>
  <c r="M114" i="1"/>
  <c r="M116" i="1"/>
  <c r="M117" i="1"/>
  <c r="M119" i="1"/>
  <c r="M120" i="1"/>
  <c r="M121" i="1"/>
  <c r="M124" i="1"/>
  <c r="M125" i="1"/>
  <c r="M126" i="1"/>
  <c r="M128" i="1"/>
  <c r="M130" i="1"/>
  <c r="M131" i="1"/>
  <c r="M132" i="1"/>
  <c r="M137" i="1"/>
  <c r="M138" i="1"/>
  <c r="M139" i="1"/>
  <c r="M140" i="1"/>
  <c r="N3" i="1"/>
  <c r="I134" i="1"/>
  <c r="J134" i="1" s="1"/>
  <c r="I78" i="1"/>
  <c r="J78" i="1" s="1"/>
  <c r="I57" i="1" l="1"/>
  <c r="J57" i="1" s="1"/>
  <c r="J15" i="1"/>
  <c r="J14" i="1"/>
  <c r="J13" i="1"/>
  <c r="J5" i="1"/>
  <c r="I42" i="1"/>
  <c r="J42" i="1" s="1"/>
  <c r="I41" i="1"/>
  <c r="J41" i="1" s="1"/>
  <c r="I32" i="1"/>
  <c r="J32" i="1" s="1"/>
  <c r="J50" i="1"/>
  <c r="I51" i="1"/>
  <c r="J51" i="1" s="1"/>
  <c r="I77" i="1" l="1"/>
  <c r="J77" i="1" s="1"/>
  <c r="I68" i="1"/>
  <c r="J48" i="1"/>
  <c r="I102" i="1" l="1"/>
  <c r="J102" i="1" s="1"/>
  <c r="I70" i="1"/>
  <c r="J70" i="1" s="1"/>
  <c r="I118" i="1"/>
  <c r="J118" i="1" s="1"/>
  <c r="I136" i="1"/>
  <c r="J136" i="1" s="1"/>
  <c r="I140" i="1"/>
  <c r="J140" i="1" s="1"/>
  <c r="I139" i="1"/>
  <c r="J139" i="1" s="1"/>
  <c r="I138" i="1"/>
  <c r="J138" i="1" s="1"/>
  <c r="I132" i="1"/>
  <c r="J132" i="1" s="1"/>
  <c r="I131" i="1"/>
  <c r="J131" i="1" s="1"/>
  <c r="I137" i="1"/>
  <c r="J137" i="1" s="1"/>
  <c r="I126" i="1"/>
  <c r="J126" i="1" s="1"/>
  <c r="I130" i="1"/>
  <c r="J130" i="1" s="1"/>
  <c r="I129" i="1"/>
  <c r="J129" i="1" s="1"/>
  <c r="I128" i="1"/>
  <c r="J128" i="1" s="1"/>
  <c r="I116" i="1"/>
  <c r="J116" i="1" s="1"/>
  <c r="I114" i="1"/>
  <c r="J114" i="1" s="1"/>
  <c r="I113" i="1"/>
  <c r="J113" i="1" s="1"/>
  <c r="I112" i="1"/>
  <c r="J112" i="1" s="1"/>
  <c r="I125" i="1"/>
  <c r="J125" i="1" s="1"/>
  <c r="I110" i="1"/>
  <c r="J110" i="1" s="1"/>
  <c r="I109" i="1"/>
  <c r="J109" i="1" s="1"/>
  <c r="I124" i="1"/>
  <c r="J124" i="1" s="1"/>
  <c r="I107" i="1"/>
  <c r="J107" i="1" s="1"/>
  <c r="I106" i="1"/>
  <c r="J106" i="1" s="1"/>
  <c r="I105" i="1"/>
  <c r="J105" i="1" s="1"/>
  <c r="I121" i="1"/>
  <c r="J121" i="1" s="1"/>
  <c r="I103" i="1"/>
  <c r="J103" i="1" s="1"/>
  <c r="I101" i="1"/>
  <c r="J101" i="1" s="1"/>
  <c r="I100" i="1"/>
  <c r="J100" i="1" s="1"/>
  <c r="I99" i="1"/>
  <c r="J99" i="1" s="1"/>
  <c r="I111" i="1"/>
  <c r="J111" i="1" s="1"/>
  <c r="I97" i="1"/>
  <c r="J97" i="1" s="1"/>
  <c r="I96" i="1"/>
  <c r="J96" i="1" s="1"/>
  <c r="I95" i="1"/>
  <c r="J95" i="1" s="1"/>
  <c r="I108" i="1"/>
  <c r="J108" i="1" s="1"/>
  <c r="I93" i="1"/>
  <c r="J93" i="1" s="1"/>
  <c r="I92" i="1"/>
  <c r="J92" i="1" s="1"/>
  <c r="I91" i="1"/>
  <c r="J91" i="1" s="1"/>
  <c r="I90" i="1"/>
  <c r="J90" i="1" s="1"/>
  <c r="I104" i="1"/>
  <c r="J104" i="1" s="1"/>
  <c r="I123" i="1"/>
  <c r="J123" i="1" s="1"/>
  <c r="I98" i="1"/>
  <c r="J98" i="1" s="1"/>
  <c r="I94" i="1"/>
  <c r="J94" i="1" s="1"/>
  <c r="I120" i="1"/>
  <c r="J120" i="1" s="1"/>
  <c r="I119" i="1"/>
  <c r="J119" i="1" s="1"/>
  <c r="I117" i="1"/>
  <c r="J117" i="1" s="1"/>
  <c r="I89" i="1"/>
  <c r="J89" i="1" s="1"/>
  <c r="I86" i="1"/>
  <c r="J86" i="1" s="1"/>
  <c r="I83" i="1"/>
  <c r="J83" i="1" s="1"/>
  <c r="I82" i="1"/>
  <c r="J82" i="1" s="1"/>
  <c r="I81" i="1"/>
  <c r="J81" i="1" s="1"/>
  <c r="I80" i="1"/>
  <c r="J80" i="1" s="1"/>
  <c r="I79" i="1"/>
  <c r="J79" i="1" s="1"/>
  <c r="I88" i="1"/>
  <c r="J88" i="1" s="1"/>
  <c r="I87" i="1"/>
  <c r="J87" i="1" s="1"/>
  <c r="I75" i="1"/>
  <c r="J75" i="1" s="1"/>
  <c r="I74" i="1"/>
  <c r="J74" i="1" s="1"/>
  <c r="I72" i="1"/>
  <c r="J72" i="1" s="1"/>
  <c r="I76" i="1"/>
  <c r="J76" i="1" s="1"/>
  <c r="I69" i="1"/>
  <c r="J69" i="1" s="1"/>
  <c r="J68" i="1"/>
  <c r="I66" i="1"/>
  <c r="J66" i="1" s="1"/>
  <c r="I65" i="1"/>
  <c r="J65" i="1" s="1"/>
  <c r="I60" i="1"/>
  <c r="J60" i="1" s="1"/>
  <c r="I63" i="1"/>
  <c r="J63" i="1" s="1"/>
  <c r="I67" i="1"/>
  <c r="J67" i="1" s="1"/>
  <c r="I59" i="1"/>
  <c r="J59" i="1" s="1"/>
  <c r="I58" i="1"/>
  <c r="J58" i="1" s="1"/>
  <c r="I56" i="1"/>
  <c r="J56" i="1" s="1"/>
  <c r="I55" i="1"/>
  <c r="J55" i="1" s="1"/>
  <c r="I53" i="1"/>
  <c r="J53" i="1" s="1"/>
  <c r="J49" i="1"/>
  <c r="I47" i="1"/>
  <c r="J47" i="1" s="1"/>
  <c r="I54" i="1"/>
  <c r="J54" i="1" s="1"/>
  <c r="I43" i="1"/>
  <c r="J43" i="1" s="1"/>
  <c r="I40" i="1"/>
  <c r="J40" i="1" s="1"/>
  <c r="I46" i="1"/>
  <c r="J46" i="1" s="1"/>
  <c r="I45" i="1"/>
  <c r="J45" i="1" s="1"/>
  <c r="I35" i="1"/>
  <c r="J35" i="1" s="1"/>
  <c r="I33" i="1"/>
  <c r="J33" i="1" s="1"/>
  <c r="I31" i="1"/>
  <c r="J31" i="1" s="1"/>
  <c r="I30" i="1"/>
  <c r="J30" i="1" s="1"/>
  <c r="I29" i="1"/>
  <c r="J29" i="1" s="1"/>
  <c r="I39" i="1"/>
  <c r="J39" i="1" s="1"/>
  <c r="I38" i="1"/>
  <c r="J38" i="1" s="1"/>
  <c r="I37" i="1"/>
  <c r="J37" i="1" s="1"/>
  <c r="I28" i="1"/>
  <c r="J28" i="1" s="1"/>
  <c r="I27" i="1"/>
  <c r="J27" i="1" s="1"/>
  <c r="I26" i="1"/>
  <c r="J26" i="1" s="1"/>
  <c r="I25" i="1"/>
  <c r="J25" i="1" s="1"/>
  <c r="I24" i="1"/>
  <c r="J24" i="1" s="1"/>
  <c r="I20" i="1"/>
  <c r="J20" i="1" s="1"/>
  <c r="I19" i="1"/>
  <c r="J19" i="1" s="1"/>
  <c r="I18" i="1"/>
  <c r="J18" i="1" s="1"/>
  <c r="I23" i="1"/>
  <c r="J23" i="1" s="1"/>
  <c r="I22" i="1"/>
  <c r="J22" i="1" s="1"/>
  <c r="I16" i="1"/>
  <c r="J16" i="1" s="1"/>
  <c r="J12" i="1"/>
  <c r="J11" i="1"/>
  <c r="J10" i="1"/>
  <c r="I7" i="1"/>
  <c r="J7" i="1" s="1"/>
  <c r="I6" i="1"/>
  <c r="J6" i="1" s="1"/>
  <c r="I4" i="1"/>
  <c r="J4" i="1" s="1"/>
  <c r="I3" i="1"/>
  <c r="J3" i="1" s="1"/>
  <c r="P124" i="1" l="1"/>
  <c r="P125" i="1"/>
  <c r="P108" i="1"/>
  <c r="P121" i="1"/>
</calcChain>
</file>

<file path=xl/sharedStrings.xml><?xml version="1.0" encoding="utf-8"?>
<sst xmlns="http://schemas.openxmlformats.org/spreadsheetml/2006/main" count="1698" uniqueCount="233">
  <si>
    <t>Segmento</t>
  </si>
  <si>
    <t>Porcentaje máximo de envío</t>
  </si>
  <si>
    <t>Proponente</t>
  </si>
  <si>
    <t>Lote</t>
  </si>
  <si>
    <t>Tipología</t>
  </si>
  <si>
    <t>Potencia Neta [hp]</t>
  </si>
  <si>
    <t>Peso Operativo [Ton]</t>
  </si>
  <si>
    <t>Capacidad de Levante [ kg]</t>
  </si>
  <si>
    <t>Capacidad de Carga [Ton]</t>
  </si>
  <si>
    <t>Capacidad de Cuchara [mt3]</t>
  </si>
  <si>
    <t>llave</t>
  </si>
  <si>
    <t>Columna1</t>
  </si>
  <si>
    <t>MARCA</t>
  </si>
  <si>
    <t>REFERENCIA</t>
  </si>
  <si>
    <t>Precio Ofertado sin IVA</t>
  </si>
  <si>
    <t>Precio Ofertado sin IVA.</t>
  </si>
  <si>
    <t>Porcentaje máximo de envío2</t>
  </si>
  <si>
    <t>Precio del Mantenimiento.</t>
  </si>
  <si>
    <t>Precio del Mantenimiento</t>
  </si>
  <si>
    <t>Garantía [años]</t>
  </si>
  <si>
    <t>Atención al Cliente</t>
  </si>
  <si>
    <t>Rapida Respuesta</t>
  </si>
  <si>
    <t>Sistema telemático</t>
  </si>
  <si>
    <t>Cuantos sist telemático</t>
  </si>
  <si>
    <t>Cumple Tier</t>
  </si>
  <si>
    <t>DINISSAN</t>
  </si>
  <si>
    <t>Lote 1</t>
  </si>
  <si>
    <t>Cargadores frontales</t>
  </si>
  <si>
    <t>de 3 a 5</t>
  </si>
  <si>
    <t>de 1,5 a 2,5</t>
  </si>
  <si>
    <t>NEW HOLLAND</t>
  </si>
  <si>
    <t>12D</t>
  </si>
  <si>
    <t>Si</t>
  </si>
  <si>
    <t>No</t>
  </si>
  <si>
    <t>-</t>
  </si>
  <si>
    <t>no</t>
  </si>
  <si>
    <t>W130B</t>
  </si>
  <si>
    <t>NAVITRANS</t>
  </si>
  <si>
    <t>HYUNDAI</t>
  </si>
  <si>
    <t>KOMATSU</t>
  </si>
  <si>
    <t>WA200-6</t>
  </si>
  <si>
    <t>3 años o 3000h</t>
  </si>
  <si>
    <t>WA250-6</t>
  </si>
  <si>
    <t>mayor a 2,5</t>
  </si>
  <si>
    <t>WA320-6</t>
  </si>
  <si>
    <t>mayor a 5</t>
  </si>
  <si>
    <t>W170B</t>
  </si>
  <si>
    <t>W190B</t>
  </si>
  <si>
    <t>WA380-6</t>
  </si>
  <si>
    <t>CASA TORO</t>
  </si>
  <si>
    <t>Cargadores Frontales</t>
  </si>
  <si>
    <t>JOHN DEERE</t>
  </si>
  <si>
    <t>644G</t>
  </si>
  <si>
    <t>1 año sin limite de horas</t>
  </si>
  <si>
    <t>SI</t>
  </si>
  <si>
    <t>744P</t>
  </si>
  <si>
    <t>Lote 2</t>
  </si>
  <si>
    <t>Cosechadora</t>
  </si>
  <si>
    <t>de 80 a 140</t>
  </si>
  <si>
    <t>TC5.30</t>
  </si>
  <si>
    <t>si</t>
  </si>
  <si>
    <t>MOTO MART SA</t>
  </si>
  <si>
    <t>Kubota</t>
  </si>
  <si>
    <t>DC-105X</t>
  </si>
  <si>
    <t>mayor a 140 a 210</t>
  </si>
  <si>
    <t>S430 CON PLATAFORMA ARROCERA</t>
  </si>
  <si>
    <t>TC4.90</t>
  </si>
  <si>
    <t>TX4.90</t>
  </si>
  <si>
    <t>Excavadora de orugas</t>
  </si>
  <si>
    <t>de 119 a 160</t>
  </si>
  <si>
    <t>de 15 a 25</t>
  </si>
  <si>
    <t>E215C</t>
  </si>
  <si>
    <t>PC200-10M0</t>
  </si>
  <si>
    <t>PC210LC-10M0</t>
  </si>
  <si>
    <t>mayor a 160</t>
  </si>
  <si>
    <t>mayor a 25</t>
  </si>
  <si>
    <t>PC300LC-8</t>
  </si>
  <si>
    <t>menor a 119</t>
  </si>
  <si>
    <t>menor a 15</t>
  </si>
  <si>
    <t>E145C EVO</t>
  </si>
  <si>
    <t>PC130-8</t>
  </si>
  <si>
    <t>160G</t>
  </si>
  <si>
    <t>200G</t>
  </si>
  <si>
    <t>210G</t>
  </si>
  <si>
    <t>250G</t>
  </si>
  <si>
    <t>350G</t>
  </si>
  <si>
    <t>130G</t>
  </si>
  <si>
    <t>Minicargadores</t>
  </si>
  <si>
    <t>de 700 a 900</t>
  </si>
  <si>
    <t>L318</t>
  </si>
  <si>
    <t> HSL850-7A.</t>
  </si>
  <si>
    <t>SK820-5E0</t>
  </si>
  <si>
    <t>2 años o 2000h</t>
  </si>
  <si>
    <t>SK820-5E0 CAB</t>
  </si>
  <si>
    <t>mayor a 1000</t>
  </si>
  <si>
    <t>mayor a 900  a 1000</t>
  </si>
  <si>
    <t>318G</t>
  </si>
  <si>
    <t>320G</t>
  </si>
  <si>
    <t>Motoniveladora</t>
  </si>
  <si>
    <t>de 130 a 150</t>
  </si>
  <si>
    <t>mayor o igual a 13,5</t>
  </si>
  <si>
    <t>GD535-5</t>
  </si>
  <si>
    <t>mayor a 150</t>
  </si>
  <si>
    <t>HG190</t>
  </si>
  <si>
    <t>GD555-5</t>
  </si>
  <si>
    <t>620G</t>
  </si>
  <si>
    <t>670G</t>
  </si>
  <si>
    <t>RG170</t>
  </si>
  <si>
    <t>Retroexcavadora de llantas</t>
  </si>
  <si>
    <t>de 85 a 100</t>
  </si>
  <si>
    <t>de 6,5 a 7,5</t>
  </si>
  <si>
    <t>B95B</t>
  </si>
  <si>
    <t>B110B</t>
  </si>
  <si>
    <t>mayor a 7,5 a 8,5</t>
  </si>
  <si>
    <t>WB93R-5E0</t>
  </si>
  <si>
    <t>WB97R-5E0</t>
  </si>
  <si>
    <t>320P</t>
  </si>
  <si>
    <t>Tractor</t>
  </si>
  <si>
    <t>de 50 a 60</t>
  </si>
  <si>
    <t>5055E</t>
  </si>
  <si>
    <t>TT4.55</t>
  </si>
  <si>
    <t>TT.55</t>
  </si>
  <si>
    <t>MX5100</t>
  </si>
  <si>
    <t>IMECOL</t>
  </si>
  <si>
    <t>CASE</t>
  </si>
  <si>
    <t>Farmall 55 jxm</t>
  </si>
  <si>
    <t>Un Año sin limite de horas</t>
  </si>
  <si>
    <t>mayor a 100 a 110</t>
  </si>
  <si>
    <t>M108S</t>
  </si>
  <si>
    <t>Farmall 110</t>
  </si>
  <si>
    <t>mayor a 110</t>
  </si>
  <si>
    <t>Farmall 130</t>
  </si>
  <si>
    <t>mayor a 60 a 70</t>
  </si>
  <si>
    <t>TT4.65</t>
  </si>
  <si>
    <t>TT.65</t>
  </si>
  <si>
    <t>M7040</t>
  </si>
  <si>
    <t>mayor a 70 a 80</t>
  </si>
  <si>
    <t>5075E</t>
  </si>
  <si>
    <t>TT4.75</t>
  </si>
  <si>
    <t>TT.75</t>
  </si>
  <si>
    <t>Farmall 75 jxm</t>
  </si>
  <si>
    <t>mayor a 80 a 90</t>
  </si>
  <si>
    <t>5090E</t>
  </si>
  <si>
    <t>TT4.80</t>
  </si>
  <si>
    <t>Farmall 90 jxm</t>
  </si>
  <si>
    <t>mayor a 90 a 100</t>
  </si>
  <si>
    <t>TT4.90</t>
  </si>
  <si>
    <t>M9540</t>
  </si>
  <si>
    <t>Farmall 100</t>
  </si>
  <si>
    <t>Tractor de orugas</t>
  </si>
  <si>
    <t>mayor a 140</t>
  </si>
  <si>
    <t>mayor a 14</t>
  </si>
  <si>
    <t>D150B</t>
  </si>
  <si>
    <t>D180C</t>
  </si>
  <si>
    <t>D61EX-23M0</t>
  </si>
  <si>
    <t>D65EX-16</t>
  </si>
  <si>
    <t>menor a 120</t>
  </si>
  <si>
    <t>menor a 10</t>
  </si>
  <si>
    <t>D39EX-22</t>
  </si>
  <si>
    <t>850J-II</t>
  </si>
  <si>
    <t>550J</t>
  </si>
  <si>
    <t>650J</t>
  </si>
  <si>
    <t>Vibrocompactador doble tandem</t>
  </si>
  <si>
    <t>de 2 a 4</t>
  </si>
  <si>
    <t>BOMAG</t>
  </si>
  <si>
    <t>BW120AD-5</t>
  </si>
  <si>
    <t>HAMM</t>
  </si>
  <si>
    <t>HD10VV</t>
  </si>
  <si>
    <t>HD12VV</t>
  </si>
  <si>
    <t>HD14VT</t>
  </si>
  <si>
    <t>Vibrocompactador mixto</t>
  </si>
  <si>
    <t>de 7 a 11</t>
  </si>
  <si>
    <t>BW177-5</t>
  </si>
  <si>
    <t>mayor a 11</t>
  </si>
  <si>
    <t>V110</t>
  </si>
  <si>
    <t>HC180</t>
  </si>
  <si>
    <t>HC200</t>
  </si>
  <si>
    <t>BW211 D-5</t>
  </si>
  <si>
    <t>310P</t>
  </si>
  <si>
    <t>RG140 EVO</t>
  </si>
  <si>
    <t>HC70i</t>
  </si>
  <si>
    <t>HC110i</t>
  </si>
  <si>
    <t>1 año o 1000 horas</t>
  </si>
  <si>
    <t xml:space="preserve">HX140AL Tier 4 Final </t>
  </si>
  <si>
    <t xml:space="preserve">HX210AL Tier 4 Final </t>
  </si>
  <si>
    <t xml:space="preserve">HX350AL Tier 4 Final </t>
  </si>
  <si>
    <t xml:space="preserve">HX520AL Tier 4 Final </t>
  </si>
  <si>
    <t>de 3 a5de 1,5 a 2,5</t>
  </si>
  <si>
    <t xml:space="preserve">HL955A Tier 4 Final </t>
  </si>
  <si>
    <t>de 3 a 5mayor a 2,5</t>
  </si>
  <si>
    <t xml:space="preserve">HL960A Tier 4 Final </t>
  </si>
  <si>
    <t xml:space="preserve">HL970A Tier 4 Final </t>
  </si>
  <si>
    <t xml:space="preserve">HL980A Tier 4 Final </t>
  </si>
  <si>
    <t xml:space="preserve">HS80V Tier 4 Final </t>
  </si>
  <si>
    <t>Cumple Tier IV</t>
  </si>
  <si>
    <t>B85D</t>
  </si>
  <si>
    <t>GD675-6</t>
  </si>
  <si>
    <t>BW177D-5</t>
  </si>
  <si>
    <t>BW100AD-5</t>
  </si>
  <si>
    <t>PC130-11</t>
  </si>
  <si>
    <t>PC210LC-11</t>
  </si>
  <si>
    <t>PC360-11</t>
  </si>
  <si>
    <t>D65EX-18</t>
  </si>
  <si>
    <t>WA200-8</t>
  </si>
  <si>
    <t>WA270-8</t>
  </si>
  <si>
    <t>WA320-8</t>
  </si>
  <si>
    <t>WA380-8</t>
  </si>
  <si>
    <t>L328</t>
  </si>
  <si>
    <t>FARMALL STRADDLE 95</t>
  </si>
  <si>
    <t>HS120V</t>
  </si>
  <si>
    <t>de 3 a 5de 1,5 a 2,5</t>
  </si>
  <si>
    <t>XCMG</t>
  </si>
  <si>
    <t>LW180KE</t>
  </si>
  <si>
    <t>XC938E</t>
  </si>
  <si>
    <t>XC958E</t>
  </si>
  <si>
    <t>menor a 119menor a 15</t>
  </si>
  <si>
    <t>XE35U</t>
  </si>
  <si>
    <t>XE60U</t>
  </si>
  <si>
    <t>XE75U</t>
  </si>
  <si>
    <t>XE150U</t>
  </si>
  <si>
    <t>XE225ULC</t>
  </si>
  <si>
    <t>XE330ULC</t>
  </si>
  <si>
    <t>CV83U</t>
  </si>
  <si>
    <t>CV123U</t>
  </si>
  <si>
    <t>XC8-C2570</t>
  </si>
  <si>
    <t>GR135T</t>
  </si>
  <si>
    <t>GR1905T</t>
  </si>
  <si>
    <t>XC7-SV10</t>
  </si>
  <si>
    <t>XC7-SR08</t>
  </si>
  <si>
    <t>PC210-11E0</t>
  </si>
  <si>
    <t>WB93R-8E0</t>
  </si>
  <si>
    <t>WB97R-8E0</t>
  </si>
  <si>
    <t xml:space="preserve">HG170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</si>
</sst>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&quot;$&quot;\ * #,##0_-;\-&quot;$&quot;\ * #,##0_-;_-&quot;$&quot;\ * &quot;-&quot;??_-;_-@_-"/>
    <numFmt numFmtId="166" formatCode="_(* #,##0_);_(* \(#,##0\);_(* &quot;-&quot;??_);_(@_)"/>
    <numFmt numFmtId="167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4" borderId="0" xfId="2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1" applyNumberFormat="1" applyFont="1" applyBorder="1" applyAlignment="1">
      <alignment horizontal="center"/>
    </xf>
    <xf numFmtId="164" fontId="0" fillId="0" borderId="0" xfId="1" applyFont="1" applyBorder="1" applyAlignment="1">
      <alignment horizontal="center"/>
    </xf>
    <xf numFmtId="44" fontId="0" fillId="0" borderId="0" xfId="2" applyFont="1" applyBorder="1" applyAlignment="1">
      <alignment horizontal="center"/>
    </xf>
    <xf numFmtId="0" fontId="4" fillId="0" borderId="0" xfId="0" applyFont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44" fontId="4" fillId="0" borderId="0" xfId="2" applyFont="1" applyFill="1" applyBorder="1" applyAlignment="1" applyProtection="1">
      <alignment horizontal="center"/>
    </xf>
    <xf numFmtId="9" fontId="4" fillId="0" borderId="0" xfId="3" applyFont="1" applyFill="1" applyBorder="1" applyAlignment="1" applyProtection="1">
      <alignment horizontal="center"/>
    </xf>
    <xf numFmtId="44" fontId="4" fillId="0" borderId="0" xfId="2" applyFont="1" applyFill="1" applyAlignment="1">
      <alignment horizontal="center"/>
    </xf>
    <xf numFmtId="9" fontId="4" fillId="0" borderId="0" xfId="3" applyFont="1" applyFill="1" applyBorder="1" applyAlignment="1">
      <alignment horizontal="center"/>
    </xf>
    <xf numFmtId="10" fontId="4" fillId="0" borderId="0" xfId="3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166" fontId="4" fillId="0" borderId="0" xfId="1" applyNumberFormat="1" applyFont="1" applyFill="1" applyBorder="1" applyAlignment="1">
      <alignment horizontal="center" vertical="center"/>
    </xf>
    <xf numFmtId="167" fontId="4" fillId="0" borderId="0" xfId="3" applyNumberFormat="1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4" fillId="0" borderId="0" xfId="3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166" fontId="3" fillId="3" borderId="0" xfId="1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165" fontId="3" fillId="6" borderId="0" xfId="2" applyNumberFormat="1" applyFont="1" applyFill="1" applyBorder="1" applyAlignment="1">
      <alignment horizontal="center" vertical="center"/>
    </xf>
    <xf numFmtId="164" fontId="5" fillId="6" borderId="0" xfId="1" applyFont="1" applyFill="1" applyBorder="1" applyAlignment="1">
      <alignment horizontal="center" vertical="center"/>
    </xf>
    <xf numFmtId="44" fontId="3" fillId="6" borderId="0" xfId="2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7" borderId="1" xfId="0" applyFont="1" applyFill="1" applyBorder="1" applyAlignment="1">
      <alignment horizontal="center"/>
    </xf>
    <xf numFmtId="9" fontId="4" fillId="7" borderId="1" xfId="3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166" fontId="4" fillId="7" borderId="1" xfId="4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9" fontId="4" fillId="8" borderId="1" xfId="3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44" fontId="0" fillId="0" borderId="0" xfId="2" applyFont="1"/>
    <xf numFmtId="166" fontId="1" fillId="0" borderId="0" xfId="1" applyNumberFormat="1" applyFont="1" applyFill="1" applyAlignment="1">
      <alignment horizontal="center"/>
    </xf>
    <xf numFmtId="10" fontId="1" fillId="0" borderId="0" xfId="3" applyNumberFormat="1" applyFont="1" applyFill="1" applyBorder="1" applyAlignment="1">
      <alignment horizontal="center"/>
    </xf>
    <xf numFmtId="166" fontId="1" fillId="0" borderId="0" xfId="1" applyNumberFormat="1" applyFont="1" applyFill="1" applyBorder="1" applyAlignment="1">
      <alignment horizontal="center"/>
    </xf>
    <xf numFmtId="166" fontId="0" fillId="0" borderId="0" xfId="1" applyNumberFormat="1" applyFont="1" applyFill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9" borderId="0" xfId="0" applyFont="1" applyFill="1" applyAlignment="1">
      <alignment horizontal="center"/>
    </xf>
    <xf numFmtId="166" fontId="4" fillId="9" borderId="0" xfId="1" applyNumberFormat="1" applyFont="1" applyFill="1" applyBorder="1" applyAlignment="1">
      <alignment horizontal="center"/>
    </xf>
    <xf numFmtId="9" fontId="4" fillId="9" borderId="0" xfId="3" applyFont="1" applyFill="1" applyBorder="1" applyAlignment="1" applyProtection="1">
      <alignment horizontal="center"/>
    </xf>
    <xf numFmtId="0" fontId="0" fillId="9" borderId="0" xfId="0" applyFill="1" applyAlignment="1">
      <alignment horizontal="center"/>
    </xf>
    <xf numFmtId="44" fontId="0" fillId="0" borderId="0" xfId="0" applyNumberFormat="1" applyAlignment="1">
      <alignment horizontal="center"/>
    </xf>
    <xf numFmtId="0" fontId="4" fillId="8" borderId="0" xfId="0" applyFont="1" applyFill="1" applyAlignment="1">
      <alignment horizontal="center"/>
    </xf>
    <xf numFmtId="166" fontId="4" fillId="0" borderId="0" xfId="1" applyNumberFormat="1" applyFont="1" applyFill="1" applyAlignment="1">
      <alignment horizontal="center"/>
    </xf>
    <xf numFmtId="44" fontId="4" fillId="0" borderId="0" xfId="2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3" fillId="3" borderId="0" xfId="0" applyFont="1" applyFill="1" applyAlignment="1">
      <alignment horizontal="center"/>
    </xf>
  </cellXfs>
  <cellStyles count="6">
    <cellStyle name="Millares" xfId="1" builtinId="3"/>
    <cellStyle name="Millares 2" xfId="4" xr:uid="{00000000-0005-0000-0000-000001000000}"/>
    <cellStyle name="Moneda" xfId="2" builtinId="4"/>
    <cellStyle name="Moneda 2" xfId="5" xr:uid="{00000000-0005-0000-0000-000003000000}"/>
    <cellStyle name="Normal" xfId="0" builtinId="0"/>
    <cellStyle name="Porcentaje" xfId="3" builtinId="5"/>
  </cellStyles>
  <dxfs count="26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.00_);_(* \(#,##0.00\);_(* &quot;-&quot;??_);_(@_)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alignment horizont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X140" totalsRowShown="0" headerRowDxfId="25" dataDxfId="24">
  <sortState xmlns:xlrd2="http://schemas.microsoft.com/office/spreadsheetml/2017/richdata2" ref="A21:X140">
    <sortCondition ref="J2:J140"/>
  </sortState>
  <tableColumns count="24">
    <tableColumn id="1" xr3:uid="{00000000-0010-0000-0000-000001000000}" name="Proponente" dataDxfId="23"/>
    <tableColumn id="2" xr3:uid="{00000000-0010-0000-0000-000002000000}" name="Lote" dataDxfId="22"/>
    <tableColumn id="3" xr3:uid="{00000000-0010-0000-0000-000003000000}" name="Tipología" dataDxfId="21"/>
    <tableColumn id="4" xr3:uid="{00000000-0010-0000-0000-000004000000}" name="Potencia Neta [hp]" dataDxfId="20"/>
    <tableColumn id="5" xr3:uid="{00000000-0010-0000-0000-000005000000}" name="Peso Operativo [Ton]" dataDxfId="19"/>
    <tableColumn id="6" xr3:uid="{00000000-0010-0000-0000-000006000000}" name="Capacidad de Levante [ kg]" dataDxfId="18" dataCellStyle="Millares"/>
    <tableColumn id="7" xr3:uid="{00000000-0010-0000-0000-000007000000}" name="Capacidad de Carga [Ton]" dataDxfId="17"/>
    <tableColumn id="8" xr3:uid="{00000000-0010-0000-0000-000008000000}" name="Capacidad de Cuchara [mt3]" dataDxfId="16"/>
    <tableColumn id="9" xr3:uid="{00000000-0010-0000-0000-000009000000}" name="llave" dataDxfId="15" dataCellStyle="Millares">
      <calculatedColumnFormula>IF(C3="Motoniveladora",D3&amp;E3,IF(C3="Retroexcavadora de llantas",D3&amp;E3,IF(C3="Excavadora de orugas",D3&amp;E3,IF(C3="Vibrocompactador mixto",E3,IF(C3="Vibrocompactador llanta para acabado",E3,IF(C3="Vibrocompactador doble tandem",E3,IF(C3="Tractor de orugas",D3&amp;E3,IF(C3="Minicargadores",F3,IF(C3="Cargadores Frontales",G3&amp;H3,IF(C3="Tractor",D3,IF(C3="Cosechadora",D3,0)))))))))))</calculatedColumnFormula>
    </tableColumn>
    <tableColumn id="34" xr3:uid="{00000000-0010-0000-0000-000022000000}" name="Columna1" dataDxfId="14" dataCellStyle="Millares">
      <calculatedColumnFormula>Tabla1[[#This Row],[Tipología]]&amp;Tabla1[[#This Row],[llave]]</calculatedColumnFormula>
    </tableColumn>
    <tableColumn id="11" xr3:uid="{00000000-0010-0000-0000-00000B000000}" name="MARCA" dataDxfId="13"/>
    <tableColumn id="12" xr3:uid="{00000000-0010-0000-0000-00000C000000}" name="REFERENCIA" dataDxfId="12"/>
    <tableColumn id="10" xr3:uid="{00000000-0010-0000-0000-00000A000000}" name="Precio Ofertado sin IVA" dataDxfId="11" dataCellStyle="Moneda"/>
    <tableColumn id="14" xr3:uid="{00000000-0010-0000-0000-00000E000000}" name="Porcentaje máximo de envío" dataDxfId="10" dataCellStyle="Millares"/>
    <tableColumn id="13" xr3:uid="{B6B92C16-E7A9-49C9-BDC9-B41EBF5A22B2}" name="Precio Ofertado sin IVA." dataDxfId="9" dataCellStyle="Moneda"/>
    <tableColumn id="15" xr3:uid="{00000000-0010-0000-0000-00000F000000}" name="Porcentaje máximo de envío2" dataDxfId="8" dataCellStyle="Porcentaje"/>
    <tableColumn id="16" xr3:uid="{43628CF4-BFD5-4CC9-8F35-BB720CD997A9}" name="Precio del Mantenimiento." dataDxfId="7" dataCellStyle="Moneda"/>
    <tableColumn id="18" xr3:uid="{00000000-0010-0000-0000-000012000000}" name="Precio del Mantenimiento" dataDxfId="6" dataCellStyle="Moneda"/>
    <tableColumn id="17" xr3:uid="{00000000-0010-0000-0000-000011000000}" name="Garantía [años]" dataDxfId="5"/>
    <tableColumn id="19" xr3:uid="{00000000-0010-0000-0000-000013000000}" name="Atención al Cliente" dataDxfId="4"/>
    <tableColumn id="20" xr3:uid="{00000000-0010-0000-0000-000014000000}" name="Rapida Respuesta" dataDxfId="3"/>
    <tableColumn id="21" xr3:uid="{00000000-0010-0000-0000-000015000000}" name="Sistema telemático" dataDxfId="2"/>
    <tableColumn id="22" xr3:uid="{00000000-0010-0000-0000-000016000000}" name="Cuantos sist telemático" dataDxfId="1"/>
    <tableColumn id="23" xr3:uid="{00000000-0010-0000-0000-000017000000}" name="Cumple Tie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0"/>
  <sheetViews>
    <sheetView showGridLines="0" tabSelected="1" topLeftCell="H1" zoomScaleNormal="100" workbookViewId="0">
      <pane ySplit="2" topLeftCell="A75" activePane="bottomLeft" state="frozen"/>
      <selection pane="bottomLeft" activeCell="L80" sqref="L80"/>
    </sheetView>
  </sheetViews>
  <sheetFormatPr baseColWidth="10" defaultColWidth="11.42578125" defaultRowHeight="15" outlineLevelCol="1" x14ac:dyDescent="0.25"/>
  <cols>
    <col min="1" max="1" width="25.28515625" style="6" customWidth="1"/>
    <col min="2" max="2" width="14.7109375" style="6" customWidth="1"/>
    <col min="3" max="3" width="21.42578125" style="6" customWidth="1"/>
    <col min="4" max="4" width="15" style="6" customWidth="1"/>
    <col min="5" max="5" width="12.5703125" style="6" customWidth="1"/>
    <col min="6" max="6" width="20.28515625" style="8" customWidth="1"/>
    <col min="7" max="7" width="14.5703125" style="6" customWidth="1"/>
    <col min="8" max="8" width="12.85546875" style="6" customWidth="1"/>
    <col min="9" max="9" width="14.5703125" style="6" customWidth="1" outlineLevel="1"/>
    <col min="10" max="10" width="19.85546875" style="6" customWidth="1" outlineLevel="1"/>
    <col min="11" max="11" width="16" style="6" customWidth="1"/>
    <col min="12" max="12" width="35.140625" style="6" customWidth="1"/>
    <col min="13" max="13" width="25.5703125" style="9" hidden="1" customWidth="1" outlineLevel="1"/>
    <col min="14" max="14" width="30.28515625" style="9" hidden="1" customWidth="1" outlineLevel="1"/>
    <col min="15" max="15" width="21" style="9" customWidth="1" outlineLevel="1"/>
    <col min="16" max="16" width="21.7109375" customWidth="1"/>
    <col min="17" max="17" width="22" style="39" customWidth="1"/>
    <col min="18" max="18" width="29.85546875" style="9" hidden="1" customWidth="1" outlineLevel="1"/>
    <col min="19" max="19" width="10.140625" style="10" customWidth="1" outlineLevel="1"/>
    <col min="20" max="23" width="10.140625" style="6" customWidth="1" outlineLevel="1"/>
    <col min="24" max="25" width="19.85546875" style="6" customWidth="1" outlineLevel="1"/>
    <col min="26" max="27" width="26" style="6" customWidth="1"/>
    <col min="28" max="16384" width="11.42578125" style="6"/>
  </cols>
  <sheetData>
    <row r="1" spans="1:26" ht="16.5" customHeight="1" x14ac:dyDescent="0.25">
      <c r="A1" s="1"/>
      <c r="B1" s="1"/>
      <c r="C1" s="1"/>
      <c r="D1" s="54" t="s">
        <v>0</v>
      </c>
      <c r="E1" s="54"/>
      <c r="F1" s="54"/>
      <c r="G1" s="54"/>
      <c r="H1" s="54"/>
      <c r="I1" s="2"/>
      <c r="J1" s="2"/>
      <c r="K1" s="25"/>
      <c r="L1" s="25"/>
      <c r="M1" s="27"/>
      <c r="N1" s="27" t="s">
        <v>1</v>
      </c>
      <c r="O1" s="27"/>
      <c r="P1" s="26"/>
      <c r="Q1" s="28"/>
      <c r="R1" s="28"/>
      <c r="S1" s="29"/>
      <c r="T1" s="29"/>
      <c r="U1" s="29"/>
      <c r="V1" s="29"/>
      <c r="W1" s="29"/>
      <c r="X1" s="5"/>
      <c r="Y1" s="5"/>
    </row>
    <row r="2" spans="1:26" s="7" customFormat="1" ht="21" customHeight="1" x14ac:dyDescent="0.25">
      <c r="A2" s="1" t="s">
        <v>2</v>
      </c>
      <c r="B2" s="1" t="s">
        <v>3</v>
      </c>
      <c r="C2" s="1" t="s">
        <v>4</v>
      </c>
      <c r="D2" s="3" t="s">
        <v>5</v>
      </c>
      <c r="E2" s="23" t="s">
        <v>6</v>
      </c>
      <c r="F2" s="24" t="s">
        <v>7</v>
      </c>
      <c r="G2" s="23" t="s">
        <v>8</v>
      </c>
      <c r="H2" s="23" t="s">
        <v>9</v>
      </c>
      <c r="I2" s="3" t="s">
        <v>10</v>
      </c>
      <c r="J2" s="3" t="s">
        <v>11</v>
      </c>
      <c r="K2" s="25" t="s">
        <v>12</v>
      </c>
      <c r="L2" s="25" t="s">
        <v>13</v>
      </c>
      <c r="M2" s="27" t="s">
        <v>14</v>
      </c>
      <c r="N2" s="27" t="s">
        <v>1</v>
      </c>
      <c r="O2" s="26" t="s">
        <v>15</v>
      </c>
      <c r="P2" s="26" t="s">
        <v>16</v>
      </c>
      <c r="Q2" s="28" t="s">
        <v>17</v>
      </c>
      <c r="R2" s="27" t="s">
        <v>18</v>
      </c>
      <c r="S2" s="29" t="s">
        <v>19</v>
      </c>
      <c r="T2" s="26" t="s">
        <v>20</v>
      </c>
      <c r="U2" s="26" t="s">
        <v>21</v>
      </c>
      <c r="V2" s="26" t="s">
        <v>22</v>
      </c>
      <c r="W2" s="26" t="s">
        <v>23</v>
      </c>
      <c r="X2" s="4" t="s">
        <v>24</v>
      </c>
      <c r="Y2" s="4" t="s">
        <v>194</v>
      </c>
    </row>
    <row r="3" spans="1:26" x14ac:dyDescent="0.25">
      <c r="A3" s="11" t="s">
        <v>25</v>
      </c>
      <c r="B3" s="11" t="s">
        <v>26</v>
      </c>
      <c r="C3" s="11" t="s">
        <v>27</v>
      </c>
      <c r="D3" s="11"/>
      <c r="E3" s="11"/>
      <c r="F3" s="11"/>
      <c r="G3" s="11" t="s">
        <v>28</v>
      </c>
      <c r="H3" s="11" t="s">
        <v>29</v>
      </c>
      <c r="I3" s="12" t="str">
        <f>IF(C3="Motoniveladora",D3&amp;E3,IF(C3="Retroexcavadora de llantas",D3&amp;E3,IF(C3="Excavadora de orugas",D3&amp;E3,IF(C3="Vibrocompactador mixto",E3,IF(C3="Vibrocompactador llanta para acabado",E3,IF(C3="Vibrocompactador doble tandem",E3,IF(C3="Tractor de orugas",D3&amp;E3,IF(C3="Minicargadores",F3,IF(C3="Cargadores Frontales",G3&amp;H3,IF(C3="Tractor",D3,IF(C3="Cosechadora",D3,0)))))))))))</f>
        <v>de 3 a 5de 1,5 a 2,5</v>
      </c>
      <c r="J3" s="12" t="str">
        <f>Tabla1[[#This Row],[Tipología]]&amp;Tabla1[[#This Row],[llave]]</f>
        <v>Cargadores frontalesde 3 a 5de 1,5 a 2,5</v>
      </c>
      <c r="K3" s="11" t="s">
        <v>30</v>
      </c>
      <c r="L3" s="11" t="s">
        <v>31</v>
      </c>
      <c r="M3" s="13">
        <f>Tabla1[[#This Row],[Precio Ofertado sin IVA.]]</f>
        <v>906454520.36129403</v>
      </c>
      <c r="N3" s="14">
        <f>Tabla1[[#This Row],[Porcentaje máximo de envío2]]</f>
        <v>0.3</v>
      </c>
      <c r="O3" s="13">
        <v>906454520.36129403</v>
      </c>
      <c r="P3" s="14">
        <v>0.3</v>
      </c>
      <c r="Q3" s="15">
        <v>28188900.178142399</v>
      </c>
      <c r="R3" s="15">
        <f>Tabla1[[#This Row],[Precio del Mantenimiento.]]</f>
        <v>28188900.178142399</v>
      </c>
      <c r="S3" s="11">
        <v>1</v>
      </c>
      <c r="T3" s="11" t="s">
        <v>32</v>
      </c>
      <c r="U3" s="11" t="s">
        <v>32</v>
      </c>
      <c r="V3" s="11" t="s">
        <v>33</v>
      </c>
      <c r="W3" s="11" t="s">
        <v>34</v>
      </c>
      <c r="X3" s="11" t="s">
        <v>35</v>
      </c>
      <c r="Y3" s="37" t="s">
        <v>33</v>
      </c>
      <c r="Z3" s="49">
        <f>Tabla1[[#This Row],[Precio del Mantenimiento.]]-Tabla1[[#This Row],[Precio del Mantenimiento]]</f>
        <v>0</v>
      </c>
    </row>
    <row r="4" spans="1:26" x14ac:dyDescent="0.25">
      <c r="A4" s="11" t="s">
        <v>25</v>
      </c>
      <c r="B4" s="11" t="s">
        <v>26</v>
      </c>
      <c r="C4" s="11" t="s">
        <v>27</v>
      </c>
      <c r="D4" s="11"/>
      <c r="E4" s="11"/>
      <c r="F4" s="11"/>
      <c r="G4" s="11" t="s">
        <v>28</v>
      </c>
      <c r="H4" s="11" t="s">
        <v>29</v>
      </c>
      <c r="I4" s="12" t="str">
        <f>IF(C4="Motoniveladora",D4&amp;E4,IF(C4="Retroexcavadora de llantas",D4&amp;E4,IF(C4="Excavadora de orugas",D4&amp;E4,IF(C4="Vibrocompactador mixto",E4,IF(C4="Vibrocompactador llanta para acabado",E4,IF(C4="Vibrocompactador doble tandem",E4,IF(C4="Tractor de orugas",D4&amp;E4,IF(C4="Minicargadores",F4,IF(C4="Cargadores Frontales",G4&amp;H4,IF(C4="Tractor",D4,IF(C4="Cosechadora",D4,0)))))))))))</f>
        <v>de 3 a 5de 1,5 a 2,5</v>
      </c>
      <c r="J4" s="12" t="str">
        <f>Tabla1[[#This Row],[Tipología]]&amp;Tabla1[[#This Row],[llave]]</f>
        <v>Cargadores frontalesde 3 a 5de 1,5 a 2,5</v>
      </c>
      <c r="K4" s="11" t="s">
        <v>30</v>
      </c>
      <c r="L4" s="11" t="s">
        <v>36</v>
      </c>
      <c r="M4" s="13">
        <f>Tabla1[[#This Row],[Precio Ofertado sin IVA.]]</f>
        <v>1015564786.70108</v>
      </c>
      <c r="N4" s="14">
        <v>0.3</v>
      </c>
      <c r="O4" s="13">
        <v>1015564786.70108</v>
      </c>
      <c r="P4" s="14">
        <v>0.3</v>
      </c>
      <c r="Q4" s="15">
        <v>28188900.178142399</v>
      </c>
      <c r="R4" s="15">
        <f>Tabla1[[#This Row],[Precio del Mantenimiento.]]</f>
        <v>28188900.178142399</v>
      </c>
      <c r="S4" s="11">
        <v>1</v>
      </c>
      <c r="T4" s="11" t="s">
        <v>32</v>
      </c>
      <c r="U4" s="11" t="s">
        <v>32</v>
      </c>
      <c r="V4" s="11" t="s">
        <v>33</v>
      </c>
      <c r="W4" s="11" t="s">
        <v>34</v>
      </c>
      <c r="X4" s="11" t="s">
        <v>35</v>
      </c>
      <c r="Y4" s="33" t="s">
        <v>33</v>
      </c>
      <c r="Z4" s="49">
        <f>Tabla1[[#This Row],[Precio del Mantenimiento.]]-Tabla1[[#This Row],[Precio del Mantenimiento]]</f>
        <v>0</v>
      </c>
    </row>
    <row r="5" spans="1:26" x14ac:dyDescent="0.25">
      <c r="A5" s="11" t="s">
        <v>37</v>
      </c>
      <c r="B5" s="11" t="s">
        <v>26</v>
      </c>
      <c r="C5" s="11" t="s">
        <v>27</v>
      </c>
      <c r="D5" s="11"/>
      <c r="E5" s="11"/>
      <c r="F5" s="43"/>
      <c r="G5" s="11" t="s">
        <v>28</v>
      </c>
      <c r="H5" s="11" t="s">
        <v>29</v>
      </c>
      <c r="I5" s="12" t="s">
        <v>187</v>
      </c>
      <c r="J5" s="12" t="str">
        <f>Tabla1[[#This Row],[Tipología]]&amp;Tabla1[[#This Row],[llave]]</f>
        <v>Cargadores frontalesde 3 a5de 1,5 a 2,5</v>
      </c>
      <c r="K5" s="11" t="s">
        <v>38</v>
      </c>
      <c r="L5" s="11" t="s">
        <v>188</v>
      </c>
      <c r="M5" s="13">
        <f>Tabla1[[#This Row],[Precio Ofertado sin IVA.]]</f>
        <v>981818976</v>
      </c>
      <c r="N5" s="16">
        <v>0.02</v>
      </c>
      <c r="O5" s="13">
        <v>981818976</v>
      </c>
      <c r="P5" s="16">
        <v>0.02</v>
      </c>
      <c r="Q5" s="15">
        <v>33671250</v>
      </c>
      <c r="R5" s="15">
        <f>Tabla1[[#This Row],[Precio del Mantenimiento.]]</f>
        <v>33671250</v>
      </c>
      <c r="S5" s="11">
        <v>1</v>
      </c>
      <c r="T5" s="11" t="s">
        <v>32</v>
      </c>
      <c r="U5" s="11" t="s">
        <v>32</v>
      </c>
      <c r="V5" s="11" t="s">
        <v>32</v>
      </c>
      <c r="W5" s="11">
        <v>5</v>
      </c>
      <c r="X5" s="11" t="s">
        <v>32</v>
      </c>
      <c r="Y5" s="33" t="s">
        <v>32</v>
      </c>
      <c r="Z5" s="49">
        <f>Tabla1[[#This Row],[Precio del Mantenimiento.]]-Tabla1[[#This Row],[Precio del Mantenimiento]]</f>
        <v>0</v>
      </c>
    </row>
    <row r="6" spans="1:26" x14ac:dyDescent="0.25">
      <c r="A6" s="11" t="s">
        <v>39</v>
      </c>
      <c r="B6" s="11" t="s">
        <v>26</v>
      </c>
      <c r="C6" s="11" t="s">
        <v>27</v>
      </c>
      <c r="D6" s="11"/>
      <c r="E6" s="11"/>
      <c r="F6" s="11"/>
      <c r="G6" s="11" t="s">
        <v>28</v>
      </c>
      <c r="H6" s="11" t="s">
        <v>29</v>
      </c>
      <c r="I6" s="12" t="str">
        <f t="shared" ref="I6:I9" si="0">IF(C6="Motoniveladora",D6&amp;E6,IF(C6="Retroexcavadora de llantas",D6&amp;E6,IF(C6="Excavadora de orugas",D6&amp;E6,IF(C6="Vibrocompactador mixto",E6,IF(C6="Vibrocompactador llanta para acabado",E6,IF(C6="Vibrocompactador doble tandem",E6,IF(C6="Tractor de orugas",D6&amp;E6,IF(C6="Minicargadores",F6,IF(C6="Cargadores Frontales",G6&amp;H6,IF(C6="Tractor",D6,IF(C6="Cosechadora",D6,0)))))))))))</f>
        <v>de 3 a 5de 1,5 a 2,5</v>
      </c>
      <c r="J6" s="12" t="str">
        <f>Tabla1[[#This Row],[Tipología]]&amp;Tabla1[[#This Row],[llave]]</f>
        <v>Cargadores frontalesde 3 a 5de 1,5 a 2,5</v>
      </c>
      <c r="K6" s="11" t="s">
        <v>39</v>
      </c>
      <c r="L6" s="11" t="s">
        <v>40</v>
      </c>
      <c r="M6" s="13">
        <f>Tabla1[[#This Row],[Precio Ofertado sin IVA.]]</f>
        <v>965219530.47525096</v>
      </c>
      <c r="N6" s="16">
        <v>0.05</v>
      </c>
      <c r="O6" s="13">
        <v>965219530.47525096</v>
      </c>
      <c r="P6" s="16">
        <v>0.05</v>
      </c>
      <c r="Q6" s="15">
        <v>22230133.136185501</v>
      </c>
      <c r="R6" s="15">
        <f>Tabla1[[#This Row],[Precio del Mantenimiento.]]</f>
        <v>22230133.136185501</v>
      </c>
      <c r="S6" s="11" t="s">
        <v>41</v>
      </c>
      <c r="T6" s="11" t="s">
        <v>33</v>
      </c>
      <c r="U6" s="11" t="s">
        <v>32</v>
      </c>
      <c r="V6" s="11" t="s">
        <v>32</v>
      </c>
      <c r="W6" s="11">
        <v>20</v>
      </c>
      <c r="X6" s="11"/>
      <c r="Y6" s="37" t="s">
        <v>33</v>
      </c>
      <c r="Z6" s="49">
        <f>Tabla1[[#This Row],[Precio del Mantenimiento.]]-Tabla1[[#This Row],[Precio del Mantenimiento]]</f>
        <v>0</v>
      </c>
    </row>
    <row r="7" spans="1:26" x14ac:dyDescent="0.25">
      <c r="A7" s="11" t="s">
        <v>39</v>
      </c>
      <c r="B7" s="11" t="s">
        <v>26</v>
      </c>
      <c r="C7" s="11" t="s">
        <v>27</v>
      </c>
      <c r="D7" s="11"/>
      <c r="E7" s="11"/>
      <c r="F7" s="11"/>
      <c r="G7" s="11" t="s">
        <v>28</v>
      </c>
      <c r="H7" s="11" t="s">
        <v>29</v>
      </c>
      <c r="I7" s="12" t="str">
        <f t="shared" si="0"/>
        <v>de 3 a 5de 1,5 a 2,5</v>
      </c>
      <c r="J7" s="12" t="str">
        <f>Tabla1[[#This Row],[Tipología]]&amp;Tabla1[[#This Row],[llave]]</f>
        <v>Cargadores frontalesde 3 a 5de 1,5 a 2,5</v>
      </c>
      <c r="K7" s="11" t="s">
        <v>39</v>
      </c>
      <c r="L7" s="11" t="s">
        <v>42</v>
      </c>
      <c r="M7" s="13">
        <f>Tabla1[[#This Row],[Precio Ofertado sin IVA.]]</f>
        <v>1065784650.05159</v>
      </c>
      <c r="N7" s="16">
        <v>0.05</v>
      </c>
      <c r="O7" s="13">
        <v>1065784650.05159</v>
      </c>
      <c r="P7" s="16">
        <v>0.05</v>
      </c>
      <c r="Q7" s="15">
        <v>20811188.467918299</v>
      </c>
      <c r="R7" s="15">
        <f>Tabla1[[#This Row],[Precio del Mantenimiento.]]</f>
        <v>20811188.467918299</v>
      </c>
      <c r="S7" s="11" t="s">
        <v>41</v>
      </c>
      <c r="T7" s="11" t="s">
        <v>33</v>
      </c>
      <c r="U7" s="11" t="s">
        <v>32</v>
      </c>
      <c r="V7" s="11" t="s">
        <v>32</v>
      </c>
      <c r="W7" s="11">
        <v>20</v>
      </c>
      <c r="X7" s="11" t="s">
        <v>32</v>
      </c>
      <c r="Y7" s="33" t="s">
        <v>33</v>
      </c>
      <c r="Z7" s="49">
        <f>Tabla1[[#This Row],[Precio del Mantenimiento.]]-Tabla1[[#This Row],[Precio del Mantenimiento]]</f>
        <v>0</v>
      </c>
    </row>
    <row r="8" spans="1:26" x14ac:dyDescent="0.25">
      <c r="A8" s="11" t="s">
        <v>39</v>
      </c>
      <c r="B8" s="11" t="s">
        <v>26</v>
      </c>
      <c r="C8" s="11" t="s">
        <v>27</v>
      </c>
      <c r="D8" s="11"/>
      <c r="E8" s="11"/>
      <c r="F8" s="11"/>
      <c r="G8" s="11" t="s">
        <v>28</v>
      </c>
      <c r="H8" s="11" t="s">
        <v>29</v>
      </c>
      <c r="I8" s="12" t="str">
        <f t="shared" si="0"/>
        <v>de 3 a 5de 1,5 a 2,5</v>
      </c>
      <c r="J8" s="12" t="str">
        <f>Tabla1[[#This Row],[Tipología]]&amp;Tabla1[[#This Row],[llave]]</f>
        <v>Cargadores frontalesde 3 a 5de 1,5 a 2,5</v>
      </c>
      <c r="K8" s="11" t="s">
        <v>39</v>
      </c>
      <c r="L8" s="11" t="s">
        <v>203</v>
      </c>
      <c r="M8" s="13">
        <f>Tabla1[[#This Row],[Precio Ofertado sin IVA.]]</f>
        <v>830290000</v>
      </c>
      <c r="N8" s="16">
        <v>0.05</v>
      </c>
      <c r="O8" s="13">
        <v>830290000</v>
      </c>
      <c r="P8" s="16">
        <v>0.05</v>
      </c>
      <c r="Q8" s="15">
        <v>26076000</v>
      </c>
      <c r="R8" s="15">
        <v>21200000</v>
      </c>
      <c r="S8" s="11">
        <v>1</v>
      </c>
      <c r="T8" s="11" t="s">
        <v>33</v>
      </c>
      <c r="U8" s="11" t="s">
        <v>32</v>
      </c>
      <c r="V8" s="11" t="s">
        <v>32</v>
      </c>
      <c r="W8" s="11">
        <v>20</v>
      </c>
      <c r="X8" s="11"/>
      <c r="Y8" s="33" t="s">
        <v>32</v>
      </c>
      <c r="Z8" s="49"/>
    </row>
    <row r="9" spans="1:26" x14ac:dyDescent="0.25">
      <c r="A9" s="11" t="s">
        <v>39</v>
      </c>
      <c r="B9" s="11" t="s">
        <v>26</v>
      </c>
      <c r="C9" s="11" t="s">
        <v>27</v>
      </c>
      <c r="D9" s="11"/>
      <c r="E9" s="11"/>
      <c r="F9" s="11"/>
      <c r="G9" s="11" t="s">
        <v>28</v>
      </c>
      <c r="H9" s="11" t="s">
        <v>29</v>
      </c>
      <c r="I9" s="12" t="str">
        <f t="shared" si="0"/>
        <v>de 3 a 5de 1,5 a 2,5</v>
      </c>
      <c r="J9" s="12" t="str">
        <f>Tabla1[[#This Row],[Tipología]]&amp;Tabla1[[#This Row],[llave]]</f>
        <v>Cargadores frontalesde 3 a 5de 1,5 a 2,5</v>
      </c>
      <c r="K9" s="11" t="s">
        <v>39</v>
      </c>
      <c r="L9" s="11" t="s">
        <v>204</v>
      </c>
      <c r="M9" s="13">
        <f>Tabla1[[#This Row],[Precio Ofertado sin IVA.]]</f>
        <v>924880000</v>
      </c>
      <c r="N9" s="16">
        <v>0.05</v>
      </c>
      <c r="O9" s="13">
        <v>924880000</v>
      </c>
      <c r="P9" s="16">
        <v>0.05</v>
      </c>
      <c r="Q9" s="15">
        <v>26076000</v>
      </c>
      <c r="R9" s="15">
        <v>21200000</v>
      </c>
      <c r="S9" s="11">
        <v>1</v>
      </c>
      <c r="T9" s="11" t="s">
        <v>33</v>
      </c>
      <c r="U9" s="11" t="s">
        <v>32</v>
      </c>
      <c r="V9" s="11" t="s">
        <v>32</v>
      </c>
      <c r="W9" s="11">
        <v>20</v>
      </c>
      <c r="X9" s="11"/>
      <c r="Y9" s="33" t="s">
        <v>32</v>
      </c>
      <c r="Z9" s="49"/>
    </row>
    <row r="10" spans="1:26" x14ac:dyDescent="0.25">
      <c r="A10" s="11" t="s">
        <v>37</v>
      </c>
      <c r="B10" s="11" t="s">
        <v>26</v>
      </c>
      <c r="C10" s="11" t="s">
        <v>27</v>
      </c>
      <c r="D10" s="11"/>
      <c r="E10" s="11"/>
      <c r="F10" s="11"/>
      <c r="G10" s="11" t="s">
        <v>28</v>
      </c>
      <c r="H10" s="11" t="s">
        <v>43</v>
      </c>
      <c r="I10" s="51" t="s">
        <v>210</v>
      </c>
      <c r="J10" s="12" t="str">
        <f>Tabla1[[#This Row],[Tipología]]&amp;Tabla1[[#This Row],[llave]]</f>
        <v>Cargadores frontalesde 3 a 5de 1,5 a 2,5</v>
      </c>
      <c r="K10" s="11" t="s">
        <v>211</v>
      </c>
      <c r="L10" s="11" t="s">
        <v>212</v>
      </c>
      <c r="M10" s="52">
        <v>310000000</v>
      </c>
      <c r="N10" s="16">
        <v>0.02</v>
      </c>
      <c r="O10" s="52">
        <v>325810000</v>
      </c>
      <c r="P10" s="16">
        <v>0.02</v>
      </c>
      <c r="Q10" s="15">
        <v>24600000</v>
      </c>
      <c r="R10" s="15">
        <f>Tabla1[[#This Row],[Precio del Mantenimiento.]]</f>
        <v>24600000</v>
      </c>
      <c r="S10" s="11">
        <v>1</v>
      </c>
      <c r="T10" s="11" t="s">
        <v>32</v>
      </c>
      <c r="U10" s="11" t="s">
        <v>32</v>
      </c>
      <c r="V10" s="11" t="s">
        <v>32</v>
      </c>
      <c r="W10" s="11">
        <v>5</v>
      </c>
      <c r="X10" s="11" t="s">
        <v>32</v>
      </c>
      <c r="Y10" s="33" t="s">
        <v>32</v>
      </c>
      <c r="Z10" s="49">
        <f>Tabla1[[#This Row],[Precio del Mantenimiento.]]-Tabla1[[#This Row],[Precio del Mantenimiento]]</f>
        <v>0</v>
      </c>
    </row>
    <row r="11" spans="1:26" x14ac:dyDescent="0.25">
      <c r="A11" s="11" t="s">
        <v>37</v>
      </c>
      <c r="B11" s="11" t="s">
        <v>26</v>
      </c>
      <c r="C11" s="11" t="s">
        <v>27</v>
      </c>
      <c r="D11" s="11"/>
      <c r="E11" s="11"/>
      <c r="F11" s="11"/>
      <c r="G11" s="11" t="s">
        <v>28</v>
      </c>
      <c r="H11" s="11" t="s">
        <v>43</v>
      </c>
      <c r="I11" s="51" t="s">
        <v>210</v>
      </c>
      <c r="J11" s="12" t="str">
        <f>Tabla1[[#This Row],[Tipología]]&amp;Tabla1[[#This Row],[llave]]</f>
        <v>Cargadores frontalesde 3 a 5de 1,5 a 2,5</v>
      </c>
      <c r="K11" s="11" t="s">
        <v>211</v>
      </c>
      <c r="L11" s="11" t="s">
        <v>213</v>
      </c>
      <c r="M11" s="52">
        <v>410000000</v>
      </c>
      <c r="N11" s="16">
        <v>0.02</v>
      </c>
      <c r="O11" s="52">
        <v>430910000</v>
      </c>
      <c r="P11" s="16">
        <v>0.02</v>
      </c>
      <c r="Q11" s="15">
        <v>30750000</v>
      </c>
      <c r="R11" s="15">
        <f>Tabla1[[#This Row],[Precio del Mantenimiento.]]</f>
        <v>30750000</v>
      </c>
      <c r="S11" s="11">
        <v>1</v>
      </c>
      <c r="T11" s="11" t="s">
        <v>32</v>
      </c>
      <c r="U11" s="11" t="s">
        <v>32</v>
      </c>
      <c r="V11" s="11" t="s">
        <v>32</v>
      </c>
      <c r="W11" s="11">
        <v>5</v>
      </c>
      <c r="X11" s="11" t="s">
        <v>32</v>
      </c>
      <c r="Y11" s="37" t="s">
        <v>32</v>
      </c>
      <c r="Z11" s="49">
        <f>Tabla1[[#This Row],[Precio del Mantenimiento.]]-Tabla1[[#This Row],[Precio del Mantenimiento]]</f>
        <v>0</v>
      </c>
    </row>
    <row r="12" spans="1:26" x14ac:dyDescent="0.25">
      <c r="A12" s="11" t="s">
        <v>37</v>
      </c>
      <c r="B12" s="11" t="s">
        <v>26</v>
      </c>
      <c r="C12" s="11" t="s">
        <v>27</v>
      </c>
      <c r="D12" s="11"/>
      <c r="E12" s="11"/>
      <c r="F12" s="11"/>
      <c r="G12" s="11" t="s">
        <v>28</v>
      </c>
      <c r="H12" s="11" t="s">
        <v>43</v>
      </c>
      <c r="I12" s="12" t="s">
        <v>189</v>
      </c>
      <c r="J12" s="12" t="str">
        <f>Tabla1[[#This Row],[Tipología]]&amp;Tabla1[[#This Row],[llave]]</f>
        <v>Cargadores frontalesde 3 a 5mayor a 2,5</v>
      </c>
      <c r="K12" s="11" t="s">
        <v>211</v>
      </c>
      <c r="L12" s="11" t="s">
        <v>214</v>
      </c>
      <c r="M12" s="52">
        <v>600000000</v>
      </c>
      <c r="N12" s="16">
        <v>0.02</v>
      </c>
      <c r="O12" s="52">
        <v>630600000</v>
      </c>
      <c r="P12" s="16">
        <v>0.02</v>
      </c>
      <c r="Q12" s="15">
        <v>36900000</v>
      </c>
      <c r="R12" s="15">
        <f>Tabla1[[#This Row],[Precio del Mantenimiento.]]</f>
        <v>36900000</v>
      </c>
      <c r="S12" s="11">
        <v>1</v>
      </c>
      <c r="T12" s="11" t="s">
        <v>32</v>
      </c>
      <c r="U12" s="11" t="s">
        <v>32</v>
      </c>
      <c r="V12" s="11" t="s">
        <v>32</v>
      </c>
      <c r="W12" s="11">
        <v>5</v>
      </c>
      <c r="X12" s="11" t="s">
        <v>32</v>
      </c>
      <c r="Y12" s="33" t="s">
        <v>32</v>
      </c>
      <c r="Z12" s="49">
        <f>Tabla1[[#This Row],[Precio del Mantenimiento.]]-Tabla1[[#This Row],[Precio del Mantenimiento]]</f>
        <v>0</v>
      </c>
    </row>
    <row r="13" spans="1:26" x14ac:dyDescent="0.25">
      <c r="A13" s="11" t="s">
        <v>37</v>
      </c>
      <c r="B13" s="11" t="s">
        <v>26</v>
      </c>
      <c r="C13" s="11" t="s">
        <v>27</v>
      </c>
      <c r="D13" s="11"/>
      <c r="E13" s="11"/>
      <c r="F13" s="43"/>
      <c r="G13" s="11"/>
      <c r="H13" s="11"/>
      <c r="I13" s="12" t="s">
        <v>189</v>
      </c>
      <c r="J13" s="12" t="str">
        <f>Tabla1[[#This Row],[Tipología]]&amp;Tabla1[[#This Row],[llave]]</f>
        <v>Cargadores frontalesde 3 a 5mayor a 2,5</v>
      </c>
      <c r="K13" s="11" t="s">
        <v>38</v>
      </c>
      <c r="L13" s="11" t="s">
        <v>190</v>
      </c>
      <c r="M13" s="13">
        <f>Tabla1[[#This Row],[Precio Ofertado sin IVA.]]</f>
        <v>1160934600</v>
      </c>
      <c r="N13" s="16">
        <v>0.02</v>
      </c>
      <c r="O13" s="13">
        <v>1160934600</v>
      </c>
      <c r="P13" s="16">
        <v>0.02</v>
      </c>
      <c r="Q13" s="15">
        <v>40405500</v>
      </c>
      <c r="R13" s="15">
        <f>Tabla1[[#This Row],[Precio del Mantenimiento.]]</f>
        <v>40405500</v>
      </c>
      <c r="S13" s="11">
        <v>1</v>
      </c>
      <c r="T13" s="11" t="s">
        <v>32</v>
      </c>
      <c r="U13" s="11" t="s">
        <v>32</v>
      </c>
      <c r="V13" s="11" t="s">
        <v>32</v>
      </c>
      <c r="W13" s="11">
        <v>5</v>
      </c>
      <c r="X13" s="11" t="s">
        <v>32</v>
      </c>
      <c r="Y13" s="33" t="s">
        <v>32</v>
      </c>
      <c r="Z13" s="49">
        <f>Tabla1[[#This Row],[Precio del Mantenimiento.]]-Tabla1[[#This Row],[Precio del Mantenimiento]]</f>
        <v>0</v>
      </c>
    </row>
    <row r="14" spans="1:26" x14ac:dyDescent="0.25">
      <c r="A14" s="11" t="s">
        <v>37</v>
      </c>
      <c r="B14" s="11" t="s">
        <v>26</v>
      </c>
      <c r="C14" s="11" t="s">
        <v>27</v>
      </c>
      <c r="D14" s="11"/>
      <c r="E14" s="11"/>
      <c r="F14" s="43"/>
      <c r="G14" s="11"/>
      <c r="H14" s="11"/>
      <c r="I14" s="12" t="s">
        <v>189</v>
      </c>
      <c r="J14" s="12" t="str">
        <f>Tabla1[[#This Row],[Tipología]]&amp;Tabla1[[#This Row],[llave]]</f>
        <v>Cargadores frontalesde 3 a 5mayor a 2,5</v>
      </c>
      <c r="K14" s="11" t="s">
        <v>38</v>
      </c>
      <c r="L14" s="11" t="s">
        <v>191</v>
      </c>
      <c r="M14" s="13">
        <f>Tabla1[[#This Row],[Precio Ofertado sin IVA.]]</f>
        <v>1382065000</v>
      </c>
      <c r="N14" s="16">
        <v>0.02</v>
      </c>
      <c r="O14" s="13">
        <v>1382065000</v>
      </c>
      <c r="P14" s="16">
        <v>0.02</v>
      </c>
      <c r="Q14" s="15">
        <v>47139750</v>
      </c>
      <c r="R14" s="15">
        <f>Tabla1[[#This Row],[Precio del Mantenimiento.]]</f>
        <v>47139750</v>
      </c>
      <c r="S14" s="11">
        <v>1</v>
      </c>
      <c r="T14" s="11" t="s">
        <v>32</v>
      </c>
      <c r="U14" s="11" t="s">
        <v>32</v>
      </c>
      <c r="V14" s="11" t="s">
        <v>32</v>
      </c>
      <c r="W14" s="11">
        <v>5</v>
      </c>
      <c r="X14" s="11" t="s">
        <v>32</v>
      </c>
      <c r="Y14" s="37" t="s">
        <v>32</v>
      </c>
      <c r="Z14" s="49">
        <f>Tabla1[[#This Row],[Precio del Mantenimiento.]]-Tabla1[[#This Row],[Precio del Mantenimiento]]</f>
        <v>0</v>
      </c>
    </row>
    <row r="15" spans="1:26" x14ac:dyDescent="0.25">
      <c r="A15" s="11" t="s">
        <v>37</v>
      </c>
      <c r="B15" s="11" t="s">
        <v>26</v>
      </c>
      <c r="C15" s="11" t="s">
        <v>27</v>
      </c>
      <c r="D15" s="11"/>
      <c r="E15" s="11"/>
      <c r="F15" s="43"/>
      <c r="G15" s="11"/>
      <c r="H15" s="11"/>
      <c r="I15" s="12" t="s">
        <v>189</v>
      </c>
      <c r="J15" s="12" t="str">
        <f>Tabla1[[#This Row],[Tipología]]&amp;Tabla1[[#This Row],[llave]]</f>
        <v>Cargadores frontalesde 3 a 5mayor a 2,5</v>
      </c>
      <c r="K15" s="11" t="s">
        <v>38</v>
      </c>
      <c r="L15" s="11" t="s">
        <v>192</v>
      </c>
      <c r="M15" s="13">
        <f>Tabla1[[#This Row],[Precio Ofertado sin IVA.]]</f>
        <v>1901721440</v>
      </c>
      <c r="N15" s="16">
        <v>0.02</v>
      </c>
      <c r="O15" s="13">
        <v>1901721440</v>
      </c>
      <c r="P15" s="16">
        <v>0.02</v>
      </c>
      <c r="Q15" s="15">
        <v>47139750</v>
      </c>
      <c r="R15" s="15">
        <f>Tabla1[[#This Row],[Precio del Mantenimiento.]]</f>
        <v>47139750</v>
      </c>
      <c r="S15" s="11">
        <v>1</v>
      </c>
      <c r="T15" s="11" t="s">
        <v>32</v>
      </c>
      <c r="U15" s="11" t="s">
        <v>32</v>
      </c>
      <c r="V15" s="11" t="s">
        <v>32</v>
      </c>
      <c r="W15" s="11">
        <v>5</v>
      </c>
      <c r="X15" s="11" t="s">
        <v>32</v>
      </c>
      <c r="Y15" s="33" t="s">
        <v>32</v>
      </c>
      <c r="Z15" s="49">
        <f>Tabla1[[#This Row],[Precio del Mantenimiento.]]-Tabla1[[#This Row],[Precio del Mantenimiento]]</f>
        <v>0</v>
      </c>
    </row>
    <row r="16" spans="1:26" x14ac:dyDescent="0.25">
      <c r="A16" s="11" t="s">
        <v>39</v>
      </c>
      <c r="B16" s="11" t="s">
        <v>26</v>
      </c>
      <c r="C16" s="11" t="s">
        <v>27</v>
      </c>
      <c r="D16" s="11"/>
      <c r="E16" s="11"/>
      <c r="F16" s="11"/>
      <c r="G16" s="11" t="s">
        <v>28</v>
      </c>
      <c r="H16" s="11" t="s">
        <v>43</v>
      </c>
      <c r="I16" s="12" t="str">
        <f t="shared" ref="I16:I20" si="1">IF(C16="Motoniveladora",D16&amp;E16,IF(C16="Retroexcavadora de llantas",D16&amp;E16,IF(C16="Excavadora de orugas",D16&amp;E16,IF(C16="Vibrocompactador mixto",E16,IF(C16="Vibrocompactador llanta para acabado",E16,IF(C16="Vibrocompactador doble tandem",E16,IF(C16="Tractor de orugas",D16&amp;E16,IF(C16="Minicargadores",F16,IF(C16="Cargadores Frontales",G16&amp;H16,IF(C16="Tractor",D16,IF(C16="Cosechadora",D16,0)))))))))))</f>
        <v>de 3 a 5mayor a 2,5</v>
      </c>
      <c r="J16" s="12" t="str">
        <f>Tabla1[[#This Row],[Tipología]]&amp;Tabla1[[#This Row],[llave]]</f>
        <v>Cargadores frontalesde 3 a 5mayor a 2,5</v>
      </c>
      <c r="K16" s="11" t="s">
        <v>39</v>
      </c>
      <c r="L16" s="11" t="s">
        <v>44</v>
      </c>
      <c r="M16" s="13">
        <f>Tabla1[[#This Row],[Precio Ofertado sin IVA.]]</f>
        <v>1237122769.09987</v>
      </c>
      <c r="N16" s="16">
        <v>0.05</v>
      </c>
      <c r="O16" s="13">
        <v>1237122769.09987</v>
      </c>
      <c r="P16" s="16">
        <v>0.05</v>
      </c>
      <c r="Q16" s="15">
        <v>22308962.455903601</v>
      </c>
      <c r="R16" s="15">
        <f>Tabla1[[#This Row],[Precio del Mantenimiento.]]</f>
        <v>22308962.455903601</v>
      </c>
      <c r="S16" s="11" t="s">
        <v>41</v>
      </c>
      <c r="T16" s="11" t="s">
        <v>33</v>
      </c>
      <c r="U16" s="11" t="s">
        <v>32</v>
      </c>
      <c r="V16" s="11" t="s">
        <v>32</v>
      </c>
      <c r="W16" s="11">
        <v>20</v>
      </c>
      <c r="X16" s="11" t="s">
        <v>32</v>
      </c>
      <c r="Y16" s="37" t="s">
        <v>33</v>
      </c>
      <c r="Z16" s="49">
        <f>Tabla1[[#This Row],[Precio del Mantenimiento.]]-Tabla1[[#This Row],[Precio del Mantenimiento]]</f>
        <v>0</v>
      </c>
    </row>
    <row r="17" spans="1:26" x14ac:dyDescent="0.25">
      <c r="A17" s="11" t="s">
        <v>39</v>
      </c>
      <c r="B17" s="11" t="s">
        <v>26</v>
      </c>
      <c r="C17" s="11" t="s">
        <v>27</v>
      </c>
      <c r="D17" s="11"/>
      <c r="E17" s="11"/>
      <c r="F17" s="11"/>
      <c r="G17" s="11" t="s">
        <v>28</v>
      </c>
      <c r="H17" s="11" t="s">
        <v>43</v>
      </c>
      <c r="I17" s="12" t="str">
        <f>IF(C17="Motoniveladora",D17&amp;E17,IF(C17="Retroexcavadora de llantas",D17&amp;E17,IF(C17="Excavadora de orugas",D17&amp;E17,IF(C17="Vibrocompactador mixto",E17,IF(C17="Vibrocompactador llanta para acabado",E17,IF(C17="Vibrocompactador doble tandem",E17,IF(C17="Tractor de orugas",D17&amp;E17,IF(C17="Minicargadores",F17,IF(C17="Cargadores Frontales",G17&amp;H17,IF(C17="Tractor",D17,IF(C17="Cosechadora",D17,0)))))))))))</f>
        <v>de 3 a 5mayor a 2,5</v>
      </c>
      <c r="J17" s="12" t="str">
        <f>Tabla1[[#This Row],[Tipología]]&amp;Tabla1[[#This Row],[llave]]</f>
        <v>Cargadores frontalesde 3 a 5mayor a 2,5</v>
      </c>
      <c r="K17" s="11" t="s">
        <v>39</v>
      </c>
      <c r="L17" s="11" t="s">
        <v>205</v>
      </c>
      <c r="M17" s="13">
        <f>Tabla1[[#This Row],[Precio Ofertado sin IVA.]]</f>
        <v>1072020000</v>
      </c>
      <c r="N17" s="16">
        <v>0.05</v>
      </c>
      <c r="O17" s="13">
        <v>1072020000</v>
      </c>
      <c r="P17" s="16">
        <v>0.05</v>
      </c>
      <c r="Q17" s="15">
        <v>26076000</v>
      </c>
      <c r="R17" s="15">
        <v>21200000</v>
      </c>
      <c r="S17" s="11">
        <v>1</v>
      </c>
      <c r="T17" s="11" t="s">
        <v>33</v>
      </c>
      <c r="U17" s="11" t="s">
        <v>32</v>
      </c>
      <c r="V17" s="11" t="s">
        <v>32</v>
      </c>
      <c r="W17" s="11">
        <v>20</v>
      </c>
      <c r="X17" s="11" t="s">
        <v>32</v>
      </c>
      <c r="Y17" s="37" t="s">
        <v>32</v>
      </c>
      <c r="Z17" s="49"/>
    </row>
    <row r="18" spans="1:26" x14ac:dyDescent="0.25">
      <c r="A18" s="11" t="s">
        <v>25</v>
      </c>
      <c r="B18" s="11" t="s">
        <v>26</v>
      </c>
      <c r="C18" s="11" t="s">
        <v>27</v>
      </c>
      <c r="D18" s="11"/>
      <c r="E18" s="11"/>
      <c r="F18" s="11"/>
      <c r="G18" s="11" t="s">
        <v>45</v>
      </c>
      <c r="H18" s="11" t="s">
        <v>43</v>
      </c>
      <c r="I18" s="12" t="str">
        <f t="shared" si="1"/>
        <v>mayor a 5mayor a 2,5</v>
      </c>
      <c r="J18" s="12" t="str">
        <f>Tabla1[[#This Row],[Tipología]]&amp;Tabla1[[#This Row],[llave]]</f>
        <v>Cargadores frontalesmayor a 5mayor a 2,5</v>
      </c>
      <c r="K18" s="11" t="s">
        <v>30</v>
      </c>
      <c r="L18" s="11" t="s">
        <v>46</v>
      </c>
      <c r="M18" s="13">
        <f>Tabla1[[#This Row],[Precio Ofertado sin IVA.]]</f>
        <v>1175033637.5053761</v>
      </c>
      <c r="N18" s="14">
        <v>0.3</v>
      </c>
      <c r="O18" s="13">
        <v>1175033637.5053761</v>
      </c>
      <c r="P18" s="14">
        <v>0.3</v>
      </c>
      <c r="Q18" s="15">
        <v>33826680.213770881</v>
      </c>
      <c r="R18" s="15">
        <f>Tabla1[[#This Row],[Precio del Mantenimiento.]]</f>
        <v>33826680.213770881</v>
      </c>
      <c r="S18" s="11">
        <v>1</v>
      </c>
      <c r="T18" s="11" t="s">
        <v>32</v>
      </c>
      <c r="U18" s="11" t="s">
        <v>32</v>
      </c>
      <c r="V18" s="11" t="s">
        <v>33</v>
      </c>
      <c r="W18" s="11" t="s">
        <v>34</v>
      </c>
      <c r="X18" s="11" t="s">
        <v>35</v>
      </c>
      <c r="Y18" s="33" t="s">
        <v>33</v>
      </c>
      <c r="Z18" s="49">
        <f>Tabla1[[#This Row],[Precio del Mantenimiento.]]-Tabla1[[#This Row],[Precio del Mantenimiento]]</f>
        <v>0</v>
      </c>
    </row>
    <row r="19" spans="1:26" x14ac:dyDescent="0.25">
      <c r="A19" s="11" t="s">
        <v>25</v>
      </c>
      <c r="B19" s="11" t="s">
        <v>26</v>
      </c>
      <c r="C19" s="11" t="s">
        <v>27</v>
      </c>
      <c r="D19" s="11"/>
      <c r="E19" s="11"/>
      <c r="F19" s="11"/>
      <c r="G19" s="11" t="s">
        <v>45</v>
      </c>
      <c r="H19" s="11" t="s">
        <v>43</v>
      </c>
      <c r="I19" s="12" t="str">
        <f t="shared" si="1"/>
        <v>mayor a 5mayor a 2,5</v>
      </c>
      <c r="J19" s="12" t="str">
        <f>Tabla1[[#This Row],[Tipología]]&amp;Tabla1[[#This Row],[llave]]</f>
        <v>Cargadores frontalesmayor a 5mayor a 2,5</v>
      </c>
      <c r="K19" s="11" t="s">
        <v>30</v>
      </c>
      <c r="L19" s="11" t="s">
        <v>47</v>
      </c>
      <c r="M19" s="13">
        <f>Tabla1[[#This Row],[Precio Ofertado sin IVA.]]</f>
        <v>1477185144.2924767</v>
      </c>
      <c r="N19" s="14">
        <v>0.3</v>
      </c>
      <c r="O19" s="13">
        <v>1477185144.2924767</v>
      </c>
      <c r="P19" s="14">
        <v>0.3</v>
      </c>
      <c r="Q19" s="15">
        <v>33826680.213770881</v>
      </c>
      <c r="R19" s="15">
        <f>Tabla1[[#This Row],[Precio del Mantenimiento.]]</f>
        <v>33826680.213770881</v>
      </c>
      <c r="S19" s="11">
        <v>1</v>
      </c>
      <c r="T19" s="11" t="s">
        <v>32</v>
      </c>
      <c r="U19" s="11" t="s">
        <v>32</v>
      </c>
      <c r="V19" s="11" t="s">
        <v>33</v>
      </c>
      <c r="W19" s="11" t="s">
        <v>34</v>
      </c>
      <c r="X19" s="11" t="s">
        <v>35</v>
      </c>
      <c r="Y19" s="37" t="s">
        <v>33</v>
      </c>
      <c r="Z19" s="49">
        <f>Tabla1[[#This Row],[Precio del Mantenimiento.]]-Tabla1[[#This Row],[Precio del Mantenimiento]]</f>
        <v>0</v>
      </c>
    </row>
    <row r="20" spans="1:26" x14ac:dyDescent="0.25">
      <c r="A20" s="11" t="s">
        <v>39</v>
      </c>
      <c r="B20" s="11" t="s">
        <v>26</v>
      </c>
      <c r="C20" s="11" t="s">
        <v>27</v>
      </c>
      <c r="D20" s="11"/>
      <c r="E20" s="11"/>
      <c r="F20" s="11"/>
      <c r="G20" s="11" t="s">
        <v>45</v>
      </c>
      <c r="H20" s="11" t="s">
        <v>43</v>
      </c>
      <c r="I20" s="12" t="str">
        <f t="shared" si="1"/>
        <v>mayor a 5mayor a 2,5</v>
      </c>
      <c r="J20" s="12" t="str">
        <f>Tabla1[[#This Row],[Tipología]]&amp;Tabla1[[#This Row],[llave]]</f>
        <v>Cargadores frontalesmayor a 5mayor a 2,5</v>
      </c>
      <c r="K20" s="11" t="s">
        <v>39</v>
      </c>
      <c r="L20" s="11" t="s">
        <v>48</v>
      </c>
      <c r="M20" s="13">
        <f>Tabla1[[#This Row],[Precio Ofertado sin IVA.]]</f>
        <v>1510645528.0505471</v>
      </c>
      <c r="N20" s="16">
        <v>0.05</v>
      </c>
      <c r="O20" s="13">
        <v>1510645528.0505471</v>
      </c>
      <c r="P20" s="16">
        <v>0.05</v>
      </c>
      <c r="Q20" s="15">
        <v>23412586.086778048</v>
      </c>
      <c r="R20" s="15">
        <f>Tabla1[[#This Row],[Precio del Mantenimiento.]]</f>
        <v>23412586.086778048</v>
      </c>
      <c r="S20" s="11" t="s">
        <v>41</v>
      </c>
      <c r="T20" s="11" t="s">
        <v>33</v>
      </c>
      <c r="U20" s="11" t="s">
        <v>32</v>
      </c>
      <c r="V20" s="11" t="s">
        <v>32</v>
      </c>
      <c r="W20" s="11">
        <v>20</v>
      </c>
      <c r="X20" s="11" t="s">
        <v>32</v>
      </c>
      <c r="Y20" s="37" t="s">
        <v>33</v>
      </c>
      <c r="Z20" s="49">
        <f>Tabla1[[#This Row],[Precio del Mantenimiento.]]-Tabla1[[#This Row],[Precio del Mantenimiento]]</f>
        <v>0</v>
      </c>
    </row>
    <row r="21" spans="1:26" x14ac:dyDescent="0.25">
      <c r="A21" s="11" t="s">
        <v>39</v>
      </c>
      <c r="B21" s="11" t="s">
        <v>26</v>
      </c>
      <c r="C21" s="11" t="s">
        <v>27</v>
      </c>
      <c r="D21" s="11"/>
      <c r="E21" s="11"/>
      <c r="F21" s="11"/>
      <c r="G21" s="11" t="s">
        <v>45</v>
      </c>
      <c r="H21" s="11" t="s">
        <v>43</v>
      </c>
      <c r="I21" s="12" t="str">
        <f>IF(C21="Motoniveladora",D21&amp;E21,IF(C21="Retroexcavadora de llantas",D21&amp;E21,IF(C21="Excavadora de orugas",D21&amp;E21,IF(C21="Vibrocompactador mixto",E21,IF(C21="Vibrocompactador llanta para acabado",E21,IF(C21="Vibrocompactador doble tandem",E21,IF(C21="Tractor de orugas",D21&amp;E21,IF(C21="Minicargadores",F21,IF(C21="Cargadores Frontales",G21&amp;H21,IF(C21="Tractor",D21,IF(C21="Cosechadora",D21,0)))))))))))</f>
        <v>mayor a 5mayor a 2,5</v>
      </c>
      <c r="J21" s="12" t="str">
        <f>Tabla1[[#This Row],[Tipología]]&amp;Tabla1[[#This Row],[llave]]</f>
        <v>Cargadores frontalesmayor a 5mayor a 2,5</v>
      </c>
      <c r="K21" s="11" t="s">
        <v>39</v>
      </c>
      <c r="L21" s="11" t="s">
        <v>206</v>
      </c>
      <c r="M21" s="13">
        <f>Tabla1[[#This Row],[Precio Ofertado sin IVA.]]</f>
        <v>1271710000</v>
      </c>
      <c r="N21" s="16">
        <v>0.05</v>
      </c>
      <c r="O21" s="13">
        <v>1271710000</v>
      </c>
      <c r="P21" s="16">
        <v>0.05</v>
      </c>
      <c r="Q21" s="15">
        <v>27675000</v>
      </c>
      <c r="R21" s="15">
        <v>22500000</v>
      </c>
      <c r="S21" s="11">
        <v>1</v>
      </c>
      <c r="T21" s="11" t="s">
        <v>33</v>
      </c>
      <c r="U21" s="11" t="s">
        <v>32</v>
      </c>
      <c r="V21" s="11" t="s">
        <v>32</v>
      </c>
      <c r="W21" s="11">
        <v>20</v>
      </c>
      <c r="X21" s="11" t="s">
        <v>32</v>
      </c>
      <c r="Y21" s="33" t="s">
        <v>32</v>
      </c>
      <c r="Z21" s="49"/>
    </row>
    <row r="22" spans="1:26" x14ac:dyDescent="0.25">
      <c r="A22" s="11" t="s">
        <v>49</v>
      </c>
      <c r="B22" s="18" t="s">
        <v>26</v>
      </c>
      <c r="C22" s="11" t="s">
        <v>50</v>
      </c>
      <c r="D22" s="11"/>
      <c r="E22" s="11"/>
      <c r="F22" s="19"/>
      <c r="G22" s="11" t="s">
        <v>45</v>
      </c>
      <c r="H22" s="11" t="s">
        <v>43</v>
      </c>
      <c r="I22" s="12" t="str">
        <f t="shared" ref="I22:I55" si="2">IF(C22="Motoniveladora",D22&amp;E22,IF(C22="Retroexcavadora de llantas",D22&amp;E22,IF(C22="Excavadora de orugas",D22&amp;E22,IF(C22="Vibrocompactador mixto",E22,IF(C22="Vibrocompactador llanta para acabado",E22,IF(C22="Vibrocompactador doble tandem",E22,IF(C22="Tractor de orugas",D22&amp;E22,IF(C22="Minicargadores",F22,IF(C22="Cargadores Frontales",G22&amp;H22,IF(C22="Tractor",D22,IF(C22="Cosechadora",D22,0)))))))))))</f>
        <v>mayor a 5mayor a 2,5</v>
      </c>
      <c r="J22" s="12" t="str">
        <f>Tabla1[[#This Row],[Tipología]]&amp;Tabla1[[#This Row],[llave]]</f>
        <v>Cargadores Frontalesmayor a 5mayor a 2,5</v>
      </c>
      <c r="K22" s="11" t="s">
        <v>51</v>
      </c>
      <c r="L22" s="11" t="s">
        <v>52</v>
      </c>
      <c r="M22" s="13">
        <f>Tabla1[[#This Row],[Precio Ofertado sin IVA.]]</f>
        <v>1378453304.2979915</v>
      </c>
      <c r="N22" s="17">
        <v>3.6499999999999998E-2</v>
      </c>
      <c r="O22" s="13">
        <v>1378453304.2979915</v>
      </c>
      <c r="P22" s="17">
        <v>3.6499999999999998E-2</v>
      </c>
      <c r="Q22" s="15">
        <v>23188982.4375</v>
      </c>
      <c r="R22" s="15">
        <f>Tabla1[[#This Row],[Precio del Mantenimiento.]]</f>
        <v>23188982.4375</v>
      </c>
      <c r="S22" s="11" t="s">
        <v>53</v>
      </c>
      <c r="T22" s="11" t="s">
        <v>32</v>
      </c>
      <c r="U22" s="11" t="s">
        <v>32</v>
      </c>
      <c r="V22" s="11" t="s">
        <v>32</v>
      </c>
      <c r="W22" s="11">
        <v>5</v>
      </c>
      <c r="X22" s="11" t="s">
        <v>54</v>
      </c>
      <c r="Y22" s="33" t="s">
        <v>33</v>
      </c>
      <c r="Z22" s="49">
        <f>Tabla1[[#This Row],[Precio del Mantenimiento.]]-Tabla1[[#This Row],[Precio del Mantenimiento]]</f>
        <v>0</v>
      </c>
    </row>
    <row r="23" spans="1:26" x14ac:dyDescent="0.25">
      <c r="A23" s="11" t="s">
        <v>49</v>
      </c>
      <c r="B23" s="18" t="s">
        <v>26</v>
      </c>
      <c r="C23" s="11" t="s">
        <v>50</v>
      </c>
      <c r="D23" s="11"/>
      <c r="E23" s="11"/>
      <c r="F23" s="19"/>
      <c r="G23" s="11" t="s">
        <v>45</v>
      </c>
      <c r="H23" s="11" t="s">
        <v>43</v>
      </c>
      <c r="I23" s="12" t="str">
        <f t="shared" si="2"/>
        <v>mayor a 5mayor a 2,5</v>
      </c>
      <c r="J23" s="12" t="str">
        <f>Tabla1[[#This Row],[Tipología]]&amp;Tabla1[[#This Row],[llave]]</f>
        <v>Cargadores Frontalesmayor a 5mayor a 2,5</v>
      </c>
      <c r="K23" s="11" t="s">
        <v>51</v>
      </c>
      <c r="L23" s="11" t="s">
        <v>55</v>
      </c>
      <c r="M23" s="13">
        <f>Tabla1[[#This Row],[Precio Ofertado sin IVA.]]</f>
        <v>2572520844.4730883</v>
      </c>
      <c r="N23" s="17">
        <v>2.53E-2</v>
      </c>
      <c r="O23" s="13">
        <v>2572520844.4730883</v>
      </c>
      <c r="P23" s="17">
        <v>2.53E-2</v>
      </c>
      <c r="Q23" s="15">
        <v>35666925</v>
      </c>
      <c r="R23" s="15">
        <f>Tabla1[[#This Row],[Precio del Mantenimiento.]]</f>
        <v>35666925</v>
      </c>
      <c r="S23" s="11" t="s">
        <v>53</v>
      </c>
      <c r="T23" s="11" t="s">
        <v>32</v>
      </c>
      <c r="U23" s="11" t="s">
        <v>32</v>
      </c>
      <c r="V23" s="11" t="s">
        <v>32</v>
      </c>
      <c r="W23" s="11">
        <v>5</v>
      </c>
      <c r="X23" s="11" t="s">
        <v>54</v>
      </c>
      <c r="Y23" s="37" t="s">
        <v>33</v>
      </c>
      <c r="Z23" s="49">
        <f>Tabla1[[#This Row],[Precio del Mantenimiento.]]-Tabla1[[#This Row],[Precio del Mantenimiento]]</f>
        <v>0</v>
      </c>
    </row>
    <row r="24" spans="1:26" x14ac:dyDescent="0.25">
      <c r="A24" s="11" t="s">
        <v>25</v>
      </c>
      <c r="B24" s="11" t="s">
        <v>56</v>
      </c>
      <c r="C24" s="11" t="s">
        <v>57</v>
      </c>
      <c r="D24" s="11" t="s">
        <v>58</v>
      </c>
      <c r="E24" s="11"/>
      <c r="F24" s="11"/>
      <c r="G24" s="11"/>
      <c r="H24" s="11"/>
      <c r="I24" s="12" t="str">
        <f t="shared" si="2"/>
        <v>de 80 a 140</v>
      </c>
      <c r="J24" s="12" t="str">
        <f>Tabla1[[#This Row],[Tipología]]&amp;Tabla1[[#This Row],[llave]]</f>
        <v>Cosechadorade 80 a 140</v>
      </c>
      <c r="K24" s="11" t="s">
        <v>30</v>
      </c>
      <c r="L24" s="11" t="s">
        <v>59</v>
      </c>
      <c r="M24" s="13">
        <f>Tabla1[[#This Row],[Precio Ofertado sin IVA.]]</f>
        <v>1169997779.0589263</v>
      </c>
      <c r="N24" s="14">
        <v>0.3</v>
      </c>
      <c r="O24" s="13">
        <v>1169997779.0589263</v>
      </c>
      <c r="P24" s="14">
        <v>0.3</v>
      </c>
      <c r="Q24" s="15">
        <v>18416748.116386365</v>
      </c>
      <c r="R24" s="15">
        <f>Tabla1[[#This Row],[Precio del Mantenimiento.]]</f>
        <v>18416748.116386365</v>
      </c>
      <c r="S24" s="11">
        <v>1</v>
      </c>
      <c r="T24" s="11" t="s">
        <v>32</v>
      </c>
      <c r="U24" s="11" t="s">
        <v>32</v>
      </c>
      <c r="V24" s="11" t="s">
        <v>33</v>
      </c>
      <c r="W24" s="11" t="s">
        <v>34</v>
      </c>
      <c r="X24" s="11" t="s">
        <v>60</v>
      </c>
      <c r="Y24" s="33" t="s">
        <v>33</v>
      </c>
      <c r="Z24" s="49">
        <f>Tabla1[[#This Row],[Precio del Mantenimiento.]]-Tabla1[[#This Row],[Precio del Mantenimiento]]</f>
        <v>0</v>
      </c>
    </row>
    <row r="25" spans="1:26" x14ac:dyDescent="0.25">
      <c r="A25" s="11" t="s">
        <v>61</v>
      </c>
      <c r="B25" s="11" t="s">
        <v>56</v>
      </c>
      <c r="C25" s="11" t="s">
        <v>57</v>
      </c>
      <c r="D25" s="11" t="s">
        <v>58</v>
      </c>
      <c r="E25" s="11"/>
      <c r="F25" s="11"/>
      <c r="G25" s="11"/>
      <c r="H25" s="11"/>
      <c r="I25" s="12" t="str">
        <f t="shared" si="2"/>
        <v>de 80 a 140</v>
      </c>
      <c r="J25" s="12" t="str">
        <f>Tabla1[[#This Row],[Tipología]]&amp;Tabla1[[#This Row],[llave]]</f>
        <v>Cosechadorade 80 a 140</v>
      </c>
      <c r="K25" s="11" t="s">
        <v>62</v>
      </c>
      <c r="L25" s="11" t="s">
        <v>63</v>
      </c>
      <c r="M25" s="13">
        <f>Tabla1[[#This Row],[Precio Ofertado sin IVA.]]</f>
        <v>503585844.64516312</v>
      </c>
      <c r="N25" s="20">
        <v>1.4E-2</v>
      </c>
      <c r="O25" s="13">
        <v>503585844.64516312</v>
      </c>
      <c r="P25" s="20">
        <v>1.4E-2</v>
      </c>
      <c r="Q25" s="15">
        <v>14658228.092634048</v>
      </c>
      <c r="R25" s="15">
        <f>Tabla1[[#This Row],[Precio del Mantenimiento.]]</f>
        <v>14658228.092634048</v>
      </c>
      <c r="S25" s="11">
        <v>1</v>
      </c>
      <c r="T25" s="11"/>
      <c r="U25" s="11" t="s">
        <v>32</v>
      </c>
      <c r="V25" s="11"/>
      <c r="W25" s="11"/>
      <c r="X25" s="11" t="s">
        <v>32</v>
      </c>
      <c r="Y25" s="37" t="s">
        <v>33</v>
      </c>
      <c r="Z25" s="49">
        <f>Tabla1[[#This Row],[Precio del Mantenimiento.]]-Tabla1[[#This Row],[Precio del Mantenimiento]]</f>
        <v>0</v>
      </c>
    </row>
    <row r="26" spans="1:26" x14ac:dyDescent="0.25">
      <c r="A26" s="11" t="s">
        <v>49</v>
      </c>
      <c r="B26" s="11" t="s">
        <v>56</v>
      </c>
      <c r="C26" s="11" t="s">
        <v>57</v>
      </c>
      <c r="D26" s="11" t="s">
        <v>64</v>
      </c>
      <c r="E26" s="11"/>
      <c r="F26" s="11"/>
      <c r="G26" s="11"/>
      <c r="H26" s="11"/>
      <c r="I26" s="12" t="str">
        <f t="shared" si="2"/>
        <v>mayor a 140 a 210</v>
      </c>
      <c r="J26" s="12" t="str">
        <f>Tabla1[[#This Row],[Tipología]]&amp;Tabla1[[#This Row],[llave]]</f>
        <v>Cosechadoramayor a 140 a 210</v>
      </c>
      <c r="K26" s="11" t="s">
        <v>51</v>
      </c>
      <c r="L26" s="21" t="s">
        <v>65</v>
      </c>
      <c r="M26" s="13">
        <f>Tabla1[[#This Row],[Precio Ofertado sin IVA.]]</f>
        <v>2182205326.7957044</v>
      </c>
      <c r="N26" s="16">
        <v>0.1</v>
      </c>
      <c r="O26" s="13">
        <v>2182205326.7957044</v>
      </c>
      <c r="P26" s="16">
        <v>0.1</v>
      </c>
      <c r="Q26" s="15">
        <v>31980000</v>
      </c>
      <c r="R26" s="15">
        <f>Tabla1[[#This Row],[Precio del Mantenimiento.]]</f>
        <v>31980000</v>
      </c>
      <c r="S26" s="11" t="s">
        <v>53</v>
      </c>
      <c r="T26" s="11" t="s">
        <v>32</v>
      </c>
      <c r="U26" s="11" t="s">
        <v>32</v>
      </c>
      <c r="V26" s="11" t="s">
        <v>32</v>
      </c>
      <c r="W26" s="11">
        <v>5</v>
      </c>
      <c r="X26" s="11" t="s">
        <v>54</v>
      </c>
      <c r="Y26" s="33" t="s">
        <v>33</v>
      </c>
      <c r="Z26" s="49">
        <f>Tabla1[[#This Row],[Precio del Mantenimiento.]]-Tabla1[[#This Row],[Precio del Mantenimiento]]</f>
        <v>0</v>
      </c>
    </row>
    <row r="27" spans="1:26" x14ac:dyDescent="0.25">
      <c r="A27" s="11" t="s">
        <v>25</v>
      </c>
      <c r="B27" s="11" t="s">
        <v>56</v>
      </c>
      <c r="C27" s="11" t="s">
        <v>57</v>
      </c>
      <c r="D27" s="11" t="s">
        <v>64</v>
      </c>
      <c r="E27" s="11"/>
      <c r="F27" s="11"/>
      <c r="G27" s="11"/>
      <c r="H27" s="11"/>
      <c r="I27" s="12" t="str">
        <f t="shared" si="2"/>
        <v>mayor a 140 a 210</v>
      </c>
      <c r="J27" s="12" t="str">
        <f>Tabla1[[#This Row],[Tipología]]&amp;Tabla1[[#This Row],[llave]]</f>
        <v>Cosechadoramayor a 140 a 210</v>
      </c>
      <c r="K27" s="11" t="s">
        <v>30</v>
      </c>
      <c r="L27" s="11" t="s">
        <v>66</v>
      </c>
      <c r="M27" s="13">
        <f>Tabla1[[#This Row],[Precio Ofertado sin IVA.]]</f>
        <v>1927055165.508826</v>
      </c>
      <c r="N27" s="14">
        <v>0.2</v>
      </c>
      <c r="O27" s="13">
        <v>1927055165.508826</v>
      </c>
      <c r="P27" s="14">
        <v>0.2</v>
      </c>
      <c r="Q27" s="15">
        <v>18980526.119949218</v>
      </c>
      <c r="R27" s="15">
        <f>Tabla1[[#This Row],[Precio del Mantenimiento.]]</f>
        <v>18980526.119949218</v>
      </c>
      <c r="S27" s="11">
        <v>1</v>
      </c>
      <c r="T27" s="11" t="s">
        <v>32</v>
      </c>
      <c r="U27" s="11" t="s">
        <v>32</v>
      </c>
      <c r="V27" s="11" t="s">
        <v>33</v>
      </c>
      <c r="W27" s="11" t="s">
        <v>34</v>
      </c>
      <c r="X27" s="11" t="s">
        <v>60</v>
      </c>
      <c r="Y27" s="37" t="s">
        <v>33</v>
      </c>
      <c r="Z27" s="49">
        <f>Tabla1[[#This Row],[Precio del Mantenimiento.]]-Tabla1[[#This Row],[Precio del Mantenimiento]]</f>
        <v>0</v>
      </c>
    </row>
    <row r="28" spans="1:26" x14ac:dyDescent="0.25">
      <c r="A28" s="11" t="s">
        <v>25</v>
      </c>
      <c r="B28" s="11" t="s">
        <v>56</v>
      </c>
      <c r="C28" s="11" t="s">
        <v>57</v>
      </c>
      <c r="D28" s="11" t="s">
        <v>64</v>
      </c>
      <c r="E28" s="11"/>
      <c r="F28" s="11"/>
      <c r="G28" s="11"/>
      <c r="H28" s="11"/>
      <c r="I28" s="12" t="str">
        <f t="shared" si="2"/>
        <v>mayor a 140 a 210</v>
      </c>
      <c r="J28" s="12" t="str">
        <f>Tabla1[[#This Row],[Tipología]]&amp;Tabla1[[#This Row],[llave]]</f>
        <v>Cosechadoramayor a 140 a 210</v>
      </c>
      <c r="K28" s="11" t="s">
        <v>30</v>
      </c>
      <c r="L28" s="11" t="s">
        <v>67</v>
      </c>
      <c r="M28" s="13">
        <f>Tabla1[[#This Row],[Precio Ofertado sin IVA.]]</f>
        <v>1720584969.2043126</v>
      </c>
      <c r="N28" s="14">
        <v>0.2</v>
      </c>
      <c r="O28" s="13">
        <v>1720584969.2043126</v>
      </c>
      <c r="P28" s="14">
        <v>0.2</v>
      </c>
      <c r="Q28" s="15">
        <v>18980526.119949218</v>
      </c>
      <c r="R28" s="15">
        <f>Tabla1[[#This Row],[Precio del Mantenimiento.]]</f>
        <v>18980526.119949218</v>
      </c>
      <c r="S28" s="11">
        <v>1</v>
      </c>
      <c r="T28" s="11" t="s">
        <v>32</v>
      </c>
      <c r="U28" s="11" t="s">
        <v>32</v>
      </c>
      <c r="V28" s="11" t="s">
        <v>33</v>
      </c>
      <c r="W28" s="11" t="s">
        <v>34</v>
      </c>
      <c r="X28" s="11" t="s">
        <v>60</v>
      </c>
      <c r="Y28" s="33" t="s">
        <v>33</v>
      </c>
      <c r="Z28" s="49">
        <f>Tabla1[[#This Row],[Precio del Mantenimiento.]]-Tabla1[[#This Row],[Precio del Mantenimiento]]</f>
        <v>0</v>
      </c>
    </row>
    <row r="29" spans="1:26" x14ac:dyDescent="0.25">
      <c r="A29" s="11" t="s">
        <v>25</v>
      </c>
      <c r="B29" s="11" t="s">
        <v>26</v>
      </c>
      <c r="C29" s="11" t="s">
        <v>68</v>
      </c>
      <c r="D29" s="11" t="s">
        <v>69</v>
      </c>
      <c r="E29" s="11" t="s">
        <v>70</v>
      </c>
      <c r="F29" s="11"/>
      <c r="G29" s="11"/>
      <c r="H29" s="11"/>
      <c r="I29" s="12" t="str">
        <f t="shared" si="2"/>
        <v>de 119 a 160de 15 a 25</v>
      </c>
      <c r="J29" s="12" t="str">
        <f>Tabla1[[#This Row],[Tipología]]&amp;Tabla1[[#This Row],[llave]]</f>
        <v>Excavadora de orugasde 119 a 160de 15 a 25</v>
      </c>
      <c r="K29" s="11" t="s">
        <v>30</v>
      </c>
      <c r="L29" s="11" t="s">
        <v>71</v>
      </c>
      <c r="M29" s="13">
        <f>Tabla1[[#This Row],[Precio Ofertado sin IVA.]]</f>
        <v>1317716293.4881749</v>
      </c>
      <c r="N29" s="14">
        <v>0.3</v>
      </c>
      <c r="O29" s="13">
        <v>1317716293.4881749</v>
      </c>
      <c r="P29" s="14">
        <v>0.3</v>
      </c>
      <c r="Q29" s="15">
        <v>41343720.261275515</v>
      </c>
      <c r="R29" s="15">
        <f>Tabla1[[#This Row],[Precio del Mantenimiento.]]</f>
        <v>41343720.261275515</v>
      </c>
      <c r="S29" s="11">
        <v>1</v>
      </c>
      <c r="T29" s="11" t="s">
        <v>32</v>
      </c>
      <c r="U29" s="11" t="s">
        <v>32</v>
      </c>
      <c r="V29" s="11" t="s">
        <v>33</v>
      </c>
      <c r="W29" s="11" t="s">
        <v>34</v>
      </c>
      <c r="X29" s="11" t="s">
        <v>35</v>
      </c>
      <c r="Y29" s="37" t="s">
        <v>33</v>
      </c>
      <c r="Z29" s="49">
        <f>Tabla1[[#This Row],[Precio del Mantenimiento.]]-Tabla1[[#This Row],[Precio del Mantenimiento]]</f>
        <v>0</v>
      </c>
    </row>
    <row r="30" spans="1:26" x14ac:dyDescent="0.25">
      <c r="A30" s="11" t="s">
        <v>37</v>
      </c>
      <c r="B30" s="11" t="s">
        <v>26</v>
      </c>
      <c r="C30" s="11" t="s">
        <v>68</v>
      </c>
      <c r="D30" s="11" t="s">
        <v>69</v>
      </c>
      <c r="E30" s="11" t="s">
        <v>70</v>
      </c>
      <c r="F30" s="11"/>
      <c r="G30" s="11"/>
      <c r="H30" s="11"/>
      <c r="I30" s="12" t="str">
        <f t="shared" si="2"/>
        <v>de 119 a 160de 15 a 25</v>
      </c>
      <c r="J30" s="12" t="str">
        <f>Tabla1[[#This Row],[Tipología]]&amp;Tabla1[[#This Row],[llave]]</f>
        <v>Excavadora de orugasde 119 a 160de 15 a 25</v>
      </c>
      <c r="K30" s="11" t="s">
        <v>211</v>
      </c>
      <c r="L30" s="11" t="s">
        <v>219</v>
      </c>
      <c r="M30" s="52">
        <v>730000000</v>
      </c>
      <c r="N30" s="16">
        <v>0.02</v>
      </c>
      <c r="O30" s="52">
        <v>767230000</v>
      </c>
      <c r="P30" s="16">
        <v>0.02</v>
      </c>
      <c r="Q30" s="15">
        <v>30750000</v>
      </c>
      <c r="R30" s="15">
        <f>Tabla1[[#This Row],[Precio del Mantenimiento.]]</f>
        <v>30750000</v>
      </c>
      <c r="S30" s="11">
        <v>1</v>
      </c>
      <c r="T30" s="11" t="s">
        <v>32</v>
      </c>
      <c r="U30" s="11" t="s">
        <v>32</v>
      </c>
      <c r="V30" s="11" t="s">
        <v>32</v>
      </c>
      <c r="W30" s="11">
        <v>5</v>
      </c>
      <c r="X30" s="11" t="s">
        <v>32</v>
      </c>
      <c r="Y30" s="37" t="s">
        <v>32</v>
      </c>
      <c r="Z30" s="49">
        <f>Tabla1[[#This Row],[Precio del Mantenimiento.]]-Tabla1[[#This Row],[Precio del Mantenimiento]]</f>
        <v>0</v>
      </c>
    </row>
    <row r="31" spans="1:26" x14ac:dyDescent="0.25">
      <c r="A31" s="11" t="s">
        <v>37</v>
      </c>
      <c r="B31" s="11" t="s">
        <v>26</v>
      </c>
      <c r="C31" s="11" t="s">
        <v>68</v>
      </c>
      <c r="D31" s="11" t="s">
        <v>69</v>
      </c>
      <c r="E31" s="11" t="s">
        <v>70</v>
      </c>
      <c r="F31" s="11"/>
      <c r="G31" s="11"/>
      <c r="H31" s="11"/>
      <c r="I31" s="12" t="str">
        <f t="shared" si="2"/>
        <v>de 119 a 160de 15 a 25</v>
      </c>
      <c r="J31" s="12" t="str">
        <f>Tabla1[[#This Row],[Tipología]]&amp;Tabla1[[#This Row],[llave]]</f>
        <v>Excavadora de orugasde 119 a 160de 15 a 25</v>
      </c>
      <c r="K31" s="11" t="s">
        <v>211</v>
      </c>
      <c r="L31" s="11" t="s">
        <v>220</v>
      </c>
      <c r="M31" s="52">
        <v>950000000</v>
      </c>
      <c r="N31" s="16">
        <v>0.02</v>
      </c>
      <c r="O31" s="52">
        <v>998449999.99999988</v>
      </c>
      <c r="P31" s="16">
        <v>0.02</v>
      </c>
      <c r="Q31" s="15">
        <v>36900000</v>
      </c>
      <c r="R31" s="15">
        <f>Tabla1[[#This Row],[Precio del Mantenimiento.]]</f>
        <v>36900000</v>
      </c>
      <c r="S31" s="11">
        <v>1</v>
      </c>
      <c r="T31" s="11" t="s">
        <v>32</v>
      </c>
      <c r="U31" s="11" t="s">
        <v>32</v>
      </c>
      <c r="V31" s="11" t="s">
        <v>32</v>
      </c>
      <c r="W31" s="11">
        <v>5</v>
      </c>
      <c r="X31" s="11" t="s">
        <v>32</v>
      </c>
      <c r="Y31" s="33" t="s">
        <v>32</v>
      </c>
      <c r="Z31" s="49">
        <f>Tabla1[[#This Row],[Precio del Mantenimiento.]]-Tabla1[[#This Row],[Precio del Mantenimiento]]</f>
        <v>0</v>
      </c>
    </row>
    <row r="32" spans="1:26" x14ac:dyDescent="0.25">
      <c r="A32" s="11" t="s">
        <v>37</v>
      </c>
      <c r="B32" s="11" t="s">
        <v>26</v>
      </c>
      <c r="C32" s="11" t="s">
        <v>68</v>
      </c>
      <c r="D32" s="11" t="s">
        <v>69</v>
      </c>
      <c r="E32" s="11" t="s">
        <v>70</v>
      </c>
      <c r="F32" s="11"/>
      <c r="G32" s="11"/>
      <c r="H32" s="11"/>
      <c r="I32" s="12" t="str">
        <f t="shared" si="2"/>
        <v>de 119 a 160de 15 a 25</v>
      </c>
      <c r="J32" s="12" t="str">
        <f>Tabla1[[#This Row],[Tipología]]&amp;Tabla1[[#This Row],[llave]]</f>
        <v>Excavadora de orugasde 119 a 160de 15 a 25</v>
      </c>
      <c r="K32" s="11" t="s">
        <v>38</v>
      </c>
      <c r="L32" s="11" t="s">
        <v>184</v>
      </c>
      <c r="M32" s="13">
        <f>Tabla1[[#This Row],[Precio Ofertado sin IVA.]]</f>
        <v>1061425919.9999999</v>
      </c>
      <c r="N32" s="16">
        <v>0.02</v>
      </c>
      <c r="O32" s="13">
        <v>1061425919.9999999</v>
      </c>
      <c r="P32" s="16">
        <v>0.02</v>
      </c>
      <c r="Q32" s="15">
        <v>40405500</v>
      </c>
      <c r="R32" s="15">
        <f>Tabla1[[#This Row],[Precio del Mantenimiento.]]</f>
        <v>40405500</v>
      </c>
      <c r="S32" s="11">
        <v>1</v>
      </c>
      <c r="T32" s="11" t="s">
        <v>32</v>
      </c>
      <c r="U32" s="11" t="s">
        <v>32</v>
      </c>
      <c r="V32" s="11" t="s">
        <v>32</v>
      </c>
      <c r="W32" s="11">
        <v>5</v>
      </c>
      <c r="X32" s="11" t="s">
        <v>32</v>
      </c>
      <c r="Y32" s="33" t="s">
        <v>32</v>
      </c>
      <c r="Z32" s="49">
        <f>Tabla1[[#This Row],[Precio del Mantenimiento.]]-Tabla1[[#This Row],[Precio del Mantenimiento]]</f>
        <v>0</v>
      </c>
    </row>
    <row r="33" spans="1:26" x14ac:dyDescent="0.25">
      <c r="A33" s="11" t="s">
        <v>39</v>
      </c>
      <c r="B33" s="11" t="s">
        <v>26</v>
      </c>
      <c r="C33" s="11" t="s">
        <v>68</v>
      </c>
      <c r="D33" s="11" t="s">
        <v>69</v>
      </c>
      <c r="E33" s="11" t="s">
        <v>70</v>
      </c>
      <c r="F33" s="11"/>
      <c r="G33" s="11"/>
      <c r="H33" s="11"/>
      <c r="I33" s="12" t="str">
        <f t="shared" si="2"/>
        <v>de 119 a 160de 15 a 25</v>
      </c>
      <c r="J33" s="12" t="str">
        <f>Tabla1[[#This Row],[Tipología]]&amp;Tabla1[[#This Row],[llave]]</f>
        <v>Excavadora de orugasde 119 a 160de 15 a 25</v>
      </c>
      <c r="K33" s="11" t="s">
        <v>39</v>
      </c>
      <c r="L33" s="11" t="s">
        <v>72</v>
      </c>
      <c r="M33" s="13">
        <f>Tabla1[[#This Row],[Precio Ofertado sin IVA.]]</f>
        <v>1081093629.2750719</v>
      </c>
      <c r="N33" s="16">
        <v>0.05</v>
      </c>
      <c r="O33" s="13">
        <v>1081093629.2750719</v>
      </c>
      <c r="P33" s="16">
        <v>0.05</v>
      </c>
      <c r="Q33" s="15">
        <v>26493078.239999998</v>
      </c>
      <c r="R33" s="15">
        <f>Tabla1[[#This Row],[Precio del Mantenimiento.]]</f>
        <v>26493078.239999998</v>
      </c>
      <c r="S33" s="11" t="s">
        <v>41</v>
      </c>
      <c r="T33" s="11" t="s">
        <v>33</v>
      </c>
      <c r="U33" s="11" t="s">
        <v>32</v>
      </c>
      <c r="V33" s="11" t="s">
        <v>32</v>
      </c>
      <c r="W33" s="11">
        <v>20</v>
      </c>
      <c r="X33" s="11" t="s">
        <v>33</v>
      </c>
      <c r="Y33" s="37" t="s">
        <v>33</v>
      </c>
      <c r="Z33" s="49">
        <f>Tabla1[[#This Row],[Precio del Mantenimiento.]]-Tabla1[[#This Row],[Precio del Mantenimiento]]</f>
        <v>0</v>
      </c>
    </row>
    <row r="34" spans="1:26" x14ac:dyDescent="0.25">
      <c r="A34" s="11" t="s">
        <v>39</v>
      </c>
      <c r="B34" s="11" t="s">
        <v>26</v>
      </c>
      <c r="C34" s="11" t="s">
        <v>68</v>
      </c>
      <c r="D34" s="11" t="s">
        <v>69</v>
      </c>
      <c r="E34" s="11" t="s">
        <v>70</v>
      </c>
      <c r="F34" s="11"/>
      <c r="G34" s="11"/>
      <c r="H34" s="11"/>
      <c r="I34" s="12" t="str">
        <f>IF(C34="Motoniveladora",D34&amp;E34,IF(C34="Retroexcavadora de llantas",D34&amp;E34,IF(C34="Excavadora de orugas",D34&amp;E34,IF(C34="Vibrocompactador mixto",E34,IF(C34="Vibrocompactador llanta para acabado",E34,IF(C34="Vibrocompactador doble tandem",E34,IF(C34="Tractor de orugas",D34&amp;E34,IF(C34="Minicargadores",F34,IF(C34="Cargadores Frontales",G34&amp;H34,IF(C34="Tractor",D34,IF(C34="Cosechadora",D34,0)))))))))))</f>
        <v>de 119 a 160de 15 a 25</v>
      </c>
      <c r="J34" s="12" t="str">
        <f>Tabla1[[#This Row],[Tipología]]&amp;Tabla1[[#This Row],[llave]]</f>
        <v>Excavadora de orugasde 119 a 160de 15 a 25</v>
      </c>
      <c r="K34" s="11" t="s">
        <v>39</v>
      </c>
      <c r="L34" s="11" t="s">
        <v>229</v>
      </c>
      <c r="M34" s="13">
        <v>790000000</v>
      </c>
      <c r="N34" s="16">
        <v>0.05</v>
      </c>
      <c r="O34" s="13">
        <v>830290000</v>
      </c>
      <c r="P34" s="16">
        <v>0.05</v>
      </c>
      <c r="Q34" s="15">
        <v>34440000</v>
      </c>
      <c r="R34" s="15">
        <v>28000000</v>
      </c>
      <c r="S34" s="11">
        <v>1</v>
      </c>
      <c r="T34" s="11" t="s">
        <v>33</v>
      </c>
      <c r="U34" s="11" t="s">
        <v>32</v>
      </c>
      <c r="V34" s="11" t="s">
        <v>32</v>
      </c>
      <c r="W34" s="11">
        <v>20</v>
      </c>
      <c r="X34" s="11" t="s">
        <v>32</v>
      </c>
      <c r="Y34" s="33" t="s">
        <v>32</v>
      </c>
      <c r="Z34" s="49"/>
    </row>
    <row r="35" spans="1:26" x14ac:dyDescent="0.25">
      <c r="A35" s="11" t="s">
        <v>39</v>
      </c>
      <c r="B35" s="11" t="s">
        <v>26</v>
      </c>
      <c r="C35" s="11" t="s">
        <v>68</v>
      </c>
      <c r="D35" s="11" t="s">
        <v>69</v>
      </c>
      <c r="E35" s="11" t="s">
        <v>70</v>
      </c>
      <c r="F35" s="11"/>
      <c r="G35" s="11"/>
      <c r="H35" s="11"/>
      <c r="I35" s="12" t="str">
        <f t="shared" si="2"/>
        <v>de 119 a 160de 15 a 25</v>
      </c>
      <c r="J35" s="12" t="str">
        <f>Tabla1[[#This Row],[Tipología]]&amp;Tabla1[[#This Row],[llave]]</f>
        <v>Excavadora de orugasde 119 a 160de 15 a 25</v>
      </c>
      <c r="K35" s="11" t="s">
        <v>39</v>
      </c>
      <c r="L35" s="11" t="s">
        <v>73</v>
      </c>
      <c r="M35" s="13">
        <f>Tabla1[[#This Row],[Precio Ofertado sin IVA.]]</f>
        <v>1191226995.9629958</v>
      </c>
      <c r="N35" s="16">
        <v>0.05</v>
      </c>
      <c r="O35" s="13">
        <v>1191226995.9629958</v>
      </c>
      <c r="P35" s="16">
        <v>0.05</v>
      </c>
      <c r="Q35" s="15">
        <v>21757151.580096405</v>
      </c>
      <c r="R35" s="15">
        <f>Tabla1[[#This Row],[Precio del Mantenimiento.]]</f>
        <v>21757151.580096405</v>
      </c>
      <c r="S35" s="11" t="s">
        <v>41</v>
      </c>
      <c r="T35" s="11" t="s">
        <v>33</v>
      </c>
      <c r="U35" s="11" t="s">
        <v>32</v>
      </c>
      <c r="V35" s="11" t="s">
        <v>32</v>
      </c>
      <c r="W35" s="11">
        <v>20</v>
      </c>
      <c r="X35" s="11" t="s">
        <v>33</v>
      </c>
      <c r="Y35" s="33" t="s">
        <v>33</v>
      </c>
      <c r="Z35" s="49">
        <f>Tabla1[[#This Row],[Precio del Mantenimiento.]]-Tabla1[[#This Row],[Precio del Mantenimiento]]</f>
        <v>0</v>
      </c>
    </row>
    <row r="36" spans="1:26" x14ac:dyDescent="0.25">
      <c r="A36" s="11" t="s">
        <v>39</v>
      </c>
      <c r="B36" s="11" t="s">
        <v>26</v>
      </c>
      <c r="C36" s="11" t="s">
        <v>68</v>
      </c>
      <c r="D36" s="11" t="s">
        <v>69</v>
      </c>
      <c r="E36" s="11" t="s">
        <v>70</v>
      </c>
      <c r="F36" s="11"/>
      <c r="G36" s="11"/>
      <c r="H36" s="11"/>
      <c r="I36" s="12" t="str">
        <f>IF(C36="Motoniveladora",D36&amp;E36,IF(C36="Retroexcavadora de llantas",D36&amp;E36,IF(C36="Excavadora de orugas",D36&amp;E36,IF(C36="Vibrocompactador mixto",E36,IF(C36="Vibrocompactador llanta para acabado",E36,IF(C36="Vibrocompactador doble tandem",E36,IF(C36="Tractor de orugas",D36&amp;E36,IF(C36="Minicargadores",F36,IF(C36="Cargadores Frontales",G36&amp;H36,IF(C36="Tractor",D36,IF(C36="Cosechadora",D36,0)))))))))))</f>
        <v>de 119 a 160de 15 a 25</v>
      </c>
      <c r="J36" s="12" t="str">
        <f>Tabla1[[#This Row],[Tipología]]&amp;Tabla1[[#This Row],[llave]]</f>
        <v>Excavadora de orugasde 119 a 160de 15 a 25</v>
      </c>
      <c r="K36" s="11" t="s">
        <v>39</v>
      </c>
      <c r="L36" s="11" t="s">
        <v>200</v>
      </c>
      <c r="M36" s="13">
        <f>Tabla1[[#This Row],[Precio Ofertado sin IVA.]]</f>
        <v>1040489999.9999999</v>
      </c>
      <c r="N36" s="16">
        <v>0.05</v>
      </c>
      <c r="O36" s="13">
        <v>1040489999.9999999</v>
      </c>
      <c r="P36" s="16">
        <v>0.05</v>
      </c>
      <c r="Q36" s="15">
        <v>26568000</v>
      </c>
      <c r="R36" s="15">
        <v>21600000</v>
      </c>
      <c r="S36" s="11">
        <v>1</v>
      </c>
      <c r="T36" s="11" t="s">
        <v>33</v>
      </c>
      <c r="U36" s="11" t="s">
        <v>32</v>
      </c>
      <c r="V36" s="11" t="s">
        <v>32</v>
      </c>
      <c r="W36" s="11">
        <v>20</v>
      </c>
      <c r="X36" s="11" t="s">
        <v>54</v>
      </c>
      <c r="Y36" s="37" t="s">
        <v>54</v>
      </c>
      <c r="Z36" s="49"/>
    </row>
    <row r="37" spans="1:26" x14ac:dyDescent="0.25">
      <c r="A37" s="11" t="s">
        <v>49</v>
      </c>
      <c r="B37" s="18" t="s">
        <v>26</v>
      </c>
      <c r="C37" s="11" t="s">
        <v>68</v>
      </c>
      <c r="D37" s="11" t="s">
        <v>69</v>
      </c>
      <c r="E37" s="11" t="s">
        <v>70</v>
      </c>
      <c r="F37" s="12"/>
      <c r="G37" s="11"/>
      <c r="H37" s="11"/>
      <c r="I37" s="12" t="str">
        <f t="shared" si="2"/>
        <v>de 119 a 160de 15 a 25</v>
      </c>
      <c r="J37" s="12" t="str">
        <f>Tabla1[[#This Row],[Tipología]]&amp;Tabla1[[#This Row],[llave]]</f>
        <v>Excavadora de orugasde 119 a 160de 15 a 25</v>
      </c>
      <c r="K37" s="11" t="s">
        <v>51</v>
      </c>
      <c r="L37" s="11" t="s">
        <v>81</v>
      </c>
      <c r="M37" s="13">
        <f>Tabla1[[#This Row],[Precio Ofertado sin IVA.]]</f>
        <v>1121465745.0844693</v>
      </c>
      <c r="N37" s="17">
        <v>4.4900000000000002E-2</v>
      </c>
      <c r="O37" s="13">
        <v>1121465745.0844693</v>
      </c>
      <c r="P37" s="17">
        <v>4.4900000000000002E-2</v>
      </c>
      <c r="Q37" s="15">
        <v>24907500</v>
      </c>
      <c r="R37" s="15">
        <f>Tabla1[[#This Row],[Precio del Mantenimiento.]]</f>
        <v>24907500</v>
      </c>
      <c r="S37" s="11" t="s">
        <v>53</v>
      </c>
      <c r="T37" s="11" t="s">
        <v>32</v>
      </c>
      <c r="U37" s="11" t="s">
        <v>32</v>
      </c>
      <c r="V37" s="11" t="s">
        <v>32</v>
      </c>
      <c r="W37" s="11">
        <v>5</v>
      </c>
      <c r="X37" s="11" t="s">
        <v>54</v>
      </c>
      <c r="Y37" s="37" t="s">
        <v>33</v>
      </c>
      <c r="Z37" s="49">
        <f>Tabla1[[#This Row],[Precio del Mantenimiento.]]-Tabla1[[#This Row],[Precio del Mantenimiento]]</f>
        <v>0</v>
      </c>
    </row>
    <row r="38" spans="1:26" x14ac:dyDescent="0.25">
      <c r="A38" s="11" t="s">
        <v>49</v>
      </c>
      <c r="B38" s="18" t="s">
        <v>26</v>
      </c>
      <c r="C38" s="11" t="s">
        <v>68</v>
      </c>
      <c r="D38" s="11" t="s">
        <v>69</v>
      </c>
      <c r="E38" s="11" t="s">
        <v>70</v>
      </c>
      <c r="F38" s="12"/>
      <c r="G38" s="11"/>
      <c r="H38" s="11"/>
      <c r="I38" s="12" t="str">
        <f t="shared" si="2"/>
        <v>de 119 a 160de 15 a 25</v>
      </c>
      <c r="J38" s="12" t="str">
        <f>Tabla1[[#This Row],[Tipología]]&amp;Tabla1[[#This Row],[llave]]</f>
        <v>Excavadora de orugasde 119 a 160de 15 a 25</v>
      </c>
      <c r="K38" s="11" t="s">
        <v>51</v>
      </c>
      <c r="L38" s="11" t="s">
        <v>82</v>
      </c>
      <c r="M38" s="13">
        <f>Tabla1[[#This Row],[Precio Ofertado sin IVA.]]</f>
        <v>1125162796.2723212</v>
      </c>
      <c r="N38" s="17">
        <v>4.4900000000000002E-2</v>
      </c>
      <c r="O38" s="13">
        <v>1125162796.2723212</v>
      </c>
      <c r="P38" s="17">
        <v>4.4900000000000002E-2</v>
      </c>
      <c r="Q38" s="15">
        <v>25325700</v>
      </c>
      <c r="R38" s="15">
        <f>Tabla1[[#This Row],[Precio del Mantenimiento.]]</f>
        <v>25325700</v>
      </c>
      <c r="S38" s="11" t="s">
        <v>53</v>
      </c>
      <c r="T38" s="11" t="s">
        <v>32</v>
      </c>
      <c r="U38" s="11" t="s">
        <v>32</v>
      </c>
      <c r="V38" s="11" t="s">
        <v>32</v>
      </c>
      <c r="W38" s="11">
        <v>5</v>
      </c>
      <c r="X38" s="11" t="s">
        <v>54</v>
      </c>
      <c r="Y38" s="33" t="s">
        <v>33</v>
      </c>
      <c r="Z38" s="49">
        <f>Tabla1[[#This Row],[Precio del Mantenimiento.]]-Tabla1[[#This Row],[Precio del Mantenimiento]]</f>
        <v>0</v>
      </c>
    </row>
    <row r="39" spans="1:26" x14ac:dyDescent="0.25">
      <c r="A39" s="11" t="s">
        <v>49</v>
      </c>
      <c r="B39" s="18" t="s">
        <v>26</v>
      </c>
      <c r="C39" s="11" t="s">
        <v>68</v>
      </c>
      <c r="D39" s="11" t="s">
        <v>69</v>
      </c>
      <c r="E39" s="11" t="s">
        <v>70</v>
      </c>
      <c r="F39" s="12"/>
      <c r="G39" s="11"/>
      <c r="H39" s="11"/>
      <c r="I39" s="12" t="str">
        <f t="shared" si="2"/>
        <v>de 119 a 160de 15 a 25</v>
      </c>
      <c r="J39" s="12" t="str">
        <f>Tabla1[[#This Row],[Tipología]]&amp;Tabla1[[#This Row],[llave]]</f>
        <v>Excavadora de orugasde 119 a 160de 15 a 25</v>
      </c>
      <c r="K39" s="11" t="s">
        <v>51</v>
      </c>
      <c r="L39" s="11" t="s">
        <v>83</v>
      </c>
      <c r="M39" s="13">
        <f>Tabla1[[#This Row],[Precio Ofertado sin IVA.]]</f>
        <v>1276900040.6778984</v>
      </c>
      <c r="N39" s="17">
        <v>3.9399999999999998E-2</v>
      </c>
      <c r="O39" s="13">
        <v>1276900040.6778984</v>
      </c>
      <c r="P39" s="17">
        <v>3.9399999999999998E-2</v>
      </c>
      <c r="Q39" s="15">
        <v>27621187.5</v>
      </c>
      <c r="R39" s="15">
        <f>Tabla1[[#This Row],[Precio del Mantenimiento.]]</f>
        <v>27621187.5</v>
      </c>
      <c r="S39" s="11" t="s">
        <v>53</v>
      </c>
      <c r="T39" s="11" t="s">
        <v>32</v>
      </c>
      <c r="U39" s="11" t="s">
        <v>32</v>
      </c>
      <c r="V39" s="11" t="s">
        <v>32</v>
      </c>
      <c r="W39" s="11">
        <v>5</v>
      </c>
      <c r="X39" s="11" t="s">
        <v>54</v>
      </c>
      <c r="Y39" s="37" t="s">
        <v>32</v>
      </c>
      <c r="Z39" s="49">
        <f>Tabla1[[#This Row],[Precio del Mantenimiento.]]-Tabla1[[#This Row],[Precio del Mantenimiento]]</f>
        <v>0</v>
      </c>
    </row>
    <row r="40" spans="1:26" x14ac:dyDescent="0.25">
      <c r="A40" s="11" t="s">
        <v>37</v>
      </c>
      <c r="B40" s="11" t="s">
        <v>26</v>
      </c>
      <c r="C40" s="11" t="s">
        <v>68</v>
      </c>
      <c r="D40" s="11" t="s">
        <v>74</v>
      </c>
      <c r="E40" s="11" t="s">
        <v>75</v>
      </c>
      <c r="F40" s="11"/>
      <c r="G40" s="11"/>
      <c r="H40" s="11"/>
      <c r="I40" s="12" t="str">
        <f t="shared" si="2"/>
        <v>mayor a 160mayor a 25</v>
      </c>
      <c r="J40" s="12" t="str">
        <f>Tabla1[[#This Row],[Tipología]]&amp;Tabla1[[#This Row],[llave]]</f>
        <v>Excavadora de orugasmayor a 160mayor a 25</v>
      </c>
      <c r="K40" s="11" t="s">
        <v>211</v>
      </c>
      <c r="L40" s="11" t="s">
        <v>221</v>
      </c>
      <c r="M40" s="52">
        <v>1350000000</v>
      </c>
      <c r="N40" s="16">
        <v>0.02</v>
      </c>
      <c r="O40" s="52">
        <v>1418850000</v>
      </c>
      <c r="P40" s="16">
        <v>0.02</v>
      </c>
      <c r="Q40" s="15">
        <v>43050000</v>
      </c>
      <c r="R40" s="15">
        <f>Tabla1[[#This Row],[Precio del Mantenimiento.]]</f>
        <v>43050000</v>
      </c>
      <c r="S40" s="11">
        <v>1</v>
      </c>
      <c r="T40" s="11" t="s">
        <v>32</v>
      </c>
      <c r="U40" s="11" t="s">
        <v>32</v>
      </c>
      <c r="V40" s="11" t="s">
        <v>32</v>
      </c>
      <c r="W40" s="11">
        <v>5</v>
      </c>
      <c r="X40" s="11" t="s">
        <v>32</v>
      </c>
      <c r="Y40" s="33" t="s">
        <v>32</v>
      </c>
      <c r="Z40" s="49">
        <f>Tabla1[[#This Row],[Precio del Mantenimiento.]]-Tabla1[[#This Row],[Precio del Mantenimiento]]</f>
        <v>0</v>
      </c>
    </row>
    <row r="41" spans="1:26" x14ac:dyDescent="0.25">
      <c r="A41" s="11" t="s">
        <v>37</v>
      </c>
      <c r="B41" s="11" t="s">
        <v>26</v>
      </c>
      <c r="C41" s="11" t="s">
        <v>68</v>
      </c>
      <c r="D41" s="11" t="s">
        <v>74</v>
      </c>
      <c r="E41" s="11" t="s">
        <v>75</v>
      </c>
      <c r="F41" s="11"/>
      <c r="G41" s="11"/>
      <c r="H41" s="11"/>
      <c r="I41" s="12" t="str">
        <f t="shared" si="2"/>
        <v>mayor a 160mayor a 25</v>
      </c>
      <c r="J41" s="12" t="str">
        <f>Tabla1[[#This Row],[Tipología]]&amp;Tabla1[[#This Row],[llave]]</f>
        <v>Excavadora de orugasmayor a 160mayor a 25</v>
      </c>
      <c r="K41" s="11" t="s">
        <v>38</v>
      </c>
      <c r="L41" s="11" t="s">
        <v>185</v>
      </c>
      <c r="M41" s="13">
        <f>Tabla1[[#This Row],[Precio Ofertado sin IVA.]]</f>
        <v>1492630200</v>
      </c>
      <c r="N41" s="16">
        <v>0.02</v>
      </c>
      <c r="O41" s="13">
        <v>1492630200</v>
      </c>
      <c r="P41" s="16">
        <v>0.02</v>
      </c>
      <c r="Q41" s="15">
        <v>47139750</v>
      </c>
      <c r="R41" s="15">
        <f>Tabla1[[#This Row],[Precio del Mantenimiento.]]</f>
        <v>47139750</v>
      </c>
      <c r="S41" s="11">
        <v>1</v>
      </c>
      <c r="T41" s="11" t="s">
        <v>32</v>
      </c>
      <c r="U41" s="11" t="s">
        <v>32</v>
      </c>
      <c r="V41" s="11" t="s">
        <v>32</v>
      </c>
      <c r="W41" s="11">
        <v>5</v>
      </c>
      <c r="X41" s="11" t="s">
        <v>32</v>
      </c>
      <c r="Y41" s="33" t="s">
        <v>33</v>
      </c>
      <c r="Z41" s="49">
        <f>Tabla1[[#This Row],[Precio del Mantenimiento.]]-Tabla1[[#This Row],[Precio del Mantenimiento]]</f>
        <v>0</v>
      </c>
    </row>
    <row r="42" spans="1:26" x14ac:dyDescent="0.25">
      <c r="A42" s="11" t="s">
        <v>37</v>
      </c>
      <c r="B42" s="11" t="s">
        <v>26</v>
      </c>
      <c r="C42" s="11" t="s">
        <v>68</v>
      </c>
      <c r="D42" s="11" t="s">
        <v>74</v>
      </c>
      <c r="E42" s="11" t="s">
        <v>75</v>
      </c>
      <c r="F42" s="11"/>
      <c r="G42" s="11"/>
      <c r="H42" s="11"/>
      <c r="I42" s="12" t="str">
        <f t="shared" si="2"/>
        <v>mayor a 160mayor a 25</v>
      </c>
      <c r="J42" s="12" t="str">
        <f>Tabla1[[#This Row],[Tipología]]&amp;Tabla1[[#This Row],[llave]]</f>
        <v>Excavadora de orugasmayor a 160mayor a 25</v>
      </c>
      <c r="K42" s="11" t="s">
        <v>38</v>
      </c>
      <c r="L42" s="11" t="s">
        <v>186</v>
      </c>
      <c r="M42" s="13">
        <f>Tabla1[[#This Row],[Precio Ofertado sin IVA.]]</f>
        <v>2332925720</v>
      </c>
      <c r="N42" s="16">
        <v>0.02</v>
      </c>
      <c r="O42" s="13">
        <v>2332925720</v>
      </c>
      <c r="P42" s="16">
        <v>0.02</v>
      </c>
      <c r="Q42" s="15">
        <v>53874000</v>
      </c>
      <c r="R42" s="15">
        <f>Tabla1[[#This Row],[Precio del Mantenimiento.]]</f>
        <v>53874000</v>
      </c>
      <c r="S42" s="11">
        <v>1</v>
      </c>
      <c r="T42" s="11" t="s">
        <v>32</v>
      </c>
      <c r="U42" s="11" t="s">
        <v>32</v>
      </c>
      <c r="V42" s="11" t="s">
        <v>32</v>
      </c>
      <c r="W42" s="11">
        <v>5</v>
      </c>
      <c r="X42" s="11" t="s">
        <v>32</v>
      </c>
      <c r="Y42" s="37" t="s">
        <v>33</v>
      </c>
      <c r="Z42" s="49">
        <f>Tabla1[[#This Row],[Precio del Mantenimiento.]]-Tabla1[[#This Row],[Precio del Mantenimiento]]</f>
        <v>0</v>
      </c>
    </row>
    <row r="43" spans="1:26" x14ac:dyDescent="0.25">
      <c r="A43" s="11" t="s">
        <v>39</v>
      </c>
      <c r="B43" s="11" t="s">
        <v>26</v>
      </c>
      <c r="C43" s="11" t="s">
        <v>68</v>
      </c>
      <c r="D43" s="11" t="s">
        <v>74</v>
      </c>
      <c r="E43" s="11" t="s">
        <v>75</v>
      </c>
      <c r="F43" s="11"/>
      <c r="G43" s="11"/>
      <c r="H43" s="11"/>
      <c r="I43" s="12" t="str">
        <f t="shared" si="2"/>
        <v>mayor a 160mayor a 25</v>
      </c>
      <c r="J43" s="12" t="str">
        <f>Tabla1[[#This Row],[Tipología]]&amp;Tabla1[[#This Row],[llave]]</f>
        <v>Excavadora de orugasmayor a 160mayor a 25</v>
      </c>
      <c r="K43" s="11" t="s">
        <v>39</v>
      </c>
      <c r="L43" s="11" t="s">
        <v>76</v>
      </c>
      <c r="M43" s="13">
        <f>Tabla1[[#This Row],[Precio Ofertado sin IVA.]]</f>
        <v>1755875984.867588</v>
      </c>
      <c r="N43" s="16">
        <v>0.05</v>
      </c>
      <c r="O43" s="13">
        <v>1755875984.867588</v>
      </c>
      <c r="P43" s="16">
        <v>0.05</v>
      </c>
      <c r="Q43" s="15">
        <v>24200888.680259753</v>
      </c>
      <c r="R43" s="15">
        <f>Tabla1[[#This Row],[Precio del Mantenimiento.]]</f>
        <v>24200888.680259753</v>
      </c>
      <c r="S43" s="11" t="s">
        <v>41</v>
      </c>
      <c r="T43" s="11" t="s">
        <v>33</v>
      </c>
      <c r="U43" s="11" t="s">
        <v>32</v>
      </c>
      <c r="V43" s="11" t="s">
        <v>32</v>
      </c>
      <c r="W43" s="11">
        <v>20</v>
      </c>
      <c r="X43" s="11" t="s">
        <v>32</v>
      </c>
      <c r="Y43" s="33" t="s">
        <v>33</v>
      </c>
      <c r="Z43" s="49">
        <f>Tabla1[[#This Row],[Precio del Mantenimiento.]]-Tabla1[[#This Row],[Precio del Mantenimiento]]</f>
        <v>0</v>
      </c>
    </row>
    <row r="44" spans="1:26" x14ac:dyDescent="0.25">
      <c r="A44" s="11" t="s">
        <v>39</v>
      </c>
      <c r="B44" s="11" t="s">
        <v>26</v>
      </c>
      <c r="C44" s="11" t="s">
        <v>68</v>
      </c>
      <c r="D44" s="11" t="s">
        <v>74</v>
      </c>
      <c r="E44" s="11" t="s">
        <v>75</v>
      </c>
      <c r="F44" s="11"/>
      <c r="G44" s="11"/>
      <c r="H44" s="11"/>
      <c r="I44" s="12" t="str">
        <f>IF(C44="Motoniveladora",D44&amp;E44,IF(C44="Retroexcavadora de llantas",D44&amp;E44,IF(C44="Excavadora de orugas",D44&amp;E44,IF(C44="Vibrocompactador mixto",E44,IF(C44="Vibrocompactador llanta para acabado",E44,IF(C44="Vibrocompactador doble tandem",E44,IF(C44="Tractor de orugas",D44&amp;E44,IF(C44="Minicargadores",F44,IF(C44="Cargadores Frontales",G44&amp;H44,IF(C44="Tractor",D44,IF(C44="Cosechadora",D44,0)))))))))))</f>
        <v>mayor a 160mayor a 25</v>
      </c>
      <c r="J44" s="12" t="str">
        <f>Tabla1[[#This Row],[Tipología]]&amp;Tabla1[[#This Row],[llave]]</f>
        <v>Excavadora de orugasmayor a 160mayor a 25</v>
      </c>
      <c r="K44" s="11" t="s">
        <v>39</v>
      </c>
      <c r="L44" s="11" t="s">
        <v>201</v>
      </c>
      <c r="M44" s="13">
        <f>Tabla1[[#This Row],[Precio Ofertado sin IVA.]]</f>
        <v>1660580000</v>
      </c>
      <c r="N44" s="16">
        <f>Tabla1[[#This Row],[Porcentaje máximo de envío2]]</f>
        <v>0.05</v>
      </c>
      <c r="O44" s="13">
        <v>1660580000</v>
      </c>
      <c r="P44" s="16">
        <v>0.05</v>
      </c>
      <c r="Q44" s="15">
        <v>30750000</v>
      </c>
      <c r="R44" s="15">
        <v>25000000</v>
      </c>
      <c r="S44" s="11">
        <v>1</v>
      </c>
      <c r="T44" s="11" t="s">
        <v>33</v>
      </c>
      <c r="U44" s="11" t="s">
        <v>32</v>
      </c>
      <c r="V44" s="11" t="s">
        <v>32</v>
      </c>
      <c r="W44" s="11">
        <v>20</v>
      </c>
      <c r="X44" s="11" t="s">
        <v>54</v>
      </c>
      <c r="Y44" s="33" t="s">
        <v>54</v>
      </c>
      <c r="Z44" s="49"/>
    </row>
    <row r="45" spans="1:26" x14ac:dyDescent="0.25">
      <c r="A45" s="11" t="s">
        <v>49</v>
      </c>
      <c r="B45" s="18" t="s">
        <v>26</v>
      </c>
      <c r="C45" s="11" t="s">
        <v>68</v>
      </c>
      <c r="D45" s="11" t="s">
        <v>74</v>
      </c>
      <c r="E45" s="11" t="s">
        <v>75</v>
      </c>
      <c r="F45" s="12"/>
      <c r="G45" s="11"/>
      <c r="H45" s="11"/>
      <c r="I45" s="12" t="str">
        <f t="shared" si="2"/>
        <v>mayor a 160mayor a 25</v>
      </c>
      <c r="J45" s="12" t="str">
        <f>Tabla1[[#This Row],[Tipología]]&amp;Tabla1[[#This Row],[llave]]</f>
        <v>Excavadora de orugasmayor a 160mayor a 25</v>
      </c>
      <c r="K45" s="11" t="s">
        <v>51</v>
      </c>
      <c r="L45" s="11" t="s">
        <v>84</v>
      </c>
      <c r="M45" s="13">
        <f>Tabla1[[#This Row],[Precio Ofertado sin IVA.]]</f>
        <v>1610774482.7437963</v>
      </c>
      <c r="N45" s="17">
        <v>3.7499999999999999E-2</v>
      </c>
      <c r="O45" s="13">
        <v>1610774482.7437963</v>
      </c>
      <c r="P45" s="17">
        <v>3.7499999999999999E-2</v>
      </c>
      <c r="Q45" s="15">
        <v>30605475</v>
      </c>
      <c r="R45" s="15">
        <f>Tabla1[[#This Row],[Precio del Mantenimiento.]]</f>
        <v>30605475</v>
      </c>
      <c r="S45" s="11" t="s">
        <v>53</v>
      </c>
      <c r="T45" s="11" t="s">
        <v>32</v>
      </c>
      <c r="U45" s="11" t="s">
        <v>32</v>
      </c>
      <c r="V45" s="11" t="s">
        <v>32</v>
      </c>
      <c r="W45" s="11">
        <v>5</v>
      </c>
      <c r="X45" s="11" t="s">
        <v>54</v>
      </c>
      <c r="Y45" s="37" t="s">
        <v>32</v>
      </c>
      <c r="Z45" s="49">
        <f>Tabla1[[#This Row],[Precio del Mantenimiento.]]-Tabla1[[#This Row],[Precio del Mantenimiento]]</f>
        <v>0</v>
      </c>
    </row>
    <row r="46" spans="1:26" x14ac:dyDescent="0.25">
      <c r="A46" s="11" t="s">
        <v>49</v>
      </c>
      <c r="B46" s="18" t="s">
        <v>26</v>
      </c>
      <c r="C46" s="11" t="s">
        <v>68</v>
      </c>
      <c r="D46" s="11" t="s">
        <v>74</v>
      </c>
      <c r="E46" s="11" t="s">
        <v>75</v>
      </c>
      <c r="F46" s="12"/>
      <c r="G46" s="11"/>
      <c r="H46" s="11"/>
      <c r="I46" s="12" t="str">
        <f t="shared" si="2"/>
        <v>mayor a 160mayor a 25</v>
      </c>
      <c r="J46" s="12" t="str">
        <f>Tabla1[[#This Row],[Tipología]]&amp;Tabla1[[#This Row],[llave]]</f>
        <v>Excavadora de orugasmayor a 160mayor a 25</v>
      </c>
      <c r="K46" s="11" t="s">
        <v>51</v>
      </c>
      <c r="L46" s="11" t="s">
        <v>85</v>
      </c>
      <c r="M46" s="13">
        <f>Tabla1[[#This Row],[Precio Ofertado sin IVA.]]</f>
        <v>2316365656.9456596</v>
      </c>
      <c r="N46" s="17">
        <v>2.6100000000000002E-2</v>
      </c>
      <c r="O46" s="13">
        <v>2316365656.9456596</v>
      </c>
      <c r="P46" s="17">
        <v>2.6100000000000002E-2</v>
      </c>
      <c r="Q46" s="15">
        <v>37742550</v>
      </c>
      <c r="R46" s="15">
        <f>Tabla1[[#This Row],[Precio del Mantenimiento.]]</f>
        <v>37742550</v>
      </c>
      <c r="S46" s="11" t="s">
        <v>53</v>
      </c>
      <c r="T46" s="11" t="s">
        <v>32</v>
      </c>
      <c r="U46" s="11" t="s">
        <v>32</v>
      </c>
      <c r="V46" s="11" t="s">
        <v>32</v>
      </c>
      <c r="W46" s="11">
        <v>5</v>
      </c>
      <c r="X46" s="11" t="s">
        <v>54</v>
      </c>
      <c r="Y46" s="33" t="s">
        <v>32</v>
      </c>
      <c r="Z46" s="49">
        <f>Tabla1[[#This Row],[Precio del Mantenimiento.]]-Tabla1[[#This Row],[Precio del Mantenimiento]]</f>
        <v>0</v>
      </c>
    </row>
    <row r="47" spans="1:26" x14ac:dyDescent="0.25">
      <c r="A47" s="11" t="s">
        <v>25</v>
      </c>
      <c r="B47" s="11" t="s">
        <v>26</v>
      </c>
      <c r="C47" s="11" t="s">
        <v>68</v>
      </c>
      <c r="D47" s="11" t="s">
        <v>77</v>
      </c>
      <c r="E47" s="11" t="s">
        <v>78</v>
      </c>
      <c r="F47" s="11"/>
      <c r="G47" s="11"/>
      <c r="H47" s="11"/>
      <c r="I47" s="12" t="str">
        <f t="shared" si="2"/>
        <v>menor a 119menor a 15</v>
      </c>
      <c r="J47" s="12" t="str">
        <f>Tabla1[[#This Row],[Tipología]]&amp;Tabla1[[#This Row],[llave]]</f>
        <v>Excavadora de orugasmenor a 119menor a 15</v>
      </c>
      <c r="K47" s="11" t="s">
        <v>30</v>
      </c>
      <c r="L47" s="11" t="s">
        <v>79</v>
      </c>
      <c r="M47" s="13">
        <f>Tabla1[[#This Row],[Precio Ofertado sin IVA.]]</f>
        <v>1049137176.3440902</v>
      </c>
      <c r="N47" s="14">
        <v>0.3</v>
      </c>
      <c r="O47" s="13">
        <v>1049137176.3440902</v>
      </c>
      <c r="P47" s="14">
        <v>0.3</v>
      </c>
      <c r="Q47" s="15">
        <v>33826680.213770881</v>
      </c>
      <c r="R47" s="15">
        <f>Tabla1[[#This Row],[Precio del Mantenimiento.]]</f>
        <v>33826680.213770881</v>
      </c>
      <c r="S47" s="11">
        <v>1</v>
      </c>
      <c r="T47" s="11" t="s">
        <v>32</v>
      </c>
      <c r="U47" s="11" t="s">
        <v>32</v>
      </c>
      <c r="V47" s="11" t="s">
        <v>33</v>
      </c>
      <c r="W47" s="11" t="s">
        <v>34</v>
      </c>
      <c r="X47" s="11" t="s">
        <v>35</v>
      </c>
      <c r="Y47" s="37" t="s">
        <v>32</v>
      </c>
      <c r="Z47" s="49">
        <f>Tabla1[[#This Row],[Precio del Mantenimiento.]]-Tabla1[[#This Row],[Precio del Mantenimiento]]</f>
        <v>0</v>
      </c>
    </row>
    <row r="48" spans="1:26" x14ac:dyDescent="0.25">
      <c r="A48" s="11" t="s">
        <v>37</v>
      </c>
      <c r="B48" s="11" t="s">
        <v>26</v>
      </c>
      <c r="C48" s="53" t="s">
        <v>68</v>
      </c>
      <c r="D48" s="11" t="s">
        <v>77</v>
      </c>
      <c r="E48" s="11" t="s">
        <v>78</v>
      </c>
      <c r="F48" s="40"/>
      <c r="G48" s="30"/>
      <c r="H48" s="30"/>
      <c r="I48" s="51" t="s">
        <v>215</v>
      </c>
      <c r="J48" s="12" t="str">
        <f>Tabla1[[#This Row],[Tipología]]&amp;Tabla1[[#This Row],[llave]]</f>
        <v>Excavadora de orugasmenor a 119menor a 15</v>
      </c>
      <c r="K48" s="11" t="s">
        <v>211</v>
      </c>
      <c r="L48" s="11" t="s">
        <v>216</v>
      </c>
      <c r="M48" s="52">
        <v>350000000</v>
      </c>
      <c r="N48" s="16">
        <v>0.02</v>
      </c>
      <c r="O48" s="52">
        <v>367850000</v>
      </c>
      <c r="P48" s="16">
        <v>0.02</v>
      </c>
      <c r="Q48" s="15">
        <v>24600000</v>
      </c>
      <c r="R48" s="15">
        <f>Tabla1[[#This Row],[Precio del Mantenimiento.]]</f>
        <v>24600000</v>
      </c>
      <c r="S48" s="30">
        <v>1</v>
      </c>
      <c r="T48" s="11" t="s">
        <v>32</v>
      </c>
      <c r="U48" s="11" t="s">
        <v>32</v>
      </c>
      <c r="V48" s="11" t="s">
        <v>32</v>
      </c>
      <c r="W48" s="11">
        <v>5</v>
      </c>
      <c r="X48" s="11" t="s">
        <v>60</v>
      </c>
      <c r="Y48" s="37" t="s">
        <v>60</v>
      </c>
      <c r="Z48" s="49">
        <f>Tabla1[[#This Row],[Precio del Mantenimiento.]]-Tabla1[[#This Row],[Precio del Mantenimiento]]</f>
        <v>0</v>
      </c>
    </row>
    <row r="49" spans="1:26" x14ac:dyDescent="0.25">
      <c r="A49" s="11" t="s">
        <v>37</v>
      </c>
      <c r="B49" s="11" t="s">
        <v>26</v>
      </c>
      <c r="C49" s="53" t="s">
        <v>68</v>
      </c>
      <c r="D49" s="11" t="s">
        <v>77</v>
      </c>
      <c r="E49" s="11" t="s">
        <v>78</v>
      </c>
      <c r="F49" s="40"/>
      <c r="G49" s="11"/>
      <c r="H49" s="11"/>
      <c r="I49" s="51" t="s">
        <v>215</v>
      </c>
      <c r="J49" s="12" t="str">
        <f>Tabla1[[#This Row],[Tipología]]&amp;Tabla1[[#This Row],[llave]]</f>
        <v>Excavadora de orugasmenor a 119menor a 15</v>
      </c>
      <c r="K49" s="11" t="s">
        <v>211</v>
      </c>
      <c r="L49" s="11" t="s">
        <v>217</v>
      </c>
      <c r="M49" s="52">
        <v>390000000</v>
      </c>
      <c r="N49" s="16">
        <v>0.02</v>
      </c>
      <c r="O49" s="52">
        <v>409890000</v>
      </c>
      <c r="P49" s="16">
        <v>0.02</v>
      </c>
      <c r="Q49" s="15">
        <v>24600000</v>
      </c>
      <c r="R49" s="15">
        <f>Tabla1[[#This Row],[Precio del Mantenimiento.]]</f>
        <v>24600000</v>
      </c>
      <c r="S49" s="11">
        <v>1</v>
      </c>
      <c r="T49" s="11" t="s">
        <v>32</v>
      </c>
      <c r="U49" s="11" t="s">
        <v>32</v>
      </c>
      <c r="V49" s="11" t="s">
        <v>32</v>
      </c>
      <c r="W49" s="11">
        <v>5</v>
      </c>
      <c r="X49" s="11" t="s">
        <v>32</v>
      </c>
      <c r="Y49" s="33" t="s">
        <v>32</v>
      </c>
      <c r="Z49" s="49">
        <f>Tabla1[[#This Row],[Precio del Mantenimiento.]]-Tabla1[[#This Row],[Precio del Mantenimiento]]</f>
        <v>0</v>
      </c>
    </row>
    <row r="50" spans="1:26" x14ac:dyDescent="0.25">
      <c r="A50" s="11" t="s">
        <v>37</v>
      </c>
      <c r="B50" s="11" t="s">
        <v>26</v>
      </c>
      <c r="C50" s="53" t="s">
        <v>68</v>
      </c>
      <c r="D50" s="11" t="s">
        <v>77</v>
      </c>
      <c r="E50" s="11" t="s">
        <v>78</v>
      </c>
      <c r="F50" s="40"/>
      <c r="G50" s="11"/>
      <c r="H50" s="11"/>
      <c r="I50" s="51" t="s">
        <v>215</v>
      </c>
      <c r="J50" s="12" t="str">
        <f>Tabla1[[#This Row],[Tipología]]&amp;Tabla1[[#This Row],[llave]]</f>
        <v>Excavadora de orugasmenor a 119menor a 15</v>
      </c>
      <c r="K50" s="11" t="s">
        <v>211</v>
      </c>
      <c r="L50" s="11" t="s">
        <v>218</v>
      </c>
      <c r="M50" s="52">
        <v>450000000</v>
      </c>
      <c r="N50" s="16">
        <v>0.02</v>
      </c>
      <c r="O50" s="52">
        <v>472950000</v>
      </c>
      <c r="P50" s="16">
        <v>0.02</v>
      </c>
      <c r="Q50" s="15">
        <v>24600000</v>
      </c>
      <c r="R50" s="15">
        <f>Tabla1[[#This Row],[Precio del Mantenimiento.]]</f>
        <v>24600000</v>
      </c>
      <c r="S50" s="11">
        <v>1</v>
      </c>
      <c r="T50" s="11" t="s">
        <v>32</v>
      </c>
      <c r="U50" s="11" t="s">
        <v>32</v>
      </c>
      <c r="V50" s="11" t="s">
        <v>32</v>
      </c>
      <c r="W50" s="11">
        <v>5</v>
      </c>
      <c r="X50" s="11" t="s">
        <v>60</v>
      </c>
      <c r="Y50" s="37" t="s">
        <v>60</v>
      </c>
      <c r="Z50" s="49">
        <f>Tabla1[[#This Row],[Precio del Mantenimiento.]]-Tabla1[[#This Row],[Precio del Mantenimiento]]</f>
        <v>0</v>
      </c>
    </row>
    <row r="51" spans="1:26" x14ac:dyDescent="0.25">
      <c r="A51" s="11" t="s">
        <v>37</v>
      </c>
      <c r="B51" s="11" t="s">
        <v>26</v>
      </c>
      <c r="C51" s="11" t="s">
        <v>68</v>
      </c>
      <c r="D51" s="11" t="s">
        <v>77</v>
      </c>
      <c r="E51" s="11" t="s">
        <v>78</v>
      </c>
      <c r="F51" s="11"/>
      <c r="G51" s="11"/>
      <c r="H51" s="11"/>
      <c r="I51" s="12" t="str">
        <f t="shared" si="2"/>
        <v>menor a 119menor a 15</v>
      </c>
      <c r="J51" s="12" t="str">
        <f>Tabla1[[#This Row],[Tipología]]&amp;Tabla1[[#This Row],[llave]]</f>
        <v>Excavadora de orugasmenor a 119menor a 15</v>
      </c>
      <c r="K51" s="11" t="s">
        <v>38</v>
      </c>
      <c r="L51" s="11" t="s">
        <v>183</v>
      </c>
      <c r="M51" s="13">
        <f>Tabla1[[#This Row],[Precio Ofertado sin IVA.]]</f>
        <v>840295520</v>
      </c>
      <c r="N51" s="16">
        <v>0.02</v>
      </c>
      <c r="O51" s="13">
        <v>840295520</v>
      </c>
      <c r="P51" s="16">
        <v>0.02</v>
      </c>
      <c r="Q51" s="15">
        <v>33671250</v>
      </c>
      <c r="R51" s="15">
        <f>Tabla1[[#This Row],[Precio del Mantenimiento.]]</f>
        <v>33671250</v>
      </c>
      <c r="S51" s="11">
        <v>1</v>
      </c>
      <c r="T51" s="11" t="s">
        <v>32</v>
      </c>
      <c r="U51" s="11" t="s">
        <v>32</v>
      </c>
      <c r="V51" s="11" t="s">
        <v>32</v>
      </c>
      <c r="W51" s="11">
        <v>5</v>
      </c>
      <c r="X51" s="11" t="s">
        <v>60</v>
      </c>
      <c r="Y51" s="33" t="s">
        <v>33</v>
      </c>
      <c r="Z51" s="49">
        <f>Tabla1[[#This Row],[Precio del Mantenimiento.]]-Tabla1[[#This Row],[Precio del Mantenimiento]]</f>
        <v>0</v>
      </c>
    </row>
    <row r="52" spans="1:26" x14ac:dyDescent="0.25">
      <c r="A52" s="11" t="s">
        <v>39</v>
      </c>
      <c r="B52" s="11" t="s">
        <v>26</v>
      </c>
      <c r="C52" s="11" t="s">
        <v>68</v>
      </c>
      <c r="D52" s="11" t="s">
        <v>77</v>
      </c>
      <c r="E52" s="11" t="s">
        <v>78</v>
      </c>
      <c r="F52" s="11"/>
      <c r="G52" s="11"/>
      <c r="H52" s="11"/>
      <c r="I52" s="12" t="str">
        <f>IF(C52="Motoniveladora",D52&amp;E52,IF(C52="Retroexcavadora de llantas",D52&amp;E52,IF(C52="Excavadora de orugas",D52&amp;E52,IF(C52="Vibrocompactador mixto",E52,IF(C52="Vibrocompactador llanta para acabado",E52,IF(C52="Vibrocompactador doble tandem",E52,IF(C52="Tractor de orugas",D52&amp;E52,IF(C52="Minicargadores",F52,IF(C52="Cargadores Frontales",G52&amp;H52,IF(C52="Tractor",D52,IF(C52="Cosechadora",D52,0)))))))))))</f>
        <v>menor a 119menor a 15</v>
      </c>
      <c r="J52" s="12" t="str">
        <f>Tabla1[[#This Row],[Tipología]]&amp;Tabla1[[#This Row],[llave]]</f>
        <v>Excavadora de orugasmenor a 119menor a 15</v>
      </c>
      <c r="K52" s="11" t="s">
        <v>39</v>
      </c>
      <c r="L52" s="11" t="s">
        <v>199</v>
      </c>
      <c r="M52" s="13">
        <f>Tabla1[[#This Row],[Precio Ofertado sin IVA.]]</f>
        <v>714680000</v>
      </c>
      <c r="N52" s="16">
        <v>0.05</v>
      </c>
      <c r="O52" s="13">
        <v>714680000</v>
      </c>
      <c r="P52" s="16">
        <v>0.05</v>
      </c>
      <c r="Q52" s="15">
        <v>22140000</v>
      </c>
      <c r="R52" s="15">
        <f>Tabla1[[#This Row],[Precio del Mantenimiento.]]</f>
        <v>22140000</v>
      </c>
      <c r="S52" s="11">
        <v>1</v>
      </c>
      <c r="T52" s="11" t="s">
        <v>33</v>
      </c>
      <c r="U52" s="11" t="s">
        <v>32</v>
      </c>
      <c r="V52" s="11" t="s">
        <v>32</v>
      </c>
      <c r="W52" s="11">
        <v>20</v>
      </c>
      <c r="X52" s="11" t="s">
        <v>32</v>
      </c>
      <c r="Y52" s="33" t="s">
        <v>32</v>
      </c>
      <c r="Z52" s="49"/>
    </row>
    <row r="53" spans="1:26" x14ac:dyDescent="0.25">
      <c r="A53" s="11" t="s">
        <v>39</v>
      </c>
      <c r="B53" s="11" t="s">
        <v>26</v>
      </c>
      <c r="C53" s="11" t="s">
        <v>68</v>
      </c>
      <c r="D53" s="11" t="s">
        <v>77</v>
      </c>
      <c r="E53" s="11" t="s">
        <v>78</v>
      </c>
      <c r="F53" s="11"/>
      <c r="G53" s="11"/>
      <c r="H53" s="11"/>
      <c r="I53" s="12" t="str">
        <f t="shared" si="2"/>
        <v>menor a 119menor a 15</v>
      </c>
      <c r="J53" s="12" t="str">
        <f>Tabla1[[#This Row],[Tipología]]&amp;Tabla1[[#This Row],[llave]]</f>
        <v>Excavadora de orugasmenor a 119menor a 15</v>
      </c>
      <c r="K53" s="11" t="s">
        <v>39</v>
      </c>
      <c r="L53" s="11" t="s">
        <v>80</v>
      </c>
      <c r="M53" s="13">
        <f>Tabla1[[#This Row],[Precio Ofertado sin IVA.]]</f>
        <v>819490942.22559702</v>
      </c>
      <c r="N53" s="16">
        <v>0.05</v>
      </c>
      <c r="O53" s="13">
        <v>819490942.22559702</v>
      </c>
      <c r="P53" s="16">
        <v>0.05</v>
      </c>
      <c r="Q53" s="15">
        <v>18603941.206169348</v>
      </c>
      <c r="R53" s="15">
        <f>Tabla1[[#This Row],[Precio del Mantenimiento.]]</f>
        <v>18603941.206169348</v>
      </c>
      <c r="S53" s="11" t="s">
        <v>41</v>
      </c>
      <c r="T53" s="11" t="s">
        <v>33</v>
      </c>
      <c r="U53" s="11" t="s">
        <v>32</v>
      </c>
      <c r="V53" s="11" t="s">
        <v>32</v>
      </c>
      <c r="W53" s="11">
        <v>20</v>
      </c>
      <c r="X53" s="11" t="s">
        <v>32</v>
      </c>
      <c r="Y53" s="37" t="s">
        <v>33</v>
      </c>
      <c r="Z53" s="49">
        <f>Tabla1[[#This Row],[Precio del Mantenimiento.]]-Tabla1[[#This Row],[Precio del Mantenimiento]]</f>
        <v>0</v>
      </c>
    </row>
    <row r="54" spans="1:26" x14ac:dyDescent="0.25">
      <c r="A54" s="11" t="s">
        <v>49</v>
      </c>
      <c r="B54" s="18" t="s">
        <v>26</v>
      </c>
      <c r="C54" s="11" t="s">
        <v>68</v>
      </c>
      <c r="D54" s="11" t="s">
        <v>77</v>
      </c>
      <c r="E54" s="11" t="s">
        <v>78</v>
      </c>
      <c r="F54" s="12"/>
      <c r="G54" s="11"/>
      <c r="H54" s="11"/>
      <c r="I54" s="12" t="str">
        <f t="shared" si="2"/>
        <v>menor a 119menor a 15</v>
      </c>
      <c r="J54" s="12" t="str">
        <f>Tabla1[[#This Row],[Tipología]]&amp;Tabla1[[#This Row],[llave]]</f>
        <v>Excavadora de orugasmenor a 119menor a 15</v>
      </c>
      <c r="K54" s="11" t="s">
        <v>51</v>
      </c>
      <c r="L54" s="11" t="s">
        <v>86</v>
      </c>
      <c r="M54" s="13">
        <f>Tabla1[[#This Row],[Precio Ofertado sin IVA.]]</f>
        <v>1097212519.9676299</v>
      </c>
      <c r="N54" s="17">
        <v>4.5900000000000003E-2</v>
      </c>
      <c r="O54" s="13">
        <v>1097212519.9676299</v>
      </c>
      <c r="P54" s="17">
        <v>4.5900000000000003E-2</v>
      </c>
      <c r="Q54" s="15">
        <v>24226387.5</v>
      </c>
      <c r="R54" s="15">
        <f>Tabla1[[#This Row],[Precio del Mantenimiento.]]</f>
        <v>24226387.5</v>
      </c>
      <c r="S54" s="11" t="s">
        <v>53</v>
      </c>
      <c r="T54" s="11" t="s">
        <v>32</v>
      </c>
      <c r="U54" s="11" t="s">
        <v>32</v>
      </c>
      <c r="V54" s="11" t="s">
        <v>32</v>
      </c>
      <c r="W54" s="11">
        <v>5</v>
      </c>
      <c r="X54" s="11" t="s">
        <v>54</v>
      </c>
      <c r="Y54" s="33" t="s">
        <v>33</v>
      </c>
      <c r="Z54" s="49">
        <f>Tabla1[[#This Row],[Precio del Mantenimiento.]]-Tabla1[[#This Row],[Precio del Mantenimiento]]</f>
        <v>0</v>
      </c>
    </row>
    <row r="55" spans="1:26" x14ac:dyDescent="0.25">
      <c r="A55" s="11" t="s">
        <v>25</v>
      </c>
      <c r="B55" s="11" t="s">
        <v>26</v>
      </c>
      <c r="C55" s="11" t="s">
        <v>87</v>
      </c>
      <c r="D55" s="11"/>
      <c r="E55" s="11"/>
      <c r="F55" s="11" t="s">
        <v>88</v>
      </c>
      <c r="G55" s="11"/>
      <c r="H55" s="11"/>
      <c r="I55" s="12" t="str">
        <f t="shared" si="2"/>
        <v>de 700 a 900</v>
      </c>
      <c r="J55" s="12" t="str">
        <f>Tabla1[[#This Row],[Tipología]]&amp;Tabla1[[#This Row],[llave]]</f>
        <v>Minicargadoresde 700 a 900</v>
      </c>
      <c r="K55" s="11" t="s">
        <v>30</v>
      </c>
      <c r="L55" s="11" t="s">
        <v>89</v>
      </c>
      <c r="M55" s="13">
        <f>Tabla1[[#This Row],[Precio Ofertado sin IVA.]]</f>
        <v>335723896.43010908</v>
      </c>
      <c r="N55" s="14">
        <v>0.3</v>
      </c>
      <c r="O55" s="13">
        <v>335723896.43010908</v>
      </c>
      <c r="P55" s="14">
        <v>0.3</v>
      </c>
      <c r="Q55" s="15">
        <v>18792600.118761599</v>
      </c>
      <c r="R55" s="15">
        <f>Tabla1[[#This Row],[Precio del Mantenimiento.]]</f>
        <v>18792600.118761599</v>
      </c>
      <c r="S55" s="11">
        <v>1</v>
      </c>
      <c r="T55" s="11" t="s">
        <v>32</v>
      </c>
      <c r="U55" s="11" t="s">
        <v>32</v>
      </c>
      <c r="V55" s="11" t="s">
        <v>33</v>
      </c>
      <c r="W55" s="11" t="s">
        <v>34</v>
      </c>
      <c r="X55" s="11" t="s">
        <v>35</v>
      </c>
      <c r="Y55" s="37" t="s">
        <v>33</v>
      </c>
      <c r="Z55" s="49">
        <f>Tabla1[[#This Row],[Precio del Mantenimiento.]]-Tabla1[[#This Row],[Precio del Mantenimiento]]</f>
        <v>0</v>
      </c>
    </row>
    <row r="56" spans="1:26" x14ac:dyDescent="0.25">
      <c r="A56" s="11" t="s">
        <v>37</v>
      </c>
      <c r="B56" s="11" t="s">
        <v>26</v>
      </c>
      <c r="C56" s="11" t="s">
        <v>87</v>
      </c>
      <c r="D56" s="11"/>
      <c r="E56" s="11"/>
      <c r="F56" s="11" t="s">
        <v>88</v>
      </c>
      <c r="G56" s="11"/>
      <c r="H56" s="11"/>
      <c r="I56" s="12" t="str">
        <f t="shared" ref="I56:I95" si="3">IF(C56="Motoniveladora",D56&amp;E56,IF(C56="Retroexcavadora de llantas",D56&amp;E56,IF(C56="Excavadora de orugas",D56&amp;E56,IF(C56="Vibrocompactador mixto",E56,IF(C56="Vibrocompactador llanta para acabado",E56,IF(C56="Vibrocompactador doble tandem",E56,IF(C56="Tractor de orugas",D56&amp;E56,IF(C56="Minicargadores",F56,IF(C56="Cargadores Frontales",G56&amp;H56,IF(C56="Tractor",D56,IF(C56="Cosechadora",D56,0)))))))))))</f>
        <v>de 700 a 900</v>
      </c>
      <c r="J56" s="12" t="str">
        <f>Tabla1[[#This Row],[Tipología]]&amp;Tabla1[[#This Row],[llave]]</f>
        <v>Minicargadoresde 700 a 900</v>
      </c>
      <c r="K56" s="11" t="s">
        <v>38</v>
      </c>
      <c r="L56" s="11" t="s">
        <v>90</v>
      </c>
      <c r="M56" s="13">
        <f>Tabla1[[#This Row],[Precio Ofertado sin IVA.]]</f>
        <v>263288019.56951594</v>
      </c>
      <c r="N56" s="16">
        <v>0.02</v>
      </c>
      <c r="O56" s="13">
        <v>263288019.56951594</v>
      </c>
      <c r="P56" s="16">
        <v>0.02</v>
      </c>
      <c r="Q56" s="15">
        <v>15973710.100947361</v>
      </c>
      <c r="R56" s="15">
        <f>Tabla1[[#This Row],[Precio del Mantenimiento.]]</f>
        <v>15973710.100947361</v>
      </c>
      <c r="S56" s="11">
        <v>1</v>
      </c>
      <c r="T56" s="11" t="s">
        <v>32</v>
      </c>
      <c r="U56" s="11" t="s">
        <v>32</v>
      </c>
      <c r="V56" s="11" t="s">
        <v>32</v>
      </c>
      <c r="W56" s="11">
        <v>5</v>
      </c>
      <c r="X56" s="11" t="s">
        <v>32</v>
      </c>
      <c r="Y56" s="33" t="s">
        <v>33</v>
      </c>
      <c r="Z56" s="49">
        <f>Tabla1[[#This Row],[Precio del Mantenimiento.]]-Tabla1[[#This Row],[Precio del Mantenimiento]]</f>
        <v>0</v>
      </c>
    </row>
    <row r="57" spans="1:26" x14ac:dyDescent="0.25">
      <c r="A57" s="11" t="s">
        <v>37</v>
      </c>
      <c r="B57" s="11" t="s">
        <v>26</v>
      </c>
      <c r="C57" s="11" t="s">
        <v>87</v>
      </c>
      <c r="D57" s="11"/>
      <c r="E57" s="11"/>
      <c r="F57" s="11" t="s">
        <v>88</v>
      </c>
      <c r="G57" s="11"/>
      <c r="H57" s="11"/>
      <c r="I57" s="12" t="str">
        <f t="shared" si="3"/>
        <v>de 700 a 900</v>
      </c>
      <c r="J57" s="12" t="str">
        <f>Tabla1[[#This Row],[Tipología]]&amp;Tabla1[[#This Row],[llave]]</f>
        <v>Minicargadoresde 700 a 900</v>
      </c>
      <c r="K57" s="11" t="s">
        <v>38</v>
      </c>
      <c r="L57" s="11" t="s">
        <v>193</v>
      </c>
      <c r="M57" s="13">
        <f>Tabla1[[#This Row],[Precio Ofertado sin IVA.]]</f>
        <v>215602140</v>
      </c>
      <c r="N57" s="16">
        <v>0.02</v>
      </c>
      <c r="O57" s="13">
        <v>215602140</v>
      </c>
      <c r="P57" s="16">
        <v>0.02</v>
      </c>
      <c r="Q57" s="15">
        <v>20202750</v>
      </c>
      <c r="R57" s="15">
        <f>Tabla1[[#This Row],[Precio del Mantenimiento.]]</f>
        <v>20202750</v>
      </c>
      <c r="S57" s="11">
        <v>1</v>
      </c>
      <c r="T57" s="11" t="s">
        <v>32</v>
      </c>
      <c r="U57" s="11" t="s">
        <v>32</v>
      </c>
      <c r="V57" s="11" t="s">
        <v>32</v>
      </c>
      <c r="W57" s="11">
        <v>5</v>
      </c>
      <c r="X57" s="11" t="s">
        <v>32</v>
      </c>
      <c r="Y57" s="37" t="s">
        <v>32</v>
      </c>
      <c r="Z57" s="49">
        <f>Tabla1[[#This Row],[Precio del Mantenimiento.]]-Tabla1[[#This Row],[Precio del Mantenimiento]]</f>
        <v>0</v>
      </c>
    </row>
    <row r="58" spans="1:26" x14ac:dyDescent="0.25">
      <c r="A58" s="11" t="s">
        <v>39</v>
      </c>
      <c r="B58" s="11" t="s">
        <v>26</v>
      </c>
      <c r="C58" s="11" t="s">
        <v>87</v>
      </c>
      <c r="D58" s="11"/>
      <c r="E58" s="11"/>
      <c r="F58" s="11" t="s">
        <v>88</v>
      </c>
      <c r="G58" s="11"/>
      <c r="H58" s="11"/>
      <c r="I58" s="12" t="str">
        <f t="shared" si="3"/>
        <v>de 700 a 900</v>
      </c>
      <c r="J58" s="12" t="str">
        <f>Tabla1[[#This Row],[Tipología]]&amp;Tabla1[[#This Row],[llave]]</f>
        <v>Minicargadoresde 700 a 900</v>
      </c>
      <c r="K58" s="11" t="s">
        <v>39</v>
      </c>
      <c r="L58" s="11" t="s">
        <v>91</v>
      </c>
      <c r="M58" s="13">
        <f>Tabla1[[#This Row],[Precio Ofertado sin IVA.]]</f>
        <v>290203808.4050495</v>
      </c>
      <c r="N58" s="16">
        <v>7.0000000000000007E-2</v>
      </c>
      <c r="O58" s="13">
        <v>290203808.4050495</v>
      </c>
      <c r="P58" s="16">
        <v>7.0000000000000007E-2</v>
      </c>
      <c r="Q58" s="15">
        <v>22513922.069838833</v>
      </c>
      <c r="R58" s="15">
        <f>Tabla1[[#This Row],[Precio del Mantenimiento.]]</f>
        <v>22513922.069838833</v>
      </c>
      <c r="S58" s="11" t="s">
        <v>92</v>
      </c>
      <c r="T58" s="11" t="s">
        <v>33</v>
      </c>
      <c r="U58" s="11" t="s">
        <v>32</v>
      </c>
      <c r="V58" s="11" t="s">
        <v>32</v>
      </c>
      <c r="W58" s="11">
        <v>20</v>
      </c>
      <c r="X58" s="11" t="s">
        <v>32</v>
      </c>
      <c r="Y58" s="33" t="s">
        <v>33</v>
      </c>
      <c r="Z58" s="49">
        <f>Tabla1[[#This Row],[Precio del Mantenimiento.]]-Tabla1[[#This Row],[Precio del Mantenimiento]]</f>
        <v>0</v>
      </c>
    </row>
    <row r="59" spans="1:26" x14ac:dyDescent="0.25">
      <c r="A59" s="11" t="s">
        <v>39</v>
      </c>
      <c r="B59" s="11" t="s">
        <v>26</v>
      </c>
      <c r="C59" s="11" t="s">
        <v>87</v>
      </c>
      <c r="D59" s="11"/>
      <c r="E59" s="11"/>
      <c r="F59" s="11" t="s">
        <v>88</v>
      </c>
      <c r="G59" s="11"/>
      <c r="H59" s="11"/>
      <c r="I59" s="12" t="str">
        <f t="shared" si="3"/>
        <v>de 700 a 900</v>
      </c>
      <c r="J59" s="12" t="str">
        <f>Tabla1[[#This Row],[Tipología]]&amp;Tabla1[[#This Row],[llave]]</f>
        <v>Minicargadoresde 700 a 900</v>
      </c>
      <c r="K59" s="11" t="s">
        <v>39</v>
      </c>
      <c r="L59" s="11" t="s">
        <v>93</v>
      </c>
      <c r="M59" s="13">
        <f>Tabla1[[#This Row],[Precio Ofertado sin IVA.]]</f>
        <v>325075583.81680423</v>
      </c>
      <c r="N59" s="16">
        <v>7.0000000000000007E-2</v>
      </c>
      <c r="O59" s="13">
        <v>325075583.81680423</v>
      </c>
      <c r="P59" s="16">
        <v>7.0000000000000007E-2</v>
      </c>
      <c r="Q59" s="15">
        <v>22513922.069838833</v>
      </c>
      <c r="R59" s="15">
        <f>Tabla1[[#This Row],[Precio del Mantenimiento.]]</f>
        <v>22513922.069838833</v>
      </c>
      <c r="S59" s="11" t="s">
        <v>92</v>
      </c>
      <c r="T59" s="11" t="s">
        <v>33</v>
      </c>
      <c r="U59" s="11" t="s">
        <v>32</v>
      </c>
      <c r="V59" s="11" t="s">
        <v>32</v>
      </c>
      <c r="W59" s="11">
        <v>20</v>
      </c>
      <c r="X59" s="11" t="s">
        <v>33</v>
      </c>
      <c r="Y59" s="37" t="s">
        <v>33</v>
      </c>
      <c r="Z59" s="49">
        <f>Tabla1[[#This Row],[Precio del Mantenimiento.]]-Tabla1[[#This Row],[Precio del Mantenimiento]]</f>
        <v>0</v>
      </c>
    </row>
    <row r="60" spans="1:26" x14ac:dyDescent="0.25">
      <c r="A60" s="11" t="s">
        <v>25</v>
      </c>
      <c r="B60" s="11" t="s">
        <v>26</v>
      </c>
      <c r="C60" s="11" t="s">
        <v>87</v>
      </c>
      <c r="D60" s="11"/>
      <c r="E60" s="11"/>
      <c r="F60" s="11" t="s">
        <v>94</v>
      </c>
      <c r="G60" s="11"/>
      <c r="H60" s="11"/>
      <c r="I60" s="12" t="str">
        <f t="shared" si="3"/>
        <v>mayor a 1000</v>
      </c>
      <c r="J60" s="12" t="str">
        <f>Tabla1[[#This Row],[Tipología]]&amp;Tabla1[[#This Row],[llave]]</f>
        <v>Minicargadoresmayor a 1000</v>
      </c>
      <c r="K60" s="11" t="s">
        <v>30</v>
      </c>
      <c r="L60" s="11" t="s">
        <v>207</v>
      </c>
      <c r="M60" s="13">
        <f>Tabla1[[#This Row],[Precio Ofertado sin IVA.]]</f>
        <v>415250100</v>
      </c>
      <c r="N60" s="14">
        <v>0.3</v>
      </c>
      <c r="O60" s="13">
        <v>415250100</v>
      </c>
      <c r="P60" s="14">
        <v>0.3</v>
      </c>
      <c r="Q60" s="15">
        <v>26076000</v>
      </c>
      <c r="R60" s="15">
        <f>Tabla1[[#This Row],[Precio del Mantenimiento.]]</f>
        <v>26076000</v>
      </c>
      <c r="S60" s="11">
        <v>1</v>
      </c>
      <c r="T60" s="11" t="s">
        <v>32</v>
      </c>
      <c r="U60" s="11" t="s">
        <v>32</v>
      </c>
      <c r="V60" s="11" t="s">
        <v>33</v>
      </c>
      <c r="W60" s="11" t="s">
        <v>34</v>
      </c>
      <c r="X60" s="11" t="s">
        <v>32</v>
      </c>
      <c r="Y60" s="33" t="s">
        <v>32</v>
      </c>
      <c r="Z60" s="49">
        <f>Tabla1[[#This Row],[Precio del Mantenimiento.]]-Tabla1[[#This Row],[Precio del Mantenimiento]]</f>
        <v>0</v>
      </c>
    </row>
    <row r="61" spans="1:26" x14ac:dyDescent="0.25">
      <c r="A61" s="11" t="s">
        <v>37</v>
      </c>
      <c r="B61" s="11" t="s">
        <v>26</v>
      </c>
      <c r="C61" s="11" t="s">
        <v>87</v>
      </c>
      <c r="D61" s="11"/>
      <c r="E61" s="11"/>
      <c r="F61" s="11" t="s">
        <v>94</v>
      </c>
      <c r="G61" s="11"/>
      <c r="H61" s="11"/>
      <c r="I61" s="12" t="str">
        <f>IF(C61="Motoniveladora",D61&amp;E61,IF(C61="Retroexcavadora de llantas",D61&amp;E61,IF(C61="Excavadora de orugas",D61&amp;E61,IF(C61="Vibrocompactador mixto",E61,IF(C61="Vibrocompactador llanta para acabado",E61,IF(C61="Vibrocompactador doble tandem",E61,IF(C61="Tractor de orugas",D61&amp;E61,IF(C61="Minicargadores",F61,IF(C61="Cargadores Frontales",G61&amp;H61,IF(C61="Tractor",D61,IF(C61="Cosechadora",D61,0)))))))))))</f>
        <v>mayor a 1000</v>
      </c>
      <c r="J61" s="12" t="str">
        <f>Tabla1[[#This Row],[Tipología]]&amp;Tabla1[[#This Row],[llave]]</f>
        <v>Minicargadoresmayor a 1000</v>
      </c>
      <c r="K61" s="11" t="s">
        <v>38</v>
      </c>
      <c r="L61" s="11" t="s">
        <v>209</v>
      </c>
      <c r="M61" s="52">
        <v>370000000</v>
      </c>
      <c r="N61" s="16">
        <v>0.02</v>
      </c>
      <c r="O61" s="52">
        <v>388870000</v>
      </c>
      <c r="P61" s="16">
        <v>0.02</v>
      </c>
      <c r="Q61" s="15">
        <v>24600000</v>
      </c>
      <c r="R61" s="15">
        <f>Tabla1[[#This Row],[Precio del Mantenimiento.]]</f>
        <v>24600000</v>
      </c>
      <c r="S61" s="11">
        <v>1</v>
      </c>
      <c r="T61" s="11" t="s">
        <v>32</v>
      </c>
      <c r="U61" s="11" t="s">
        <v>32</v>
      </c>
      <c r="V61" s="11" t="s">
        <v>32</v>
      </c>
      <c r="W61" s="11">
        <v>5</v>
      </c>
      <c r="X61" s="11" t="s">
        <v>32</v>
      </c>
      <c r="Y61" s="37" t="s">
        <v>32</v>
      </c>
      <c r="Z61" s="49"/>
    </row>
    <row r="62" spans="1:26" x14ac:dyDescent="0.25">
      <c r="A62" s="11" t="s">
        <v>37</v>
      </c>
      <c r="B62" s="11" t="s">
        <v>26</v>
      </c>
      <c r="C62" s="11" t="s">
        <v>87</v>
      </c>
      <c r="D62" s="11"/>
      <c r="E62" s="11"/>
      <c r="F62" s="11" t="s">
        <v>94</v>
      </c>
      <c r="G62" s="11"/>
      <c r="H62" s="11"/>
      <c r="I62" s="12" t="str">
        <f>IF(C62="Motoniveladora",D62&amp;E62,IF(C62="Retroexcavadora de llantas",D62&amp;E62,IF(C62="Excavadora de orugas",D62&amp;E62,IF(C62="Vibrocompactador mixto",E62,IF(C62="Vibrocompactador llanta para acabado",E62,IF(C62="Vibrocompactador doble tandem",E62,IF(C62="Tractor de orugas",D62&amp;E62,IF(C62="Minicargadores",F62,IF(C62="Cargadores Frontales",G62&amp;H62,IF(C62="Tractor",D62,IF(C62="Cosechadora",D62,0)))))))))))</f>
        <v>mayor a 1000</v>
      </c>
      <c r="J62" s="12" t="str">
        <f>Tabla1[[#This Row],[Tipología]]&amp;Tabla1[[#This Row],[llave]]</f>
        <v>Minicargadoresmayor a 1000</v>
      </c>
      <c r="K62" s="11" t="s">
        <v>211</v>
      </c>
      <c r="L62" s="11" t="s">
        <v>227</v>
      </c>
      <c r="M62" s="52">
        <v>290000000</v>
      </c>
      <c r="N62" s="16">
        <v>0.02</v>
      </c>
      <c r="O62" s="52">
        <v>304790000</v>
      </c>
      <c r="P62" s="16">
        <v>0.02</v>
      </c>
      <c r="Q62" s="15">
        <v>24600000</v>
      </c>
      <c r="R62" s="15">
        <f>Tabla1[[#This Row],[Precio del Mantenimiento.]]</f>
        <v>24600000</v>
      </c>
      <c r="S62" s="11">
        <v>1</v>
      </c>
      <c r="T62" s="11" t="s">
        <v>32</v>
      </c>
      <c r="U62" s="11" t="s">
        <v>32</v>
      </c>
      <c r="V62" s="11" t="s">
        <v>32</v>
      </c>
      <c r="W62" s="11">
        <v>5</v>
      </c>
      <c r="X62" s="11" t="s">
        <v>32</v>
      </c>
      <c r="Y62" s="33" t="s">
        <v>32</v>
      </c>
      <c r="Z62" s="49"/>
    </row>
    <row r="63" spans="1:26" x14ac:dyDescent="0.25">
      <c r="A63" s="11" t="s">
        <v>49</v>
      </c>
      <c r="B63" s="18" t="s">
        <v>26</v>
      </c>
      <c r="C63" s="11" t="s">
        <v>87</v>
      </c>
      <c r="D63" s="11"/>
      <c r="E63" s="11"/>
      <c r="F63" s="19" t="s">
        <v>94</v>
      </c>
      <c r="G63" s="11"/>
      <c r="H63" s="11"/>
      <c r="I63" s="12" t="str">
        <f t="shared" si="3"/>
        <v>mayor a 1000</v>
      </c>
      <c r="J63" s="12" t="str">
        <f>Tabla1[[#This Row],[Tipología]]&amp;Tabla1[[#This Row],[llave]]</f>
        <v>Minicargadoresmayor a 1000</v>
      </c>
      <c r="K63" s="11" t="s">
        <v>51</v>
      </c>
      <c r="L63" s="11" t="s">
        <v>97</v>
      </c>
      <c r="M63" s="13">
        <f>Tabla1[[#This Row],[Precio Ofertado sin IVA.]]</f>
        <v>330263667.88349599</v>
      </c>
      <c r="N63" s="17">
        <v>5.11E-2</v>
      </c>
      <c r="O63" s="13">
        <v>330263667.88349599</v>
      </c>
      <c r="P63" s="17">
        <v>5.11E-2</v>
      </c>
      <c r="Q63" s="15">
        <v>22369087.5</v>
      </c>
      <c r="R63" s="15">
        <f>Tabla1[[#This Row],[Precio del Mantenimiento.]]</f>
        <v>22369087.5</v>
      </c>
      <c r="S63" s="11" t="s">
        <v>53</v>
      </c>
      <c r="T63" s="11" t="s">
        <v>32</v>
      </c>
      <c r="U63" s="11" t="s">
        <v>32</v>
      </c>
      <c r="V63" s="11" t="s">
        <v>32</v>
      </c>
      <c r="W63" s="11">
        <v>5</v>
      </c>
      <c r="X63" s="11" t="s">
        <v>54</v>
      </c>
      <c r="Y63" s="37" t="s">
        <v>33</v>
      </c>
      <c r="Z63" s="49">
        <f>Tabla1[[#This Row],[Precio del Mantenimiento.]]-Tabla1[[#This Row],[Precio del Mantenimiento]]</f>
        <v>0</v>
      </c>
    </row>
    <row r="64" spans="1:26" x14ac:dyDescent="0.25">
      <c r="A64" s="11" t="s">
        <v>37</v>
      </c>
      <c r="B64" s="11" t="s">
        <v>26</v>
      </c>
      <c r="C64" s="11" t="s">
        <v>87</v>
      </c>
      <c r="D64" s="11"/>
      <c r="E64" s="11"/>
      <c r="F64" s="11" t="s">
        <v>95</v>
      </c>
      <c r="G64" s="11"/>
      <c r="H64" s="11"/>
      <c r="I64" s="12" t="str">
        <f>IF(C64="Motoniveladora",D64&amp;E64,IF(C64="Retroexcavadora de llantas",D64&amp;E64,IF(C64="Excavadora de orugas",D64&amp;E64,IF(C64="Vibrocompactador mixto",E64,IF(C64="Vibrocompactador llanta para acabado",E64,IF(C64="Vibrocompactador doble tandem",E64,IF(C64="Tractor de orugas",D64&amp;E64,IF(C64="Minicargadores",F64,IF(C64="Cargadores Frontales",G64&amp;H64,IF(C64="Tractor",D64,IF(C64="Cosechadora",D64,0)))))))))))</f>
        <v>mayor a 900  a 1000</v>
      </c>
      <c r="J64" s="12" t="str">
        <f>Tabla1[[#This Row],[Tipología]]&amp;Tabla1[[#This Row],[llave]]</f>
        <v>Minicargadoresmayor a 900  a 1000</v>
      </c>
      <c r="K64" s="11" t="s">
        <v>211</v>
      </c>
      <c r="L64" s="11" t="s">
        <v>228</v>
      </c>
      <c r="M64" s="52">
        <v>280000000</v>
      </c>
      <c r="N64" s="16">
        <v>0.02</v>
      </c>
      <c r="O64" s="52">
        <v>294280000</v>
      </c>
      <c r="P64" s="16">
        <v>0.02</v>
      </c>
      <c r="Q64" s="52">
        <v>24600000</v>
      </c>
      <c r="R64" s="52">
        <v>20000000</v>
      </c>
      <c r="S64" s="11">
        <v>1</v>
      </c>
      <c r="T64" s="11" t="s">
        <v>32</v>
      </c>
      <c r="U64" s="11" t="s">
        <v>32</v>
      </c>
      <c r="V64" s="11" t="s">
        <v>32</v>
      </c>
      <c r="W64" s="11">
        <v>5</v>
      </c>
      <c r="X64" s="11" t="s">
        <v>32</v>
      </c>
      <c r="Y64" s="33" t="s">
        <v>32</v>
      </c>
      <c r="Z64" s="49"/>
    </row>
    <row r="65" spans="1:26" x14ac:dyDescent="0.25">
      <c r="A65" s="11" t="s">
        <v>39</v>
      </c>
      <c r="B65" s="11" t="s">
        <v>26</v>
      </c>
      <c r="C65" s="11" t="s">
        <v>87</v>
      </c>
      <c r="D65" s="11"/>
      <c r="E65" s="11"/>
      <c r="F65" s="11" t="s">
        <v>95</v>
      </c>
      <c r="G65" s="11"/>
      <c r="H65" s="11"/>
      <c r="I65" s="12" t="str">
        <f t="shared" si="3"/>
        <v>mayor a 900  a 1000</v>
      </c>
      <c r="J65" s="12" t="str">
        <f>Tabla1[[#This Row],[Tipología]]&amp;Tabla1[[#This Row],[llave]]</f>
        <v>Minicargadoresmayor a 900  a 1000</v>
      </c>
      <c r="K65" s="11" t="s">
        <v>39</v>
      </c>
      <c r="L65" s="11" t="s">
        <v>91</v>
      </c>
      <c r="M65" s="13">
        <f>Tabla1[[#This Row],[Precio Ofertado sin IVA.]]</f>
        <v>302886758.90647435</v>
      </c>
      <c r="N65" s="16">
        <v>7.0000000000000007E-2</v>
      </c>
      <c r="O65" s="13">
        <v>302886758.90647435</v>
      </c>
      <c r="P65" s="16">
        <v>7.0000000000000007E-2</v>
      </c>
      <c r="Q65" s="15">
        <v>22513922.069838844</v>
      </c>
      <c r="R65" s="15">
        <f>Tabla1[[#This Row],[Precio del Mantenimiento.]]</f>
        <v>22513922.069838844</v>
      </c>
      <c r="S65" s="11" t="s">
        <v>92</v>
      </c>
      <c r="T65" s="11" t="s">
        <v>33</v>
      </c>
      <c r="U65" s="11" t="s">
        <v>32</v>
      </c>
      <c r="V65" s="11" t="s">
        <v>32</v>
      </c>
      <c r="W65" s="11">
        <v>20</v>
      </c>
      <c r="X65" s="11" t="s">
        <v>32</v>
      </c>
      <c r="Y65" s="33" t="s">
        <v>33</v>
      </c>
      <c r="Z65" s="49">
        <f>Tabla1[[#This Row],[Precio del Mantenimiento.]]-Tabla1[[#This Row],[Precio del Mantenimiento]]</f>
        <v>0</v>
      </c>
    </row>
    <row r="66" spans="1:26" x14ac:dyDescent="0.25">
      <c r="A66" s="11" t="s">
        <v>39</v>
      </c>
      <c r="B66" s="11" t="s">
        <v>26</v>
      </c>
      <c r="C66" s="11" t="s">
        <v>87</v>
      </c>
      <c r="D66" s="11"/>
      <c r="E66" s="11"/>
      <c r="F66" s="11" t="s">
        <v>95</v>
      </c>
      <c r="G66" s="11"/>
      <c r="H66" s="11"/>
      <c r="I66" s="12" t="str">
        <f t="shared" si="3"/>
        <v>mayor a 900  a 1000</v>
      </c>
      <c r="J66" s="12" t="str">
        <f>Tabla1[[#This Row],[Tipología]]&amp;Tabla1[[#This Row],[llave]]</f>
        <v>Minicargadoresmayor a 900  a 1000</v>
      </c>
      <c r="K66" s="11" t="s">
        <v>39</v>
      </c>
      <c r="L66" s="11" t="s">
        <v>93</v>
      </c>
      <c r="M66" s="13">
        <f>Tabla1[[#This Row],[Precio Ofertado sin IVA.]]</f>
        <v>337766982.8100819</v>
      </c>
      <c r="N66" s="16">
        <v>7.0000000000000007E-2</v>
      </c>
      <c r="O66" s="13">
        <v>337766982.8100819</v>
      </c>
      <c r="P66" s="16">
        <v>7.0000000000000007E-2</v>
      </c>
      <c r="Q66" s="15">
        <v>22513922.069838844</v>
      </c>
      <c r="R66" s="15">
        <f>Tabla1[[#This Row],[Precio del Mantenimiento.]]</f>
        <v>22513922.069838844</v>
      </c>
      <c r="S66" s="11" t="s">
        <v>92</v>
      </c>
      <c r="T66" s="11" t="s">
        <v>33</v>
      </c>
      <c r="U66" s="11" t="s">
        <v>32</v>
      </c>
      <c r="V66" s="11" t="s">
        <v>32</v>
      </c>
      <c r="W66" s="11">
        <v>20</v>
      </c>
      <c r="X66" s="11" t="s">
        <v>33</v>
      </c>
      <c r="Y66" s="37" t="s">
        <v>32</v>
      </c>
      <c r="Z66" s="49">
        <f>Tabla1[[#This Row],[Precio del Mantenimiento.]]-Tabla1[[#This Row],[Precio del Mantenimiento]]</f>
        <v>0</v>
      </c>
    </row>
    <row r="67" spans="1:26" x14ac:dyDescent="0.25">
      <c r="A67" s="11" t="s">
        <v>49</v>
      </c>
      <c r="B67" s="18" t="s">
        <v>26</v>
      </c>
      <c r="C67" s="11" t="s">
        <v>87</v>
      </c>
      <c r="D67" s="11"/>
      <c r="E67" s="11"/>
      <c r="F67" s="11" t="s">
        <v>95</v>
      </c>
      <c r="G67" s="11"/>
      <c r="H67" s="11"/>
      <c r="I67" s="12" t="str">
        <f t="shared" si="3"/>
        <v>mayor a 900  a 1000</v>
      </c>
      <c r="J67" s="12" t="str">
        <f>Tabla1[[#This Row],[Tipología]]&amp;Tabla1[[#This Row],[llave]]</f>
        <v>Minicargadoresmayor a 900  a 1000</v>
      </c>
      <c r="K67" s="11" t="s">
        <v>51</v>
      </c>
      <c r="L67" s="11" t="s">
        <v>96</v>
      </c>
      <c r="M67" s="13">
        <f>Tabla1[[#This Row],[Precio Ofertado sin IVA.]]</f>
        <v>300224832.28322399</v>
      </c>
      <c r="N67" s="17">
        <v>5.6300000000000003E-2</v>
      </c>
      <c r="O67" s="13">
        <v>300224832.28322399</v>
      </c>
      <c r="P67" s="17">
        <v>5.6300000000000003E-2</v>
      </c>
      <c r="Q67" s="15">
        <v>21631087.5</v>
      </c>
      <c r="R67" s="15">
        <f>Tabla1[[#This Row],[Precio del Mantenimiento.]]</f>
        <v>21631087.5</v>
      </c>
      <c r="S67" s="11" t="s">
        <v>53</v>
      </c>
      <c r="T67" s="11" t="s">
        <v>32</v>
      </c>
      <c r="U67" s="11" t="s">
        <v>32</v>
      </c>
      <c r="V67" s="11" t="s">
        <v>32</v>
      </c>
      <c r="W67" s="11">
        <v>5</v>
      </c>
      <c r="X67" s="11" t="s">
        <v>54</v>
      </c>
      <c r="Y67" s="33" t="s">
        <v>32</v>
      </c>
      <c r="Z67" s="49">
        <f>Tabla1[[#This Row],[Precio del Mantenimiento.]]-Tabla1[[#This Row],[Precio del Mantenimiento]]</f>
        <v>0</v>
      </c>
    </row>
    <row r="68" spans="1:26" x14ac:dyDescent="0.25">
      <c r="A68" s="11" t="s">
        <v>25</v>
      </c>
      <c r="B68" s="11" t="s">
        <v>26</v>
      </c>
      <c r="C68" s="11" t="s">
        <v>98</v>
      </c>
      <c r="D68" s="11" t="s">
        <v>99</v>
      </c>
      <c r="E68" s="11" t="s">
        <v>100</v>
      </c>
      <c r="F68" s="11"/>
      <c r="G68" s="11"/>
      <c r="H68" s="11"/>
      <c r="I68" s="12" t="str">
        <f t="shared" si="3"/>
        <v>de 130 a 150mayor o igual a 13,5</v>
      </c>
      <c r="J68" s="12" t="str">
        <f>Tabla1[[#This Row],[Tipología]]&amp;Tabla1[[#This Row],[llave]]</f>
        <v>Motoniveladorade 130 a 150mayor o igual a 13,5</v>
      </c>
      <c r="K68" s="11" t="s">
        <v>30</v>
      </c>
      <c r="L68" s="11" t="s">
        <v>179</v>
      </c>
      <c r="M68" s="13">
        <f>Tabla1[[#This Row],[Precio Ofertado sin IVA.]]</f>
        <v>1816681605.118912</v>
      </c>
      <c r="N68" s="14">
        <v>0.2</v>
      </c>
      <c r="O68" s="13">
        <v>1816681605.118912</v>
      </c>
      <c r="P68" s="14">
        <v>0.3</v>
      </c>
      <c r="Q68" s="15">
        <v>28188900.178142399</v>
      </c>
      <c r="R68" s="15">
        <f>Tabla1[[#This Row],[Precio del Mantenimiento.]]</f>
        <v>28188900.178142399</v>
      </c>
      <c r="S68" s="11">
        <v>1</v>
      </c>
      <c r="T68" s="11" t="s">
        <v>32</v>
      </c>
      <c r="U68" s="11" t="s">
        <v>32</v>
      </c>
      <c r="V68" s="11" t="s">
        <v>33</v>
      </c>
      <c r="W68" s="11" t="s">
        <v>34</v>
      </c>
      <c r="X68" s="11" t="s">
        <v>54</v>
      </c>
      <c r="Y68" s="37" t="s">
        <v>33</v>
      </c>
      <c r="Z68" s="49">
        <f>Tabla1[[#This Row],[Precio del Mantenimiento.]]-Tabla1[[#This Row],[Precio del Mantenimiento]]</f>
        <v>0</v>
      </c>
    </row>
    <row r="69" spans="1:26" x14ac:dyDescent="0.25">
      <c r="A69" s="11" t="s">
        <v>39</v>
      </c>
      <c r="B69" s="11" t="s">
        <v>26</v>
      </c>
      <c r="C69" s="11" t="s">
        <v>98</v>
      </c>
      <c r="D69" s="11" t="s">
        <v>99</v>
      </c>
      <c r="E69" s="11" t="s">
        <v>100</v>
      </c>
      <c r="F69" s="11"/>
      <c r="G69" s="11"/>
      <c r="H69" s="11"/>
      <c r="I69" s="12" t="str">
        <f t="shared" si="3"/>
        <v>de 130 a 150mayor o igual a 13,5</v>
      </c>
      <c r="J69" s="12" t="str">
        <f>Tabla1[[#This Row],[Tipología]]&amp;Tabla1[[#This Row],[llave]]</f>
        <v>Motoniveladorade 130 a 150mayor o igual a 13,5</v>
      </c>
      <c r="K69" s="11" t="s">
        <v>39</v>
      </c>
      <c r="L69" s="11" t="s">
        <v>101</v>
      </c>
      <c r="M69" s="13">
        <f>Tabla1[[#This Row],[Precio Ofertado sin IVA.]]</f>
        <v>1317690343.7096045</v>
      </c>
      <c r="N69" s="16">
        <v>0.05</v>
      </c>
      <c r="O69" s="13">
        <v>1317690343.7096045</v>
      </c>
      <c r="P69" s="16">
        <v>0.05</v>
      </c>
      <c r="Q69" s="15">
        <v>22860775.210970771</v>
      </c>
      <c r="R69" s="15">
        <f>Tabla1[[#This Row],[Precio del Mantenimiento.]]</f>
        <v>22860775.210970771</v>
      </c>
      <c r="S69" s="11" t="s">
        <v>41</v>
      </c>
      <c r="T69" s="11" t="s">
        <v>33</v>
      </c>
      <c r="U69" s="11" t="s">
        <v>32</v>
      </c>
      <c r="V69" s="11" t="s">
        <v>32</v>
      </c>
      <c r="W69" s="11">
        <v>20</v>
      </c>
      <c r="X69" s="11" t="s">
        <v>32</v>
      </c>
      <c r="Y69" s="33" t="s">
        <v>33</v>
      </c>
      <c r="Z69" s="49">
        <f>Tabla1[[#This Row],[Precio del Mantenimiento.]]-Tabla1[[#This Row],[Precio del Mantenimiento]]</f>
        <v>0</v>
      </c>
    </row>
    <row r="70" spans="1:26" x14ac:dyDescent="0.25">
      <c r="A70" s="11" t="s">
        <v>49</v>
      </c>
      <c r="B70" s="30" t="s">
        <v>26</v>
      </c>
      <c r="C70" s="30" t="s">
        <v>98</v>
      </c>
      <c r="D70" s="30" t="s">
        <v>99</v>
      </c>
      <c r="E70" s="30" t="s">
        <v>100</v>
      </c>
      <c r="F70" s="40"/>
      <c r="G70" s="30"/>
      <c r="H70" s="30"/>
      <c r="I70" s="38" t="str">
        <f t="shared" si="3"/>
        <v>de 130 a 150mayor o igual a 13,5</v>
      </c>
      <c r="J70" s="38" t="str">
        <f>Tabla1[[#This Row],[Tipología]]&amp;Tabla1[[#This Row],[llave]]</f>
        <v>Motoniveladorade 130 a 150mayor o igual a 13,5</v>
      </c>
      <c r="K70" s="30" t="s">
        <v>51</v>
      </c>
      <c r="L70" s="30" t="s">
        <v>105</v>
      </c>
      <c r="M70" s="13">
        <f>Tabla1[[#This Row],[Precio Ofertado sin IVA.]]</f>
        <v>2023074457.7582235</v>
      </c>
      <c r="N70" s="41">
        <v>2.86E-2</v>
      </c>
      <c r="O70" s="13">
        <v>2023074457.7582235</v>
      </c>
      <c r="P70" s="41">
        <v>2.86E-2</v>
      </c>
      <c r="Q70" s="15">
        <v>25288800</v>
      </c>
      <c r="R70" s="15">
        <f>Tabla1[[#This Row],[Precio del Mantenimiento.]]</f>
        <v>25288800</v>
      </c>
      <c r="S70" s="30" t="s">
        <v>53</v>
      </c>
      <c r="T70" s="30" t="s">
        <v>32</v>
      </c>
      <c r="U70" s="30" t="s">
        <v>32</v>
      </c>
      <c r="V70" s="30" t="s">
        <v>32</v>
      </c>
      <c r="W70" s="30">
        <v>5</v>
      </c>
      <c r="X70" s="30" t="s">
        <v>54</v>
      </c>
      <c r="Y70" s="37" t="s">
        <v>33</v>
      </c>
      <c r="Z70" s="49">
        <f>Tabla1[[#This Row],[Precio del Mantenimiento.]]-Tabla1[[#This Row],[Precio del Mantenimiento]]</f>
        <v>0</v>
      </c>
    </row>
    <row r="71" spans="1:26" x14ac:dyDescent="0.25">
      <c r="A71" s="11" t="s">
        <v>37</v>
      </c>
      <c r="B71" s="11" t="s">
        <v>26</v>
      </c>
      <c r="C71" s="11" t="s">
        <v>98</v>
      </c>
      <c r="D71" s="11" t="s">
        <v>99</v>
      </c>
      <c r="E71" s="11" t="s">
        <v>100</v>
      </c>
      <c r="F71" s="51"/>
      <c r="G71" s="11"/>
      <c r="H71" s="11"/>
      <c r="I71" s="12" t="str">
        <f>IF(C71="Motoniveladora",D71&amp;E71,IF(C71="Retroexcavadora de llantas",D71&amp;E71,IF(C71="Excavadora de orugas",D71&amp;E71,IF(C71="Vibrocompactador mixto",E71,IF(C71="Vibrocompactador llanta para acabado",E71,IF(C71="Vibrocompactador doble tandem",E71,IF(C71="Tractor de orugas",D71&amp;E71,IF(C71="Minicargadores",F71,IF(C71="Cargadores Frontales",G71&amp;H71,IF(C71="Tractor",D71,IF(C71="Cosechadora",D71,0)))))))))))</f>
        <v>de 130 a 150mayor o igual a 13,5</v>
      </c>
      <c r="J71" s="12" t="str">
        <f>Tabla1[[#This Row],[Tipología]]&amp;Tabla1[[#This Row],[llave]]</f>
        <v>Motoniveladorade 130 a 150mayor o igual a 13,5</v>
      </c>
      <c r="K71" s="11" t="s">
        <v>211</v>
      </c>
      <c r="L71" s="11" t="s">
        <v>225</v>
      </c>
      <c r="M71" s="52">
        <v>850000000</v>
      </c>
      <c r="N71" s="16">
        <v>0.02</v>
      </c>
      <c r="O71" s="52">
        <v>893350000</v>
      </c>
      <c r="P71" s="16">
        <v>0.02</v>
      </c>
      <c r="Q71" s="52">
        <v>49200000</v>
      </c>
      <c r="R71" s="52">
        <v>40000000</v>
      </c>
      <c r="S71" s="11">
        <v>1</v>
      </c>
      <c r="T71" s="11" t="s">
        <v>32</v>
      </c>
      <c r="U71" s="11" t="s">
        <v>32</v>
      </c>
      <c r="V71" s="11" t="s">
        <v>32</v>
      </c>
      <c r="W71" s="11">
        <v>5</v>
      </c>
      <c r="X71" s="11" t="s">
        <v>32</v>
      </c>
      <c r="Y71" s="33" t="s">
        <v>32</v>
      </c>
      <c r="Z71" s="49"/>
    </row>
    <row r="72" spans="1:26" x14ac:dyDescent="0.25">
      <c r="A72" s="11" t="s">
        <v>37</v>
      </c>
      <c r="B72" s="11" t="s">
        <v>26</v>
      </c>
      <c r="C72" s="11" t="s">
        <v>98</v>
      </c>
      <c r="D72" s="11" t="s">
        <v>102</v>
      </c>
      <c r="E72" s="11" t="s">
        <v>100</v>
      </c>
      <c r="F72" s="11"/>
      <c r="G72" s="11"/>
      <c r="H72" s="11"/>
      <c r="I72" s="12" t="str">
        <f t="shared" si="3"/>
        <v>mayor a 150mayor o igual a 13,5</v>
      </c>
      <c r="J72" s="12" t="str">
        <f>Tabla1[[#This Row],[Tipología]]&amp;Tabla1[[#This Row],[llave]]</f>
        <v>Motoniveladoramayor a 150mayor o igual a 13,5</v>
      </c>
      <c r="K72" s="11" t="s">
        <v>211</v>
      </c>
      <c r="L72" s="11" t="s">
        <v>226</v>
      </c>
      <c r="M72" s="52">
        <v>950000000</v>
      </c>
      <c r="N72" s="16">
        <v>0.02</v>
      </c>
      <c r="O72" s="52">
        <v>998449999.99999988</v>
      </c>
      <c r="P72" s="16">
        <v>0.02</v>
      </c>
      <c r="Q72" s="15">
        <v>49200000</v>
      </c>
      <c r="R72" s="15">
        <f>Tabla1[[#This Row],[Precio del Mantenimiento.]]</f>
        <v>49200000</v>
      </c>
      <c r="S72" s="11">
        <v>1</v>
      </c>
      <c r="T72" s="11" t="s">
        <v>32</v>
      </c>
      <c r="U72" s="11" t="s">
        <v>32</v>
      </c>
      <c r="V72" s="11" t="s">
        <v>32</v>
      </c>
      <c r="W72" s="11">
        <v>5</v>
      </c>
      <c r="X72" s="11" t="s">
        <v>32</v>
      </c>
      <c r="Y72" s="37" t="s">
        <v>32</v>
      </c>
      <c r="Z72" s="49">
        <f>Tabla1[[#This Row],[Precio del Mantenimiento.]]-Tabla1[[#This Row],[Precio del Mantenimiento]]</f>
        <v>0</v>
      </c>
    </row>
    <row r="73" spans="1:26" x14ac:dyDescent="0.25">
      <c r="A73" s="11" t="s">
        <v>37</v>
      </c>
      <c r="B73" s="11" t="s">
        <v>26</v>
      </c>
      <c r="C73" s="11" t="s">
        <v>98</v>
      </c>
      <c r="D73" s="11" t="s">
        <v>102</v>
      </c>
      <c r="E73" s="11" t="s">
        <v>100</v>
      </c>
      <c r="F73" s="11"/>
      <c r="G73" s="11"/>
      <c r="H73" s="11"/>
      <c r="I73" s="12" t="str">
        <f>IF(C73="Motoniveladora",D73&amp;E73,IF(C73="Retroexcavadora de llantas",D73&amp;E73,IF(C73="Excavadora de orugas",D73&amp;E73,IF(C73="Vibrocompactador mixto",E73,IF(C73="Vibrocompactador llanta para acabado",E73,IF(C73="Vibrocompactador doble tandem",E73,IF(C73="Tractor de orugas",D73&amp;E73,IF(C73="Minicargadores",F73,IF(C73="Cargadores Frontales",G73&amp;H73,IF(C73="Tractor",D73,IF(C73="Cosechadora",D73,0)))))))))))</f>
        <v>mayor a 150mayor o igual a 13,5</v>
      </c>
      <c r="J73" s="12" t="str">
        <f>Tabla1[[#This Row],[Tipología]]&amp;Tabla1[[#This Row],[llave]]</f>
        <v>Motoniveladoramayor a 150mayor o igual a 13,5</v>
      </c>
      <c r="K73" s="11" t="s">
        <v>38</v>
      </c>
      <c r="L73" s="11" t="s">
        <v>232</v>
      </c>
      <c r="M73" s="52">
        <v>950000000</v>
      </c>
      <c r="N73" s="16">
        <v>0.02</v>
      </c>
      <c r="O73" s="52">
        <v>998449999.99999988</v>
      </c>
      <c r="P73" s="16">
        <v>0.02</v>
      </c>
      <c r="Q73" s="52">
        <v>30750000</v>
      </c>
      <c r="R73" s="52">
        <v>25000000</v>
      </c>
      <c r="S73" s="11">
        <v>1</v>
      </c>
      <c r="T73" s="11" t="s">
        <v>32</v>
      </c>
      <c r="U73" s="11" t="s">
        <v>32</v>
      </c>
      <c r="V73" s="11" t="s">
        <v>32</v>
      </c>
      <c r="W73" s="11">
        <v>5</v>
      </c>
      <c r="X73" s="11" t="s">
        <v>32</v>
      </c>
      <c r="Y73" s="37" t="s">
        <v>33</v>
      </c>
      <c r="Z73" s="49"/>
    </row>
    <row r="74" spans="1:26" x14ac:dyDescent="0.25">
      <c r="A74" s="11" t="s">
        <v>37</v>
      </c>
      <c r="B74" s="11" t="s">
        <v>26</v>
      </c>
      <c r="C74" s="11" t="s">
        <v>98</v>
      </c>
      <c r="D74" s="11" t="s">
        <v>102</v>
      </c>
      <c r="E74" s="11" t="s">
        <v>100</v>
      </c>
      <c r="F74" s="11"/>
      <c r="G74" s="11"/>
      <c r="H74" s="11"/>
      <c r="I74" s="12" t="str">
        <f t="shared" si="3"/>
        <v>mayor a 150mayor o igual a 13,5</v>
      </c>
      <c r="J74" s="12" t="str">
        <f>Tabla1[[#This Row],[Tipología]]&amp;Tabla1[[#This Row],[llave]]</f>
        <v>Motoniveladoramayor a 150mayor o igual a 13,5</v>
      </c>
      <c r="K74" s="11" t="s">
        <v>38</v>
      </c>
      <c r="L74" s="11" t="s">
        <v>103</v>
      </c>
      <c r="M74" s="13">
        <f>Tabla1[[#This Row],[Precio Ofertado sin IVA.]]</f>
        <v>1324169700.7645798</v>
      </c>
      <c r="N74" s="16">
        <v>0.02</v>
      </c>
      <c r="O74" s="13">
        <v>1324169700.7645798</v>
      </c>
      <c r="P74" s="16">
        <v>0.02</v>
      </c>
      <c r="Q74" s="15">
        <v>35705940.22564704</v>
      </c>
      <c r="R74" s="15">
        <f>Tabla1[[#This Row],[Precio del Mantenimiento.]]</f>
        <v>35705940.22564704</v>
      </c>
      <c r="S74" s="11">
        <v>1</v>
      </c>
      <c r="T74" s="11" t="s">
        <v>32</v>
      </c>
      <c r="U74" s="11" t="s">
        <v>32</v>
      </c>
      <c r="V74" s="11" t="s">
        <v>32</v>
      </c>
      <c r="W74" s="11">
        <v>5</v>
      </c>
      <c r="X74" s="11" t="s">
        <v>32</v>
      </c>
      <c r="Y74" s="37" t="s">
        <v>33</v>
      </c>
      <c r="Z74" s="49"/>
    </row>
    <row r="75" spans="1:26" x14ac:dyDescent="0.25">
      <c r="A75" s="11" t="s">
        <v>39</v>
      </c>
      <c r="B75" s="11" t="s">
        <v>26</v>
      </c>
      <c r="C75" s="11" t="s">
        <v>98</v>
      </c>
      <c r="D75" s="11" t="s">
        <v>102</v>
      </c>
      <c r="E75" s="11" t="s">
        <v>100</v>
      </c>
      <c r="F75" s="11"/>
      <c r="G75" s="11"/>
      <c r="H75" s="11"/>
      <c r="I75" s="12" t="str">
        <f t="shared" si="3"/>
        <v>mayor a 150mayor o igual a 13,5</v>
      </c>
      <c r="J75" s="12" t="str">
        <f>Tabla1[[#This Row],[Tipología]]&amp;Tabla1[[#This Row],[llave]]</f>
        <v>Motoniveladoramayor a 150mayor o igual a 13,5</v>
      </c>
      <c r="K75" s="11" t="s">
        <v>39</v>
      </c>
      <c r="L75" s="11" t="s">
        <v>104</v>
      </c>
      <c r="M75" s="13">
        <f>Tabla1[[#This Row],[Precio Ofertado sin IVA.]]</f>
        <v>1616055123.3089395</v>
      </c>
      <c r="N75" s="16">
        <v>0.05</v>
      </c>
      <c r="O75" s="13">
        <v>1616055123.3089395</v>
      </c>
      <c r="P75" s="16">
        <v>0.05</v>
      </c>
      <c r="Q75" s="15">
        <v>24437380.397934303</v>
      </c>
      <c r="R75" s="15">
        <f>Tabla1[[#This Row],[Precio del Mantenimiento.]]</f>
        <v>24437380.397934303</v>
      </c>
      <c r="S75" s="11" t="s">
        <v>41</v>
      </c>
      <c r="T75" s="11" t="s">
        <v>33</v>
      </c>
      <c r="U75" s="11" t="s">
        <v>32</v>
      </c>
      <c r="V75" s="11" t="s">
        <v>32</v>
      </c>
      <c r="W75" s="11">
        <v>20</v>
      </c>
      <c r="X75" s="11" t="s">
        <v>33</v>
      </c>
      <c r="Y75" s="33" t="s">
        <v>33</v>
      </c>
      <c r="Z75" s="49"/>
    </row>
    <row r="76" spans="1:26" x14ac:dyDescent="0.25">
      <c r="A76" s="11" t="s">
        <v>49</v>
      </c>
      <c r="B76" s="18" t="s">
        <v>26</v>
      </c>
      <c r="C76" s="11" t="s">
        <v>98</v>
      </c>
      <c r="D76" s="12" t="s">
        <v>102</v>
      </c>
      <c r="E76" s="12" t="s">
        <v>100</v>
      </c>
      <c r="F76" s="12"/>
      <c r="G76" s="12"/>
      <c r="H76" s="12"/>
      <c r="I76" s="12" t="str">
        <f t="shared" si="3"/>
        <v>mayor a 150mayor o igual a 13,5</v>
      </c>
      <c r="J76" s="12" t="str">
        <f>Tabla1[[#This Row],[Tipología]]&amp;Tabla1[[#This Row],[llave]]</f>
        <v>Motoniveladoramayor a 150mayor o igual a 13,5</v>
      </c>
      <c r="K76" s="11" t="s">
        <v>51</v>
      </c>
      <c r="L76" s="11" t="s">
        <v>106</v>
      </c>
      <c r="M76" s="13">
        <f>Tabla1[[#This Row],[Precio Ofertado sin IVA.]]</f>
        <v>1887622374.7900958</v>
      </c>
      <c r="N76" s="17">
        <v>2.6700000000000002E-2</v>
      </c>
      <c r="O76" s="13">
        <v>1887622374.7900958</v>
      </c>
      <c r="P76" s="17">
        <v>2.6700000000000002E-2</v>
      </c>
      <c r="Q76" s="15">
        <v>28628250</v>
      </c>
      <c r="R76" s="15">
        <f>Tabla1[[#This Row],[Precio del Mantenimiento.]]</f>
        <v>28628250</v>
      </c>
      <c r="S76" s="11" t="s">
        <v>53</v>
      </c>
      <c r="T76" s="11" t="s">
        <v>32</v>
      </c>
      <c r="U76" s="11" t="s">
        <v>32</v>
      </c>
      <c r="V76" s="11" t="s">
        <v>32</v>
      </c>
      <c r="W76" s="11">
        <v>5</v>
      </c>
      <c r="X76" s="11" t="s">
        <v>54</v>
      </c>
      <c r="Y76" s="37" t="s">
        <v>33</v>
      </c>
      <c r="Z76" s="49"/>
    </row>
    <row r="77" spans="1:26" x14ac:dyDescent="0.25">
      <c r="A77" s="11" t="s">
        <v>25</v>
      </c>
      <c r="B77" s="11" t="s">
        <v>26</v>
      </c>
      <c r="C77" s="11" t="s">
        <v>98</v>
      </c>
      <c r="D77" s="11" t="s">
        <v>102</v>
      </c>
      <c r="E77" s="11" t="s">
        <v>100</v>
      </c>
      <c r="F77" s="11"/>
      <c r="G77" s="11"/>
      <c r="H77" s="11"/>
      <c r="I77" s="12" t="str">
        <f t="shared" si="3"/>
        <v>mayor a 150mayor o igual a 13,5</v>
      </c>
      <c r="J77" s="12" t="str">
        <f>Tabla1[[#This Row],[Tipología]]&amp;Tabla1[[#This Row],[llave]]</f>
        <v>Motoniveladoramayor a 150mayor o igual a 13,5</v>
      </c>
      <c r="K77" s="35" t="s">
        <v>30</v>
      </c>
      <c r="L77" s="35" t="s">
        <v>107</v>
      </c>
      <c r="M77" s="13">
        <f>Tabla1[[#This Row],[Precio Ofertado sin IVA.]]</f>
        <v>1913626209.6516194</v>
      </c>
      <c r="N77" s="36">
        <v>0.2</v>
      </c>
      <c r="O77" s="13">
        <v>1913626209.6516194</v>
      </c>
      <c r="P77" s="36">
        <v>0.2</v>
      </c>
      <c r="Q77" s="15">
        <v>33826680.213770881</v>
      </c>
      <c r="R77" s="15">
        <f>Tabla1[[#This Row],[Precio del Mantenimiento.]]</f>
        <v>33826680.213770881</v>
      </c>
      <c r="S77" s="35">
        <v>1</v>
      </c>
      <c r="T77" s="35" t="s">
        <v>32</v>
      </c>
      <c r="U77" s="35" t="s">
        <v>32</v>
      </c>
      <c r="V77" s="35" t="s">
        <v>33</v>
      </c>
      <c r="W77" s="35" t="s">
        <v>34</v>
      </c>
      <c r="X77" s="37" t="s">
        <v>35</v>
      </c>
      <c r="Y77" s="37" t="s">
        <v>33</v>
      </c>
      <c r="Z77" s="49"/>
    </row>
    <row r="78" spans="1:26" x14ac:dyDescent="0.25">
      <c r="A78" s="11" t="s">
        <v>39</v>
      </c>
      <c r="B78" s="11" t="s">
        <v>26</v>
      </c>
      <c r="C78" s="11" t="s">
        <v>98</v>
      </c>
      <c r="D78" s="11" t="s">
        <v>102</v>
      </c>
      <c r="E78" s="11" t="s">
        <v>100</v>
      </c>
      <c r="F78" s="11"/>
      <c r="G78" s="11"/>
      <c r="H78" s="11"/>
      <c r="I78" s="12" t="str">
        <f>IF(C78="Motoniveladora",D78&amp;E78,IF(C78="Retroexcavadora de llantas",D78&amp;E78,IF(C78="Excavadora de orugas",D78&amp;E78,IF(C78="Vibrocompactador mixto",E78,IF(C78="Vibrocompactador llanta para acabado",E78,IF(C78="Vibrocompactador doble tandem",E78,IF(C78="Tractor de orugas",D78&amp;E78,IF(C78="Minicargadores",F78,IF(C78="Cargadores Frontales",G78&amp;H78,IF(C78="Tractor",D78,IF(C78="Cosechadora",D78,0)))))))))))</f>
        <v>mayor a 150mayor o igual a 13,5</v>
      </c>
      <c r="J78" s="12" t="str">
        <f>Tabla1[[#This Row],[Tipología]]&amp;Tabla1[[#This Row],[llave]]</f>
        <v>Motoniveladoramayor a 150mayor o igual a 13,5</v>
      </c>
      <c r="K78" s="11" t="s">
        <v>39</v>
      </c>
      <c r="L78" s="50" t="s">
        <v>196</v>
      </c>
      <c r="M78" s="13">
        <v>1350000000</v>
      </c>
      <c r="N78" s="16">
        <v>0.05</v>
      </c>
      <c r="O78" s="13">
        <v>1418850000</v>
      </c>
      <c r="P78" s="16">
        <v>0.05</v>
      </c>
      <c r="Q78" s="15">
        <v>31488000</v>
      </c>
      <c r="R78" s="15">
        <f>Tabla1[[#This Row],[Precio del Mantenimiento.]]</f>
        <v>31488000</v>
      </c>
      <c r="S78" s="35">
        <v>1</v>
      </c>
      <c r="T78" s="11" t="s">
        <v>33</v>
      </c>
      <c r="U78" s="11" t="s">
        <v>32</v>
      </c>
      <c r="V78" s="11" t="s">
        <v>32</v>
      </c>
      <c r="W78" s="11">
        <v>20</v>
      </c>
      <c r="X78" s="11" t="s">
        <v>54</v>
      </c>
      <c r="Y78" s="33" t="s">
        <v>32</v>
      </c>
      <c r="Z78" s="49"/>
    </row>
    <row r="79" spans="1:26" x14ac:dyDescent="0.25">
      <c r="A79" s="11" t="s">
        <v>25</v>
      </c>
      <c r="B79" s="11" t="s">
        <v>26</v>
      </c>
      <c r="C79" s="11" t="s">
        <v>108</v>
      </c>
      <c r="D79" s="11" t="s">
        <v>109</v>
      </c>
      <c r="E79" s="11" t="s">
        <v>110</v>
      </c>
      <c r="F79" s="11"/>
      <c r="G79" s="11"/>
      <c r="H79" s="11"/>
      <c r="I79" s="12" t="str">
        <f t="shared" si="3"/>
        <v>de 85 a 100de 6,5 a 7,5</v>
      </c>
      <c r="J79" s="12" t="str">
        <f>Tabla1[[#This Row],[Tipología]]&amp;Tabla1[[#This Row],[llave]]</f>
        <v>Retroexcavadora de llantasde 85 a 100de 6,5 a 7,5</v>
      </c>
      <c r="K79" s="11" t="s">
        <v>30</v>
      </c>
      <c r="L79" s="11" t="s">
        <v>111</v>
      </c>
      <c r="M79" s="13">
        <f>Tabla1[[#This Row],[Precio Ofertado sin IVA.]]</f>
        <v>688233987.681723</v>
      </c>
      <c r="N79" s="14">
        <v>0.3</v>
      </c>
      <c r="O79" s="13">
        <v>688233987.681723</v>
      </c>
      <c r="P79" s="14">
        <v>0.3</v>
      </c>
      <c r="Q79" s="15">
        <v>19544304.123512063</v>
      </c>
      <c r="R79" s="15">
        <f>Tabla1[[#This Row],[Precio del Mantenimiento.]]</f>
        <v>19544304.123512063</v>
      </c>
      <c r="S79" s="11">
        <v>1</v>
      </c>
      <c r="T79" s="11" t="s">
        <v>32</v>
      </c>
      <c r="U79" s="11" t="s">
        <v>32</v>
      </c>
      <c r="V79" s="11" t="s">
        <v>33</v>
      </c>
      <c r="W79" s="11" t="s">
        <v>34</v>
      </c>
      <c r="X79" s="11" t="s">
        <v>35</v>
      </c>
      <c r="Y79" s="37" t="s">
        <v>33</v>
      </c>
      <c r="Z79" s="49"/>
    </row>
    <row r="80" spans="1:26" x14ac:dyDescent="0.25">
      <c r="A80" s="11" t="s">
        <v>25</v>
      </c>
      <c r="B80" s="11" t="s">
        <v>26</v>
      </c>
      <c r="C80" s="11" t="s">
        <v>108</v>
      </c>
      <c r="D80" s="11" t="s">
        <v>109</v>
      </c>
      <c r="E80" s="11" t="s">
        <v>110</v>
      </c>
      <c r="F80" s="11"/>
      <c r="G80" s="11"/>
      <c r="H80" s="11"/>
      <c r="I80" s="12" t="str">
        <f t="shared" si="3"/>
        <v>de 85 a 100de 6,5 a 7,5</v>
      </c>
      <c r="J80" s="12" t="str">
        <f>Tabla1[[#This Row],[Tipología]]&amp;Tabla1[[#This Row],[llave]]</f>
        <v>Retroexcavadora de llantasde 85 a 100de 6,5 a 7,5</v>
      </c>
      <c r="K80" s="11" t="s">
        <v>30</v>
      </c>
      <c r="L80" s="11" t="s">
        <v>112</v>
      </c>
      <c r="M80" s="13">
        <f>Tabla1[[#This Row],[Precio Ofertado sin IVA.]]</f>
        <v>730199474.73548698</v>
      </c>
      <c r="N80" s="14">
        <v>0.3</v>
      </c>
      <c r="O80" s="13">
        <v>730199474.73548698</v>
      </c>
      <c r="P80" s="14">
        <v>0.3</v>
      </c>
      <c r="Q80" s="15">
        <v>22551120.142513923</v>
      </c>
      <c r="R80" s="15">
        <f>Tabla1[[#This Row],[Precio del Mantenimiento.]]</f>
        <v>22551120.142513923</v>
      </c>
      <c r="S80" s="11">
        <v>1</v>
      </c>
      <c r="T80" s="11" t="s">
        <v>32</v>
      </c>
      <c r="U80" s="11" t="s">
        <v>32</v>
      </c>
      <c r="V80" s="11" t="s">
        <v>33</v>
      </c>
      <c r="W80" s="11" t="s">
        <v>34</v>
      </c>
      <c r="X80" s="11" t="s">
        <v>35</v>
      </c>
      <c r="Y80" s="33" t="s">
        <v>33</v>
      </c>
      <c r="Z80" s="49"/>
    </row>
    <row r="81" spans="1:26" s="48" customFormat="1" x14ac:dyDescent="0.25">
      <c r="A81" s="45" t="s">
        <v>25</v>
      </c>
      <c r="B81" s="45" t="s">
        <v>26</v>
      </c>
      <c r="C81" s="45" t="s">
        <v>108</v>
      </c>
      <c r="D81" s="45" t="s">
        <v>109</v>
      </c>
      <c r="E81" s="45" t="s">
        <v>113</v>
      </c>
      <c r="F81" s="45"/>
      <c r="G81" s="45"/>
      <c r="H81" s="45"/>
      <c r="I81" s="46" t="str">
        <f t="shared" si="3"/>
        <v>de 85 a 100mayor a 7,5 a 8,5</v>
      </c>
      <c r="J81" s="46" t="str">
        <f>Tabla1[[#This Row],[Tipología]]&amp;Tabla1[[#This Row],[llave]]</f>
        <v>Retroexcavadora de llantasde 85 a 100mayor a 7,5 a 8,5</v>
      </c>
      <c r="K81" s="45" t="s">
        <v>30</v>
      </c>
      <c r="L81" s="45" t="s">
        <v>195</v>
      </c>
      <c r="M81" s="13">
        <f>Tabla1[[#This Row],[Precio Ofertado sin IVA.]]</f>
        <v>787777050</v>
      </c>
      <c r="N81" s="47">
        <v>0.3</v>
      </c>
      <c r="O81" s="13">
        <v>787777050</v>
      </c>
      <c r="P81" s="47">
        <v>0.3</v>
      </c>
      <c r="Q81" s="15">
        <v>23973930</v>
      </c>
      <c r="R81" s="15">
        <f>Tabla1[[#This Row],[Precio del Mantenimiento.]]</f>
        <v>23973930</v>
      </c>
      <c r="S81" s="45">
        <v>1</v>
      </c>
      <c r="T81" s="45" t="s">
        <v>32</v>
      </c>
      <c r="U81" s="45" t="s">
        <v>32</v>
      </c>
      <c r="V81" s="45" t="s">
        <v>33</v>
      </c>
      <c r="W81" s="45" t="s">
        <v>34</v>
      </c>
      <c r="X81" s="45" t="s">
        <v>35</v>
      </c>
      <c r="Y81" s="37" t="s">
        <v>32</v>
      </c>
      <c r="Z81" s="49"/>
    </row>
    <row r="82" spans="1:26" x14ac:dyDescent="0.25">
      <c r="A82" s="11" t="s">
        <v>37</v>
      </c>
      <c r="B82" s="11" t="s">
        <v>26</v>
      </c>
      <c r="C82" s="11" t="s">
        <v>108</v>
      </c>
      <c r="D82" s="11" t="s">
        <v>109</v>
      </c>
      <c r="E82" s="11" t="s">
        <v>113</v>
      </c>
      <c r="F82" s="11"/>
      <c r="G82" s="11"/>
      <c r="H82" s="11"/>
      <c r="I82" s="12" t="str">
        <f t="shared" si="3"/>
        <v>de 85 a 100mayor a 7,5 a 8,5</v>
      </c>
      <c r="J82" s="12" t="str">
        <f>Tabla1[[#This Row],[Tipología]]&amp;Tabla1[[#This Row],[llave]]</f>
        <v>Retroexcavadora de llantasde 85 a 100mayor a 7,5 a 8,5</v>
      </c>
      <c r="K82" s="11" t="s">
        <v>211</v>
      </c>
      <c r="L82" s="11" t="s">
        <v>224</v>
      </c>
      <c r="M82" s="52">
        <v>500000000</v>
      </c>
      <c r="N82" s="16">
        <v>0.02</v>
      </c>
      <c r="O82" s="52">
        <v>525499999.99999994</v>
      </c>
      <c r="P82" s="16">
        <v>0.02</v>
      </c>
      <c r="Q82" s="15">
        <v>30750000</v>
      </c>
      <c r="R82" s="15">
        <f>Tabla1[[#This Row],[Precio del Mantenimiento.]]</f>
        <v>30750000</v>
      </c>
      <c r="S82" s="11">
        <v>1</v>
      </c>
      <c r="T82" s="11" t="s">
        <v>32</v>
      </c>
      <c r="U82" s="11" t="s">
        <v>32</v>
      </c>
      <c r="V82" s="11" t="s">
        <v>32</v>
      </c>
      <c r="W82" s="11">
        <v>5</v>
      </c>
      <c r="X82" s="11" t="s">
        <v>32</v>
      </c>
      <c r="Y82" s="33" t="s">
        <v>32</v>
      </c>
      <c r="Z82" s="49"/>
    </row>
    <row r="83" spans="1:26" x14ac:dyDescent="0.25">
      <c r="A83" s="11" t="s">
        <v>39</v>
      </c>
      <c r="B83" s="11" t="s">
        <v>26</v>
      </c>
      <c r="C83" s="11" t="s">
        <v>108</v>
      </c>
      <c r="D83" s="11" t="s">
        <v>109</v>
      </c>
      <c r="E83" s="11" t="s">
        <v>113</v>
      </c>
      <c r="F83" s="11"/>
      <c r="G83" s="11"/>
      <c r="H83" s="11"/>
      <c r="I83" s="12" t="str">
        <f t="shared" si="3"/>
        <v>de 85 a 100mayor a 7,5 a 8,5</v>
      </c>
      <c r="J83" s="12" t="str">
        <f>Tabla1[[#This Row],[Tipología]]&amp;Tabla1[[#This Row],[llave]]</f>
        <v>Retroexcavadora de llantasde 85 a 100mayor a 7,5 a 8,5</v>
      </c>
      <c r="K83" s="11" t="s">
        <v>39</v>
      </c>
      <c r="L83" s="11" t="s">
        <v>114</v>
      </c>
      <c r="M83" s="13">
        <f>Tabla1[[#This Row],[Precio Ofertado sin IVA.]]</f>
        <v>597154857.58790278</v>
      </c>
      <c r="N83" s="16">
        <v>0.06</v>
      </c>
      <c r="O83" s="13">
        <v>597154857.58790278</v>
      </c>
      <c r="P83" s="16">
        <v>0.06</v>
      </c>
      <c r="Q83" s="15">
        <v>21567958.957660738</v>
      </c>
      <c r="R83" s="15">
        <f>Tabla1[[#This Row],[Precio del Mantenimiento.]]</f>
        <v>21567958.957660738</v>
      </c>
      <c r="S83" s="11" t="s">
        <v>92</v>
      </c>
      <c r="T83" s="11" t="s">
        <v>33</v>
      </c>
      <c r="U83" s="11" t="s">
        <v>32</v>
      </c>
      <c r="V83" s="11" t="s">
        <v>32</v>
      </c>
      <c r="W83" s="11">
        <v>20</v>
      </c>
      <c r="X83" s="11" t="s">
        <v>33</v>
      </c>
      <c r="Y83" s="37" t="s">
        <v>33</v>
      </c>
      <c r="Z83" s="49"/>
    </row>
    <row r="84" spans="1:26" x14ac:dyDescent="0.25">
      <c r="A84" s="11" t="s">
        <v>39</v>
      </c>
      <c r="B84" s="11" t="s">
        <v>26</v>
      </c>
      <c r="C84" s="11" t="s">
        <v>108</v>
      </c>
      <c r="D84" s="11" t="s">
        <v>109</v>
      </c>
      <c r="E84" s="11" t="s">
        <v>113</v>
      </c>
      <c r="F84" s="11"/>
      <c r="G84" s="11"/>
      <c r="H84" s="11"/>
      <c r="I84" s="12" t="str">
        <f>IF(C84="Motoniveladora",D84&amp;E84,IF(C84="Retroexcavadora de llantas",D84&amp;E84,IF(C84="Excavadora de orugas",D84&amp;E84,IF(C84="Vibrocompactador mixto",E84,IF(C84="Vibrocompactador llanta para acabado",E84,IF(C84="Vibrocompactador doble tandem",E84,IF(C84="Tractor de orugas",D84&amp;E84,IF(C84="Minicargadores",F84,IF(C84="Cargadores Frontales",G84&amp;H84,IF(C84="Tractor",D84,IF(C84="Cosechadora",D84,0)))))))))))</f>
        <v>de 85 a 100mayor a 7,5 a 8,5</v>
      </c>
      <c r="J84" s="12" t="str">
        <f>Tabla1[[#This Row],[Tipología]]&amp;Tabla1[[#This Row],[llave]]</f>
        <v>Retroexcavadora de llantasde 85 a 100mayor a 7,5 a 8,5</v>
      </c>
      <c r="K84" s="11" t="s">
        <v>39</v>
      </c>
      <c r="L84" s="11" t="s">
        <v>230</v>
      </c>
      <c r="M84" s="13">
        <v>498000000</v>
      </c>
      <c r="N84" s="16">
        <v>0.05</v>
      </c>
      <c r="O84" s="13">
        <v>523397999.99999994</v>
      </c>
      <c r="P84" s="16">
        <v>0.05</v>
      </c>
      <c r="Q84" s="13">
        <v>32595000</v>
      </c>
      <c r="R84" s="13">
        <v>26500000</v>
      </c>
      <c r="S84" s="11">
        <v>1</v>
      </c>
      <c r="T84" s="11" t="s">
        <v>32</v>
      </c>
      <c r="U84" s="11" t="s">
        <v>32</v>
      </c>
      <c r="V84" s="11" t="s">
        <v>32</v>
      </c>
      <c r="W84" s="11">
        <v>5</v>
      </c>
      <c r="X84" s="11" t="s">
        <v>32</v>
      </c>
      <c r="Y84" s="33" t="s">
        <v>32</v>
      </c>
      <c r="Z84" s="49"/>
    </row>
    <row r="85" spans="1:26" x14ac:dyDescent="0.25">
      <c r="A85" s="11" t="s">
        <v>39</v>
      </c>
      <c r="B85" s="11" t="s">
        <v>26</v>
      </c>
      <c r="C85" s="11" t="s">
        <v>108</v>
      </c>
      <c r="D85" s="11" t="s">
        <v>109</v>
      </c>
      <c r="E85" s="11" t="s">
        <v>113</v>
      </c>
      <c r="F85" s="11"/>
      <c r="G85" s="11"/>
      <c r="H85" s="11"/>
      <c r="I85" s="12" t="str">
        <f>IF(C85="Motoniveladora",D85&amp;E85,IF(C85="Retroexcavadora de llantas",D85&amp;E85,IF(C85="Excavadora de orugas",D85&amp;E85,IF(C85="Vibrocompactador mixto",E85,IF(C85="Vibrocompactador llanta para acabado",E85,IF(C85="Vibrocompactador doble tandem",E85,IF(C85="Tractor de orugas",D85&amp;E85,IF(C85="Minicargadores",F85,IF(C85="Cargadores Frontales",G85&amp;H85,IF(C85="Tractor",D85,IF(C85="Cosechadora",D85,0)))))))))))</f>
        <v>de 85 a 100mayor a 7,5 a 8,5</v>
      </c>
      <c r="J85" s="12" t="str">
        <f>Tabla1[[#This Row],[Tipología]]&amp;Tabla1[[#This Row],[llave]]</f>
        <v>Retroexcavadora de llantasde 85 a 100mayor a 7,5 a 8,5</v>
      </c>
      <c r="K85" s="11" t="s">
        <v>39</v>
      </c>
      <c r="L85" s="11" t="s">
        <v>231</v>
      </c>
      <c r="M85" s="13">
        <v>585000000</v>
      </c>
      <c r="N85" s="16">
        <v>0.05</v>
      </c>
      <c r="O85" s="13">
        <v>614835000</v>
      </c>
      <c r="P85" s="16">
        <v>0.05</v>
      </c>
      <c r="Q85" s="13">
        <v>33825000</v>
      </c>
      <c r="R85" s="13">
        <v>27500000</v>
      </c>
      <c r="S85" s="11">
        <v>1</v>
      </c>
      <c r="T85" s="11" t="s">
        <v>32</v>
      </c>
      <c r="U85" s="11" t="s">
        <v>32</v>
      </c>
      <c r="V85" s="11" t="s">
        <v>32</v>
      </c>
      <c r="W85" s="11">
        <v>5</v>
      </c>
      <c r="X85" s="11" t="s">
        <v>32</v>
      </c>
      <c r="Y85" s="33" t="s">
        <v>32</v>
      </c>
      <c r="Z85" s="49"/>
    </row>
    <row r="86" spans="1:26" x14ac:dyDescent="0.25">
      <c r="A86" s="11" t="s">
        <v>39</v>
      </c>
      <c r="B86" s="11" t="s">
        <v>26</v>
      </c>
      <c r="C86" s="11" t="s">
        <v>108</v>
      </c>
      <c r="D86" s="11" t="s">
        <v>109</v>
      </c>
      <c r="E86" s="11" t="s">
        <v>113</v>
      </c>
      <c r="F86" s="11"/>
      <c r="G86" s="11"/>
      <c r="H86" s="11"/>
      <c r="I86" s="12" t="str">
        <f t="shared" si="3"/>
        <v>de 85 a 100mayor a 7,5 a 8,5</v>
      </c>
      <c r="J86" s="12" t="str">
        <f>Tabla1[[#This Row],[Tipología]]&amp;Tabla1[[#This Row],[llave]]</f>
        <v>Retroexcavadora de llantasde 85 a 100mayor a 7,5 a 8,5</v>
      </c>
      <c r="K86" s="11" t="s">
        <v>39</v>
      </c>
      <c r="L86" s="11" t="s">
        <v>115</v>
      </c>
      <c r="M86" s="13">
        <f>Tabla1[[#This Row],[Precio Ofertado sin IVA.]]</f>
        <v>659420452.37683928</v>
      </c>
      <c r="N86" s="16">
        <v>0.06</v>
      </c>
      <c r="O86" s="13">
        <v>659420452.37683928</v>
      </c>
      <c r="P86" s="16">
        <v>0.06</v>
      </c>
      <c r="Q86" s="15">
        <v>21567958.957660738</v>
      </c>
      <c r="R86" s="15">
        <f>Tabla1[[#This Row],[Precio del Mantenimiento.]]</f>
        <v>21567958.957660738</v>
      </c>
      <c r="S86" s="11" t="s">
        <v>92</v>
      </c>
      <c r="T86" s="11" t="s">
        <v>33</v>
      </c>
      <c r="U86" s="11" t="s">
        <v>32</v>
      </c>
      <c r="V86" s="11" t="s">
        <v>32</v>
      </c>
      <c r="W86" s="11">
        <v>20</v>
      </c>
      <c r="X86" s="11" t="s">
        <v>32</v>
      </c>
      <c r="Y86" s="33" t="s">
        <v>33</v>
      </c>
      <c r="Z86" s="49"/>
    </row>
    <row r="87" spans="1:26" x14ac:dyDescent="0.25">
      <c r="A87" s="11" t="s">
        <v>49</v>
      </c>
      <c r="B87" s="18" t="s">
        <v>26</v>
      </c>
      <c r="C87" s="11" t="s">
        <v>108</v>
      </c>
      <c r="D87" s="11" t="s">
        <v>109</v>
      </c>
      <c r="E87" s="11" t="s">
        <v>113</v>
      </c>
      <c r="F87" s="12"/>
      <c r="G87" s="11"/>
      <c r="H87" s="11"/>
      <c r="I87" s="12" t="str">
        <f t="shared" si="3"/>
        <v>de 85 a 100mayor a 7,5 a 8,5</v>
      </c>
      <c r="J87" s="12" t="str">
        <f>Tabla1[[#This Row],[Tipología]]&amp;Tabla1[[#This Row],[llave]]</f>
        <v>Retroexcavadora de llantasde 85 a 100mayor a 7,5 a 8,5</v>
      </c>
      <c r="K87" s="11" t="s">
        <v>51</v>
      </c>
      <c r="L87" s="11" t="s">
        <v>116</v>
      </c>
      <c r="M87" s="13">
        <f>Tabla1[[#This Row],[Precio Ofertado sin IVA.]]</f>
        <v>708839819.31813598</v>
      </c>
      <c r="N87" s="17">
        <v>3.1399999999999997E-2</v>
      </c>
      <c r="O87" s="13">
        <v>708839819.31813598</v>
      </c>
      <c r="P87" s="17">
        <v>3.1399999999999997E-2</v>
      </c>
      <c r="Q87" s="15">
        <v>24364516.5</v>
      </c>
      <c r="R87" s="15">
        <f>Tabla1[[#This Row],[Precio del Mantenimiento.]]</f>
        <v>24364516.5</v>
      </c>
      <c r="S87" s="11" t="s">
        <v>53</v>
      </c>
      <c r="T87" s="11" t="s">
        <v>32</v>
      </c>
      <c r="U87" s="11" t="s">
        <v>32</v>
      </c>
      <c r="V87" s="11" t="s">
        <v>32</v>
      </c>
      <c r="W87" s="11">
        <v>5</v>
      </c>
      <c r="X87" s="11" t="s">
        <v>32</v>
      </c>
      <c r="Y87" s="37" t="s">
        <v>32</v>
      </c>
      <c r="Z87" s="49"/>
    </row>
    <row r="88" spans="1:26" x14ac:dyDescent="0.25">
      <c r="A88" s="11" t="s">
        <v>49</v>
      </c>
      <c r="B88" s="18" t="s">
        <v>26</v>
      </c>
      <c r="C88" s="11" t="s">
        <v>108</v>
      </c>
      <c r="D88" s="11" t="s">
        <v>109</v>
      </c>
      <c r="E88" s="11" t="s">
        <v>110</v>
      </c>
      <c r="F88" s="12"/>
      <c r="G88" s="11"/>
      <c r="H88" s="11"/>
      <c r="I88" s="12" t="str">
        <f t="shared" si="3"/>
        <v>de 85 a 100de 6,5 a 7,5</v>
      </c>
      <c r="J88" s="12" t="str">
        <f>Tabla1[[#This Row],[Tipología]]&amp;Tabla1[[#This Row],[llave]]</f>
        <v>Retroexcavadora de llantasde 85 a 100de 6,5 a 7,5</v>
      </c>
      <c r="K88" s="11" t="s">
        <v>51</v>
      </c>
      <c r="L88" s="11" t="s">
        <v>178</v>
      </c>
      <c r="M88" s="13">
        <f>Tabla1[[#This Row],[Precio Ofertado sin IVA.]]</f>
        <v>680971451.56689596</v>
      </c>
      <c r="N88" s="17">
        <v>3.3399999999999999E-2</v>
      </c>
      <c r="O88" s="13">
        <v>680971451.56689596</v>
      </c>
      <c r="P88" s="17">
        <v>3.3399999999999999E-2</v>
      </c>
      <c r="Q88" s="15">
        <v>24364516.5</v>
      </c>
      <c r="R88" s="15">
        <f>Tabla1[[#This Row],[Precio del Mantenimiento.]]</f>
        <v>24364516.5</v>
      </c>
      <c r="S88" s="11" t="s">
        <v>53</v>
      </c>
      <c r="T88" s="11" t="s">
        <v>32</v>
      </c>
      <c r="U88" s="11" t="s">
        <v>32</v>
      </c>
      <c r="V88" s="11" t="s">
        <v>32</v>
      </c>
      <c r="W88" s="11">
        <v>5</v>
      </c>
      <c r="X88" s="11" t="s">
        <v>32</v>
      </c>
      <c r="Y88" s="33" t="s">
        <v>32</v>
      </c>
      <c r="Z88" s="49"/>
    </row>
    <row r="89" spans="1:26" x14ac:dyDescent="0.25">
      <c r="A89" s="11" t="s">
        <v>49</v>
      </c>
      <c r="B89" s="18" t="s">
        <v>26</v>
      </c>
      <c r="C89" s="11" t="s">
        <v>149</v>
      </c>
      <c r="D89" s="11" t="s">
        <v>150</v>
      </c>
      <c r="E89" s="11" t="s">
        <v>151</v>
      </c>
      <c r="F89" s="12"/>
      <c r="G89" s="11"/>
      <c r="H89" s="11"/>
      <c r="I89" s="12" t="str">
        <f t="shared" si="3"/>
        <v>mayor a 140mayor a 14</v>
      </c>
      <c r="J89" s="12" t="str">
        <f>Tabla1[[#This Row],[Tipología]]&amp;Tabla1[[#This Row],[llave]]</f>
        <v>Tractor de orugasmayor a 140mayor a 14</v>
      </c>
      <c r="K89" s="11" t="s">
        <v>51</v>
      </c>
      <c r="L89" s="11" t="s">
        <v>159</v>
      </c>
      <c r="M89" s="13">
        <f>Tabla1[[#This Row],[Precio Ofertado sin IVA.]]</f>
        <v>2284483046.125514</v>
      </c>
      <c r="N89" s="17">
        <v>2.5399999999999999E-2</v>
      </c>
      <c r="O89" s="13">
        <v>2284483046.125514</v>
      </c>
      <c r="P89" s="17">
        <v>2.5399999999999999E-2</v>
      </c>
      <c r="Q89" s="15">
        <v>31155900</v>
      </c>
      <c r="R89" s="15">
        <f>Tabla1[[#This Row],[Precio del Mantenimiento.]]</f>
        <v>31155900</v>
      </c>
      <c r="S89" s="11" t="s">
        <v>53</v>
      </c>
      <c r="T89" s="11" t="s">
        <v>32</v>
      </c>
      <c r="U89" s="11" t="s">
        <v>32</v>
      </c>
      <c r="V89" s="11" t="s">
        <v>32</v>
      </c>
      <c r="W89" s="11">
        <v>5</v>
      </c>
      <c r="X89" s="11" t="s">
        <v>54</v>
      </c>
      <c r="Y89" s="37" t="s">
        <v>33</v>
      </c>
      <c r="Z89" s="49"/>
    </row>
    <row r="90" spans="1:26" x14ac:dyDescent="0.25">
      <c r="A90" s="11" t="s">
        <v>25</v>
      </c>
      <c r="B90" s="11" t="s">
        <v>56</v>
      </c>
      <c r="C90" s="11" t="s">
        <v>117</v>
      </c>
      <c r="D90" s="11" t="s">
        <v>118</v>
      </c>
      <c r="E90" s="11"/>
      <c r="F90" s="11"/>
      <c r="G90" s="11"/>
      <c r="H90" s="11"/>
      <c r="I90" s="12" t="str">
        <f t="shared" si="3"/>
        <v>de 50 a 60</v>
      </c>
      <c r="J90" s="12" t="str">
        <f>Tabla1[[#This Row],[Tipología]]&amp;Tabla1[[#This Row],[llave]]</f>
        <v>Tractorde 50 a 60</v>
      </c>
      <c r="K90" s="11" t="s">
        <v>30</v>
      </c>
      <c r="L90" s="11" t="s">
        <v>120</v>
      </c>
      <c r="M90" s="13">
        <f>Tabla1[[#This Row],[Precio Ofertado sin IVA.]]</f>
        <v>220234876.05815139</v>
      </c>
      <c r="N90" s="14">
        <v>0.3</v>
      </c>
      <c r="O90" s="13">
        <v>220234876.05815139</v>
      </c>
      <c r="P90" s="14">
        <v>0.3</v>
      </c>
      <c r="Q90" s="15">
        <v>14094450.089071201</v>
      </c>
      <c r="R90" s="15">
        <f>Tabla1[[#This Row],[Precio del Mantenimiento.]]</f>
        <v>14094450.089071201</v>
      </c>
      <c r="S90" s="11">
        <v>1</v>
      </c>
      <c r="T90" s="11" t="s">
        <v>32</v>
      </c>
      <c r="U90" s="11" t="s">
        <v>32</v>
      </c>
      <c r="V90" s="11" t="s">
        <v>33</v>
      </c>
      <c r="W90" s="11" t="s">
        <v>34</v>
      </c>
      <c r="X90" s="11" t="s">
        <v>60</v>
      </c>
      <c r="Y90" s="33" t="s">
        <v>33</v>
      </c>
      <c r="Z90" s="49"/>
    </row>
    <row r="91" spans="1:26" x14ac:dyDescent="0.25">
      <c r="A91" s="11" t="s">
        <v>25</v>
      </c>
      <c r="B91" s="11" t="s">
        <v>56</v>
      </c>
      <c r="C91" s="11" t="s">
        <v>117</v>
      </c>
      <c r="D91" s="11" t="s">
        <v>118</v>
      </c>
      <c r="E91" s="11"/>
      <c r="F91" s="11"/>
      <c r="G91" s="11"/>
      <c r="H91" s="11"/>
      <c r="I91" s="12" t="str">
        <f t="shared" si="3"/>
        <v>de 50 a 60</v>
      </c>
      <c r="J91" s="12" t="str">
        <f>Tabla1[[#This Row],[Tipología]]&amp;Tabla1[[#This Row],[llave]]</f>
        <v>Tractorde 50 a 60</v>
      </c>
      <c r="K91" s="11" t="s">
        <v>30</v>
      </c>
      <c r="L91" s="11" t="s">
        <v>121</v>
      </c>
      <c r="M91" s="13">
        <f>Tabla1[[#This Row],[Precio Ofertado sin IVA.]]</f>
        <v>254646575.44223765</v>
      </c>
      <c r="N91" s="14">
        <v>0.3</v>
      </c>
      <c r="O91" s="13">
        <v>254646575.44223765</v>
      </c>
      <c r="P91" s="14">
        <v>0.3</v>
      </c>
      <c r="Q91" s="15">
        <v>14094450.089071199</v>
      </c>
      <c r="R91" s="15">
        <f>Tabla1[[#This Row],[Precio del Mantenimiento.]]</f>
        <v>14094450.089071199</v>
      </c>
      <c r="S91" s="11">
        <v>1</v>
      </c>
      <c r="T91" s="11" t="s">
        <v>32</v>
      </c>
      <c r="U91" s="11" t="s">
        <v>32</v>
      </c>
      <c r="V91" s="11" t="s">
        <v>33</v>
      </c>
      <c r="W91" s="11" t="s">
        <v>34</v>
      </c>
      <c r="X91" s="11" t="s">
        <v>60</v>
      </c>
      <c r="Y91" s="37" t="s">
        <v>33</v>
      </c>
      <c r="Z91" s="49"/>
    </row>
    <row r="92" spans="1:26" x14ac:dyDescent="0.25">
      <c r="A92" s="11" t="s">
        <v>61</v>
      </c>
      <c r="B92" s="11" t="s">
        <v>56</v>
      </c>
      <c r="C92" s="11" t="s">
        <v>117</v>
      </c>
      <c r="D92" s="11" t="s">
        <v>118</v>
      </c>
      <c r="E92" s="11"/>
      <c r="F92" s="11"/>
      <c r="G92" s="11"/>
      <c r="H92" s="11"/>
      <c r="I92" s="12" t="str">
        <f t="shared" si="3"/>
        <v>de 50 a 60</v>
      </c>
      <c r="J92" s="12" t="str">
        <f>Tabla1[[#This Row],[Tipología]]&amp;Tabla1[[#This Row],[llave]]</f>
        <v>Tractorde 50 a 60</v>
      </c>
      <c r="K92" s="11" t="s">
        <v>62</v>
      </c>
      <c r="L92" s="11" t="s">
        <v>122</v>
      </c>
      <c r="M92" s="13">
        <f>Tabla1[[#This Row],[Precio Ofertado sin IVA.]]</f>
        <v>133114524.93453814</v>
      </c>
      <c r="N92" s="20">
        <v>2.5000000000000001E-2</v>
      </c>
      <c r="O92" s="13">
        <v>133114524.93453814</v>
      </c>
      <c r="P92" s="20">
        <v>2.5000000000000001E-2</v>
      </c>
      <c r="Q92" s="15">
        <v>12591042.079570273</v>
      </c>
      <c r="R92" s="15">
        <f>Tabla1[[#This Row],[Precio del Mantenimiento.]]</f>
        <v>12591042.079570273</v>
      </c>
      <c r="S92" s="11">
        <v>1</v>
      </c>
      <c r="T92" s="11"/>
      <c r="U92" s="11" t="s">
        <v>32</v>
      </c>
      <c r="V92" s="11"/>
      <c r="W92" s="11"/>
      <c r="X92" s="11" t="s">
        <v>32</v>
      </c>
      <c r="Y92" s="33" t="s">
        <v>33</v>
      </c>
      <c r="Z92" s="49"/>
    </row>
    <row r="93" spans="1:26" x14ac:dyDescent="0.25">
      <c r="A93" s="11" t="s">
        <v>123</v>
      </c>
      <c r="B93" s="11" t="s">
        <v>56</v>
      </c>
      <c r="C93" s="11" t="s">
        <v>117</v>
      </c>
      <c r="D93" s="11" t="s">
        <v>118</v>
      </c>
      <c r="E93" s="11"/>
      <c r="F93" s="12"/>
      <c r="G93" s="11"/>
      <c r="H93" s="11"/>
      <c r="I93" s="12" t="str">
        <f t="shared" si="3"/>
        <v>de 50 a 60</v>
      </c>
      <c r="J93" s="12" t="str">
        <f>Tabla1[[#This Row],[Tipología]]&amp;Tabla1[[#This Row],[llave]]</f>
        <v>Tractorde 50 a 60</v>
      </c>
      <c r="K93" s="11" t="s">
        <v>124</v>
      </c>
      <c r="L93" s="11" t="s">
        <v>125</v>
      </c>
      <c r="M93" s="13">
        <f>Tabla1[[#This Row],[Precio Ofertado sin IVA.]]</f>
        <v>220312092.55433011</v>
      </c>
      <c r="N93" s="17">
        <v>2.5000000000000001E-2</v>
      </c>
      <c r="O93" s="13">
        <v>220312092.55433011</v>
      </c>
      <c r="P93" s="17">
        <v>2.5000000000000001E-2</v>
      </c>
      <c r="Q93" s="15">
        <v>9772152.0617560316</v>
      </c>
      <c r="R93" s="15">
        <f>Tabla1[[#This Row],[Precio del Mantenimiento.]]</f>
        <v>9772152.0617560316</v>
      </c>
      <c r="S93" s="11" t="s">
        <v>126</v>
      </c>
      <c r="T93" s="11" t="s">
        <v>33</v>
      </c>
      <c r="U93" s="11" t="s">
        <v>32</v>
      </c>
      <c r="V93" s="11" t="s">
        <v>33</v>
      </c>
      <c r="W93" s="11" t="s">
        <v>34</v>
      </c>
      <c r="X93" s="11"/>
      <c r="Y93" s="37" t="s">
        <v>33</v>
      </c>
      <c r="Z93" s="49"/>
    </row>
    <row r="94" spans="1:26" x14ac:dyDescent="0.25">
      <c r="A94" s="11" t="s">
        <v>49</v>
      </c>
      <c r="B94" s="18" t="s">
        <v>26</v>
      </c>
      <c r="C94" s="11" t="s">
        <v>149</v>
      </c>
      <c r="D94" s="11" t="s">
        <v>156</v>
      </c>
      <c r="E94" s="11" t="s">
        <v>157</v>
      </c>
      <c r="F94" s="12"/>
      <c r="G94" s="11"/>
      <c r="H94" s="11"/>
      <c r="I94" s="12" t="str">
        <f t="shared" si="3"/>
        <v>menor a 120menor a 10</v>
      </c>
      <c r="J94" s="12" t="str">
        <f>Tabla1[[#This Row],[Tipología]]&amp;Tabla1[[#This Row],[llave]]</f>
        <v>Tractor de orugasmenor a 120menor a 10</v>
      </c>
      <c r="K94" s="11" t="s">
        <v>51</v>
      </c>
      <c r="L94" s="11" t="s">
        <v>160</v>
      </c>
      <c r="M94" s="13">
        <f>Tabla1[[#This Row],[Precio Ofertado sin IVA.]]</f>
        <v>1151471915.5370359</v>
      </c>
      <c r="N94" s="17">
        <v>4.3700000000000003E-2</v>
      </c>
      <c r="O94" s="13">
        <v>1151471915.5370359</v>
      </c>
      <c r="P94" s="17">
        <v>4.3700000000000003E-2</v>
      </c>
      <c r="Q94" s="15">
        <v>27682687.5</v>
      </c>
      <c r="R94" s="15">
        <f>Tabla1[[#This Row],[Precio del Mantenimiento.]]</f>
        <v>27682687.5</v>
      </c>
      <c r="S94" s="11" t="s">
        <v>53</v>
      </c>
      <c r="T94" s="11" t="s">
        <v>32</v>
      </c>
      <c r="U94" s="11" t="s">
        <v>32</v>
      </c>
      <c r="V94" s="11" t="s">
        <v>32</v>
      </c>
      <c r="W94" s="11">
        <v>5</v>
      </c>
      <c r="X94" s="11" t="s">
        <v>54</v>
      </c>
      <c r="Y94" s="33" t="s">
        <v>33</v>
      </c>
      <c r="Z94" s="49"/>
    </row>
    <row r="95" spans="1:26" x14ac:dyDescent="0.25">
      <c r="A95" s="11" t="s">
        <v>25</v>
      </c>
      <c r="B95" s="11" t="s">
        <v>56</v>
      </c>
      <c r="C95" s="11" t="s">
        <v>117</v>
      </c>
      <c r="D95" s="11" t="s">
        <v>127</v>
      </c>
      <c r="E95" s="11"/>
      <c r="F95" s="11"/>
      <c r="G95" s="11"/>
      <c r="H95" s="11"/>
      <c r="I95" s="12" t="str">
        <f t="shared" si="3"/>
        <v>mayor a 100 a 110</v>
      </c>
      <c r="J95" s="12" t="str">
        <f>Tabla1[[#This Row],[Tipología]]&amp;Tabla1[[#This Row],[llave]]</f>
        <v>Tractormayor a 100 a 110</v>
      </c>
      <c r="K95" s="11" t="s">
        <v>30</v>
      </c>
      <c r="L95" s="11">
        <v>7630</v>
      </c>
      <c r="M95" s="13">
        <f>Tabla1[[#This Row],[Precio Ofertado sin IVA.]]</f>
        <v>364764013.47131276</v>
      </c>
      <c r="N95" s="14">
        <v>0.3</v>
      </c>
      <c r="O95" s="13">
        <v>364764013.47131276</v>
      </c>
      <c r="P95" s="14">
        <v>0.3</v>
      </c>
      <c r="Q95" s="15">
        <v>15409932.097384511</v>
      </c>
      <c r="R95" s="15">
        <f>Tabla1[[#This Row],[Precio del Mantenimiento.]]</f>
        <v>15409932.097384511</v>
      </c>
      <c r="S95" s="11">
        <v>1</v>
      </c>
      <c r="T95" s="11" t="s">
        <v>32</v>
      </c>
      <c r="U95" s="11" t="s">
        <v>32</v>
      </c>
      <c r="V95" s="11" t="s">
        <v>33</v>
      </c>
      <c r="W95" s="11" t="s">
        <v>34</v>
      </c>
      <c r="X95" s="11" t="s">
        <v>60</v>
      </c>
      <c r="Y95" s="37" t="s">
        <v>33</v>
      </c>
      <c r="Z95" s="49"/>
    </row>
    <row r="96" spans="1:26" x14ac:dyDescent="0.25">
      <c r="A96" s="11" t="s">
        <v>61</v>
      </c>
      <c r="B96" s="11" t="s">
        <v>56</v>
      </c>
      <c r="C96" s="11" t="s">
        <v>117</v>
      </c>
      <c r="D96" s="11" t="s">
        <v>127</v>
      </c>
      <c r="E96" s="11"/>
      <c r="F96" s="11"/>
      <c r="G96" s="11"/>
      <c r="H96" s="11"/>
      <c r="I96" s="12" t="str">
        <f t="shared" ref="I96:I130" si="4">IF(C96="Motoniveladora",D96&amp;E96,IF(C96="Retroexcavadora de llantas",D96&amp;E96,IF(C96="Excavadora de orugas",D96&amp;E96,IF(C96="Vibrocompactador mixto",E96,IF(C96="Vibrocompactador llanta para acabado",E96,IF(C96="Vibrocompactador doble tandem",E96,IF(C96="Tractor de orugas",D96&amp;E96,IF(C96="Minicargadores",F96,IF(C96="Cargadores Frontales",G96&amp;H96,IF(C96="Tractor",D96,IF(C96="Cosechadora",D96,0)))))))))))</f>
        <v>mayor a 100 a 110</v>
      </c>
      <c r="J96" s="12" t="str">
        <f>Tabla1[[#This Row],[Tipología]]&amp;Tabla1[[#This Row],[llave]]</f>
        <v>Tractormayor a 100 a 110</v>
      </c>
      <c r="K96" s="11" t="s">
        <v>62</v>
      </c>
      <c r="L96" s="11" t="s">
        <v>128</v>
      </c>
      <c r="M96" s="13">
        <f>Tabla1[[#This Row],[Precio Ofertado sin IVA.]]</f>
        <v>326995075.122926</v>
      </c>
      <c r="N96" s="20">
        <v>1.4E-2</v>
      </c>
      <c r="O96" s="13">
        <v>326995075.122926</v>
      </c>
      <c r="P96" s="20">
        <v>1.4E-2</v>
      </c>
      <c r="Q96" s="15">
        <v>14658228.092634048</v>
      </c>
      <c r="R96" s="15">
        <f>Tabla1[[#This Row],[Precio del Mantenimiento.]]</f>
        <v>14658228.092634048</v>
      </c>
      <c r="S96" s="11">
        <v>1</v>
      </c>
      <c r="T96" s="11"/>
      <c r="U96" s="11" t="s">
        <v>32</v>
      </c>
      <c r="V96" s="11"/>
      <c r="W96" s="11"/>
      <c r="X96" s="11" t="s">
        <v>32</v>
      </c>
      <c r="Y96" s="33" t="s">
        <v>33</v>
      </c>
      <c r="Z96" s="49"/>
    </row>
    <row r="97" spans="1:26" x14ac:dyDescent="0.25">
      <c r="A97" s="11" t="s">
        <v>123</v>
      </c>
      <c r="B97" s="11" t="s">
        <v>56</v>
      </c>
      <c r="C97" s="11" t="s">
        <v>117</v>
      </c>
      <c r="D97" s="11" t="s">
        <v>127</v>
      </c>
      <c r="E97" s="11"/>
      <c r="F97" s="12"/>
      <c r="G97" s="11"/>
      <c r="H97" s="11"/>
      <c r="I97" s="12" t="str">
        <f t="shared" si="4"/>
        <v>mayor a 100 a 110</v>
      </c>
      <c r="J97" s="12" t="str">
        <f>Tabla1[[#This Row],[Tipología]]&amp;Tabla1[[#This Row],[llave]]</f>
        <v>Tractormayor a 100 a 110</v>
      </c>
      <c r="K97" s="11" t="s">
        <v>124</v>
      </c>
      <c r="L97" s="11" t="s">
        <v>129</v>
      </c>
      <c r="M97" s="13">
        <f>Tabla1[[#This Row],[Precio Ofertado sin IVA.]]</f>
        <v>222361000</v>
      </c>
      <c r="N97" s="17">
        <v>2.5000000000000001E-2</v>
      </c>
      <c r="O97" s="13">
        <v>222361000</v>
      </c>
      <c r="P97" s="17">
        <v>2.5000000000000001E-2</v>
      </c>
      <c r="Q97" s="15">
        <v>8500000</v>
      </c>
      <c r="R97" s="15">
        <f>Tabla1[[#This Row],[Precio del Mantenimiento.]]</f>
        <v>8500000</v>
      </c>
      <c r="S97" s="11" t="s">
        <v>126</v>
      </c>
      <c r="T97" s="11" t="s">
        <v>33</v>
      </c>
      <c r="U97" s="11" t="s">
        <v>32</v>
      </c>
      <c r="V97" s="11" t="s">
        <v>33</v>
      </c>
      <c r="W97" s="11" t="s">
        <v>34</v>
      </c>
      <c r="X97" s="11"/>
      <c r="Y97" s="37" t="s">
        <v>33</v>
      </c>
      <c r="Z97" s="49"/>
    </row>
    <row r="98" spans="1:26" x14ac:dyDescent="0.25">
      <c r="A98" s="11" t="s">
        <v>49</v>
      </c>
      <c r="B98" s="18" t="s">
        <v>26</v>
      </c>
      <c r="C98" s="11" t="s">
        <v>149</v>
      </c>
      <c r="D98" s="11" t="s">
        <v>156</v>
      </c>
      <c r="E98" s="11" t="s">
        <v>157</v>
      </c>
      <c r="F98" s="12"/>
      <c r="G98" s="11"/>
      <c r="H98" s="11"/>
      <c r="I98" s="12" t="str">
        <f t="shared" si="4"/>
        <v>menor a 120menor a 10</v>
      </c>
      <c r="J98" s="12" t="str">
        <f>Tabla1[[#This Row],[Tipología]]&amp;Tabla1[[#This Row],[llave]]</f>
        <v>Tractor de orugasmenor a 120menor a 10</v>
      </c>
      <c r="K98" s="11" t="s">
        <v>51</v>
      </c>
      <c r="L98" s="11" t="s">
        <v>161</v>
      </c>
      <c r="M98" s="13">
        <f>Tabla1[[#This Row],[Precio Ofertado sin IVA.]]</f>
        <v>1236440043.8476191</v>
      </c>
      <c r="N98" s="17">
        <v>4.8899999999999999E-2</v>
      </c>
      <c r="O98" s="13">
        <v>1236440043.8476191</v>
      </c>
      <c r="P98" s="17">
        <v>4.8899999999999999E-2</v>
      </c>
      <c r="Q98" s="15">
        <v>27682687.5</v>
      </c>
      <c r="R98" s="15">
        <f>Tabla1[[#This Row],[Precio del Mantenimiento.]]</f>
        <v>27682687.5</v>
      </c>
      <c r="S98" s="11" t="s">
        <v>53</v>
      </c>
      <c r="T98" s="11" t="s">
        <v>32</v>
      </c>
      <c r="U98" s="11" t="s">
        <v>32</v>
      </c>
      <c r="V98" s="11" t="s">
        <v>32</v>
      </c>
      <c r="W98" s="11">
        <v>5</v>
      </c>
      <c r="X98" s="11" t="s">
        <v>54</v>
      </c>
      <c r="Y98" s="33" t="s">
        <v>33</v>
      </c>
      <c r="Z98" s="49"/>
    </row>
    <row r="99" spans="1:26" x14ac:dyDescent="0.25">
      <c r="A99" s="11" t="s">
        <v>25</v>
      </c>
      <c r="B99" s="11" t="s">
        <v>56</v>
      </c>
      <c r="C99" s="11" t="s">
        <v>117</v>
      </c>
      <c r="D99" s="11" t="s">
        <v>130</v>
      </c>
      <c r="E99" s="11"/>
      <c r="F99" s="11"/>
      <c r="G99" s="11"/>
      <c r="H99" s="11"/>
      <c r="I99" s="12" t="str">
        <f t="shared" si="4"/>
        <v>mayor a 110</v>
      </c>
      <c r="J99" s="12" t="str">
        <f>Tabla1[[#This Row],[Tipología]]&amp;Tabla1[[#This Row],[llave]]</f>
        <v>Tractormayor a 110</v>
      </c>
      <c r="K99" s="11" t="s">
        <v>30</v>
      </c>
      <c r="L99" s="11">
        <v>8030</v>
      </c>
      <c r="M99" s="13">
        <f>Tabla1[[#This Row],[Precio Ofertado sin IVA.]]</f>
        <v>392293372.97858298</v>
      </c>
      <c r="N99" s="14">
        <v>0.3</v>
      </c>
      <c r="O99" s="13">
        <v>392293372.97858298</v>
      </c>
      <c r="P99" s="14">
        <v>0.3</v>
      </c>
      <c r="Q99" s="15">
        <v>15409932.097384499</v>
      </c>
      <c r="R99" s="15">
        <f>Tabla1[[#This Row],[Precio del Mantenimiento.]]</f>
        <v>15409932.097384499</v>
      </c>
      <c r="S99" s="11">
        <v>1</v>
      </c>
      <c r="T99" s="11" t="s">
        <v>32</v>
      </c>
      <c r="U99" s="11" t="s">
        <v>32</v>
      </c>
      <c r="V99" s="11" t="s">
        <v>33</v>
      </c>
      <c r="W99" s="11" t="s">
        <v>34</v>
      </c>
      <c r="X99" s="11" t="s">
        <v>60</v>
      </c>
      <c r="Y99" s="37" t="s">
        <v>33</v>
      </c>
      <c r="Z99" s="49"/>
    </row>
    <row r="100" spans="1:26" x14ac:dyDescent="0.25">
      <c r="A100" s="11" t="s">
        <v>123</v>
      </c>
      <c r="B100" s="11" t="s">
        <v>56</v>
      </c>
      <c r="C100" s="11" t="s">
        <v>117</v>
      </c>
      <c r="D100" s="11" t="s">
        <v>130</v>
      </c>
      <c r="E100" s="11"/>
      <c r="F100" s="12"/>
      <c r="G100" s="11"/>
      <c r="H100" s="11"/>
      <c r="I100" s="12" t="str">
        <f t="shared" si="4"/>
        <v>mayor a 110</v>
      </c>
      <c r="J100" s="12" t="str">
        <f>Tabla1[[#This Row],[Tipología]]&amp;Tabla1[[#This Row],[llave]]</f>
        <v>Tractormayor a 110</v>
      </c>
      <c r="K100" s="11" t="s">
        <v>124</v>
      </c>
      <c r="L100" s="11" t="s">
        <v>131</v>
      </c>
      <c r="M100" s="13">
        <f>Tabla1[[#This Row],[Precio Ofertado sin IVA.]]</f>
        <v>496250277.50816602</v>
      </c>
      <c r="N100" s="17">
        <v>2.5000000000000001E-2</v>
      </c>
      <c r="O100" s="13">
        <v>496250277.50816602</v>
      </c>
      <c r="P100" s="17">
        <v>2.5000000000000001E-2</v>
      </c>
      <c r="Q100" s="15">
        <v>16819377.1062916</v>
      </c>
      <c r="R100" s="15">
        <f>Tabla1[[#This Row],[Precio del Mantenimiento.]]</f>
        <v>16819377.1062916</v>
      </c>
      <c r="S100" s="11" t="s">
        <v>126</v>
      </c>
      <c r="T100" s="11" t="s">
        <v>33</v>
      </c>
      <c r="U100" s="11" t="s">
        <v>32</v>
      </c>
      <c r="V100" s="11" t="s">
        <v>33</v>
      </c>
      <c r="W100" s="11" t="s">
        <v>34</v>
      </c>
      <c r="X100" s="11"/>
      <c r="Y100" s="33" t="s">
        <v>33</v>
      </c>
      <c r="Z100" s="49"/>
    </row>
    <row r="101" spans="1:26" x14ac:dyDescent="0.25">
      <c r="A101" s="11" t="s">
        <v>25</v>
      </c>
      <c r="B101" s="11" t="s">
        <v>56</v>
      </c>
      <c r="C101" s="11" t="s">
        <v>117</v>
      </c>
      <c r="D101" s="11" t="s">
        <v>132</v>
      </c>
      <c r="E101" s="11"/>
      <c r="F101" s="11"/>
      <c r="G101" s="11"/>
      <c r="H101" s="11"/>
      <c r="I101" s="12" t="str">
        <f t="shared" si="4"/>
        <v>mayor a 60 a 70</v>
      </c>
      <c r="J101" s="12" t="str">
        <f>Tabla1[[#This Row],[Tipología]]&amp;Tabla1[[#This Row],[llave]]</f>
        <v>Tractormayor a 60 a 70</v>
      </c>
      <c r="K101" s="11" t="s">
        <v>30</v>
      </c>
      <c r="L101" s="11" t="s">
        <v>133</v>
      </c>
      <c r="M101" s="13">
        <f>Tabla1[[#This Row],[Precio Ofertado sin IVA.]]</f>
        <v>230558385.87337705</v>
      </c>
      <c r="N101" s="14">
        <v>0.3</v>
      </c>
      <c r="O101" s="13">
        <v>230558385.87337705</v>
      </c>
      <c r="P101" s="14">
        <v>0.3</v>
      </c>
      <c r="Q101" s="15">
        <v>14094450.089071199</v>
      </c>
      <c r="R101" s="15">
        <f>Tabla1[[#This Row],[Precio del Mantenimiento.]]</f>
        <v>14094450.089071199</v>
      </c>
      <c r="S101" s="11">
        <v>1</v>
      </c>
      <c r="T101" s="11" t="s">
        <v>32</v>
      </c>
      <c r="U101" s="11" t="s">
        <v>32</v>
      </c>
      <c r="V101" s="11" t="s">
        <v>33</v>
      </c>
      <c r="W101" s="11" t="s">
        <v>34</v>
      </c>
      <c r="X101" s="11" t="s">
        <v>60</v>
      </c>
      <c r="Y101" s="37" t="s">
        <v>33</v>
      </c>
      <c r="Z101" s="49"/>
    </row>
    <row r="102" spans="1:26" x14ac:dyDescent="0.25">
      <c r="A102" s="30" t="s">
        <v>25</v>
      </c>
      <c r="B102" s="30" t="s">
        <v>56</v>
      </c>
      <c r="C102" s="30" t="s">
        <v>117</v>
      </c>
      <c r="D102" s="30" t="s">
        <v>132</v>
      </c>
      <c r="E102" s="30"/>
      <c r="F102" s="40"/>
      <c r="G102" s="30"/>
      <c r="H102" s="30"/>
      <c r="I102" s="42" t="str">
        <f t="shared" si="4"/>
        <v>mayor a 60 a 70</v>
      </c>
      <c r="J102" s="42" t="str">
        <f>Tabla1[[#This Row],[Tipología]]&amp;Tabla1[[#This Row],[llave]]</f>
        <v>Tractormayor a 60 a 70</v>
      </c>
      <c r="K102" s="30" t="s">
        <v>30</v>
      </c>
      <c r="L102" s="30" t="s">
        <v>134</v>
      </c>
      <c r="M102" s="13">
        <f>Tabla1[[#This Row],[Precio Ofertado sin IVA.]]</f>
        <v>268411255.19729036</v>
      </c>
      <c r="N102" s="14">
        <v>0.3</v>
      </c>
      <c r="O102" s="13">
        <v>268411255.19729036</v>
      </c>
      <c r="P102" s="14">
        <v>0.3</v>
      </c>
      <c r="Q102" s="15">
        <v>14094450.089071199</v>
      </c>
      <c r="R102" s="15">
        <f>Tabla1[[#This Row],[Precio del Mantenimiento.]]</f>
        <v>14094450.089071199</v>
      </c>
      <c r="S102" s="30">
        <v>1</v>
      </c>
      <c r="T102" s="30" t="s">
        <v>32</v>
      </c>
      <c r="U102" s="30" t="s">
        <v>32</v>
      </c>
      <c r="V102" s="30" t="s">
        <v>33</v>
      </c>
      <c r="W102" s="11" t="s">
        <v>34</v>
      </c>
      <c r="X102" s="30" t="s">
        <v>32</v>
      </c>
      <c r="Y102" s="33" t="s">
        <v>33</v>
      </c>
      <c r="Z102" s="49"/>
    </row>
    <row r="103" spans="1:26" x14ac:dyDescent="0.25">
      <c r="A103" s="11" t="s">
        <v>61</v>
      </c>
      <c r="B103" s="11" t="s">
        <v>56</v>
      </c>
      <c r="C103" s="11" t="s">
        <v>117</v>
      </c>
      <c r="D103" s="11" t="s">
        <v>132</v>
      </c>
      <c r="E103" s="11"/>
      <c r="F103" s="11"/>
      <c r="G103" s="11"/>
      <c r="H103" s="11"/>
      <c r="I103" s="12" t="str">
        <f t="shared" si="4"/>
        <v>mayor a 60 a 70</v>
      </c>
      <c r="J103" s="12" t="str">
        <f>Tabla1[[#This Row],[Tipología]]&amp;Tabla1[[#This Row],[llave]]</f>
        <v>Tractormayor a 60 a 70</v>
      </c>
      <c r="K103" s="11" t="s">
        <v>62</v>
      </c>
      <c r="L103" s="11" t="s">
        <v>135</v>
      </c>
      <c r="M103" s="13">
        <f>Tabla1[[#This Row],[Precio Ofertado sin IVA.]]</f>
        <v>180283732.38296831</v>
      </c>
      <c r="N103" s="20">
        <v>2.1999999999999999E-2</v>
      </c>
      <c r="O103" s="13">
        <v>180283732.38296831</v>
      </c>
      <c r="P103" s="20">
        <v>2.1999999999999999E-2</v>
      </c>
      <c r="Q103" s="15">
        <v>13906524.087883584</v>
      </c>
      <c r="R103" s="15">
        <f>Tabla1[[#This Row],[Precio del Mantenimiento.]]</f>
        <v>13906524.087883584</v>
      </c>
      <c r="S103" s="11">
        <v>1</v>
      </c>
      <c r="T103" s="11"/>
      <c r="U103" s="11" t="s">
        <v>32</v>
      </c>
      <c r="V103" s="11"/>
      <c r="W103" s="11"/>
      <c r="X103" s="11" t="s">
        <v>32</v>
      </c>
      <c r="Y103" s="37" t="s">
        <v>33</v>
      </c>
      <c r="Z103" s="49"/>
    </row>
    <row r="104" spans="1:26" x14ac:dyDescent="0.25">
      <c r="A104" s="11" t="s">
        <v>49</v>
      </c>
      <c r="B104" s="11" t="s">
        <v>56</v>
      </c>
      <c r="C104" s="11" t="s">
        <v>117</v>
      </c>
      <c r="D104" s="11" t="s">
        <v>118</v>
      </c>
      <c r="E104" s="11"/>
      <c r="F104" s="11"/>
      <c r="G104" s="11"/>
      <c r="H104" s="11"/>
      <c r="I104" s="12" t="str">
        <f t="shared" si="4"/>
        <v>de 50 a 60</v>
      </c>
      <c r="J104" s="12" t="str">
        <f>Tabla1[[#This Row],[Tipología]]&amp;Tabla1[[#This Row],[llave]]</f>
        <v>Tractorde 50 a 60</v>
      </c>
      <c r="K104" s="11" t="s">
        <v>51</v>
      </c>
      <c r="L104" s="11" t="s">
        <v>119</v>
      </c>
      <c r="M104" s="13">
        <f>Tabla1[[#This Row],[Precio Ofertado sin IVA.]]</f>
        <v>168701257.95612967</v>
      </c>
      <c r="N104" s="16">
        <v>0.05</v>
      </c>
      <c r="O104" s="13">
        <v>168701257.95612967</v>
      </c>
      <c r="P104" s="16">
        <v>0.05</v>
      </c>
      <c r="Q104" s="15">
        <v>12215190.077195041</v>
      </c>
      <c r="R104" s="15">
        <f>Tabla1[[#This Row],[Precio del Mantenimiento.]]</f>
        <v>12215190.077195041</v>
      </c>
      <c r="S104" s="11" t="s">
        <v>53</v>
      </c>
      <c r="T104" s="11" t="s">
        <v>32</v>
      </c>
      <c r="U104" s="11" t="s">
        <v>32</v>
      </c>
      <c r="V104" s="11" t="s">
        <v>32</v>
      </c>
      <c r="W104" s="11">
        <v>5</v>
      </c>
      <c r="X104" s="11" t="s">
        <v>54</v>
      </c>
      <c r="Y104" s="33" t="s">
        <v>33</v>
      </c>
      <c r="Z104" s="49"/>
    </row>
    <row r="105" spans="1:26" x14ac:dyDescent="0.25">
      <c r="A105" s="11" t="s">
        <v>25</v>
      </c>
      <c r="B105" s="11" t="s">
        <v>56</v>
      </c>
      <c r="C105" s="11" t="s">
        <v>117</v>
      </c>
      <c r="D105" s="11" t="s">
        <v>136</v>
      </c>
      <c r="E105" s="11"/>
      <c r="F105" s="11"/>
      <c r="G105" s="11"/>
      <c r="H105" s="11"/>
      <c r="I105" s="12" t="str">
        <f t="shared" si="4"/>
        <v>mayor a 70 a 80</v>
      </c>
      <c r="J105" s="12" t="str">
        <f>Tabla1[[#This Row],[Tipología]]&amp;Tabla1[[#This Row],[llave]]</f>
        <v>Tractormayor a 70 a 80</v>
      </c>
      <c r="K105" s="11" t="s">
        <v>30</v>
      </c>
      <c r="L105" s="11" t="s">
        <v>138</v>
      </c>
      <c r="M105" s="13">
        <f>Tabla1[[#This Row],[Precio Ofertado sin IVA.]]</f>
        <v>240881895.68860272</v>
      </c>
      <c r="N105" s="14">
        <v>0.3</v>
      </c>
      <c r="O105" s="13">
        <v>240881895.68860272</v>
      </c>
      <c r="P105" s="14">
        <v>0.3</v>
      </c>
      <c r="Q105" s="15">
        <v>14094450.089071199</v>
      </c>
      <c r="R105" s="15">
        <f>Tabla1[[#This Row],[Precio del Mantenimiento.]]</f>
        <v>14094450.089071199</v>
      </c>
      <c r="S105" s="11">
        <v>1</v>
      </c>
      <c r="T105" s="11" t="s">
        <v>32</v>
      </c>
      <c r="U105" s="11" t="s">
        <v>32</v>
      </c>
      <c r="V105" s="11" t="s">
        <v>33</v>
      </c>
      <c r="W105" s="11" t="s">
        <v>34</v>
      </c>
      <c r="X105" s="11" t="s">
        <v>60</v>
      </c>
      <c r="Y105" s="37" t="s">
        <v>33</v>
      </c>
      <c r="Z105" s="49"/>
    </row>
    <row r="106" spans="1:26" x14ac:dyDescent="0.25">
      <c r="A106" s="11" t="s">
        <v>25</v>
      </c>
      <c r="B106" s="11" t="s">
        <v>56</v>
      </c>
      <c r="C106" s="11" t="s">
        <v>117</v>
      </c>
      <c r="D106" s="11" t="s">
        <v>136</v>
      </c>
      <c r="E106" s="11"/>
      <c r="F106" s="11"/>
      <c r="G106" s="11"/>
      <c r="H106" s="11"/>
      <c r="I106" s="12" t="str">
        <f t="shared" si="4"/>
        <v>mayor a 70 a 80</v>
      </c>
      <c r="J106" s="12" t="str">
        <f>Tabla1[[#This Row],[Tipología]]&amp;Tabla1[[#This Row],[llave]]</f>
        <v>Tractormayor a 70 a 80</v>
      </c>
      <c r="K106" s="11" t="s">
        <v>30</v>
      </c>
      <c r="L106" s="11" t="s">
        <v>139</v>
      </c>
      <c r="M106" s="13">
        <f>Tabla1[[#This Row],[Precio Ofertado sin IVA.]]</f>
        <v>268411255.19587255</v>
      </c>
      <c r="N106" s="14">
        <v>0.3</v>
      </c>
      <c r="O106" s="13">
        <v>268411255.19587255</v>
      </c>
      <c r="P106" s="14">
        <v>0.3</v>
      </c>
      <c r="Q106" s="15">
        <v>14094450.089071199</v>
      </c>
      <c r="R106" s="15">
        <f>Tabla1[[#This Row],[Precio del Mantenimiento.]]</f>
        <v>14094450.089071199</v>
      </c>
      <c r="S106" s="11">
        <v>1</v>
      </c>
      <c r="T106" s="11" t="s">
        <v>32</v>
      </c>
      <c r="U106" s="11" t="s">
        <v>32</v>
      </c>
      <c r="V106" s="11" t="s">
        <v>33</v>
      </c>
      <c r="W106" s="11" t="s">
        <v>34</v>
      </c>
      <c r="X106" s="11" t="s">
        <v>60</v>
      </c>
      <c r="Y106" s="33" t="s">
        <v>33</v>
      </c>
      <c r="Z106" s="49"/>
    </row>
    <row r="107" spans="1:26" x14ac:dyDescent="0.25">
      <c r="A107" s="11" t="s">
        <v>123</v>
      </c>
      <c r="B107" s="11" t="s">
        <v>56</v>
      </c>
      <c r="C107" s="11" t="s">
        <v>117</v>
      </c>
      <c r="D107" s="11" t="s">
        <v>136</v>
      </c>
      <c r="E107" s="11"/>
      <c r="F107" s="12"/>
      <c r="G107" s="11"/>
      <c r="H107" s="11"/>
      <c r="I107" s="12" t="str">
        <f t="shared" si="4"/>
        <v>mayor a 70 a 80</v>
      </c>
      <c r="J107" s="12" t="str">
        <f>Tabla1[[#This Row],[Tipología]]&amp;Tabla1[[#This Row],[llave]]</f>
        <v>Tractormayor a 70 a 80</v>
      </c>
      <c r="K107" s="11" t="s">
        <v>124</v>
      </c>
      <c r="L107" s="11" t="s">
        <v>140</v>
      </c>
      <c r="M107" s="13">
        <f>Tabla1[[#This Row],[Precio Ofertado sin IVA.]]</f>
        <v>239790793.02520511</v>
      </c>
      <c r="N107" s="17">
        <v>2.5000000000000001E-2</v>
      </c>
      <c r="O107" s="13">
        <v>239790793.02520511</v>
      </c>
      <c r="P107" s="17">
        <v>2.5000000000000001E-2</v>
      </c>
      <c r="Q107" s="15">
        <v>9772152.0617560316</v>
      </c>
      <c r="R107" s="15">
        <f>Tabla1[[#This Row],[Precio del Mantenimiento.]]</f>
        <v>9772152.0617560316</v>
      </c>
      <c r="S107" s="11" t="s">
        <v>126</v>
      </c>
      <c r="T107" s="11" t="s">
        <v>33</v>
      </c>
      <c r="U107" s="11" t="s">
        <v>32</v>
      </c>
      <c r="V107" s="11" t="s">
        <v>33</v>
      </c>
      <c r="W107" s="11" t="s">
        <v>34</v>
      </c>
      <c r="X107" s="11"/>
      <c r="Y107" s="37" t="s">
        <v>33</v>
      </c>
      <c r="Z107" s="49"/>
    </row>
    <row r="108" spans="1:26" x14ac:dyDescent="0.25">
      <c r="A108" s="11" t="s">
        <v>49</v>
      </c>
      <c r="B108" s="11" t="s">
        <v>56</v>
      </c>
      <c r="C108" s="11" t="s">
        <v>117</v>
      </c>
      <c r="D108" s="11" t="s">
        <v>127</v>
      </c>
      <c r="E108" s="11"/>
      <c r="F108" s="11"/>
      <c r="G108" s="11"/>
      <c r="H108" s="11"/>
      <c r="I108" s="12" t="str">
        <f t="shared" si="4"/>
        <v>mayor a 100 a 110</v>
      </c>
      <c r="J108" s="12" t="str">
        <f>Tabla1[[#This Row],[Tipología]]&amp;Tabla1[[#This Row],[llave]]</f>
        <v>Tractormayor a 100 a 110</v>
      </c>
      <c r="K108" s="11" t="s">
        <v>51</v>
      </c>
      <c r="L108" s="11">
        <v>6403</v>
      </c>
      <c r="M108" s="13">
        <f>Tabla1[[#This Row],[Precio Ofertado sin IVA.]]</f>
        <v>366610494.90167946</v>
      </c>
      <c r="N108" s="22">
        <v>5</v>
      </c>
      <c r="O108" s="13">
        <v>366610494.90167946</v>
      </c>
      <c r="P108" s="17">
        <f>N108/100</f>
        <v>0.05</v>
      </c>
      <c r="Q108" s="15">
        <v>18450000</v>
      </c>
      <c r="R108" s="15">
        <f>Tabla1[[#This Row],[Precio del Mantenimiento.]]</f>
        <v>18450000</v>
      </c>
      <c r="S108" s="11" t="s">
        <v>53</v>
      </c>
      <c r="T108" s="11" t="s">
        <v>32</v>
      </c>
      <c r="U108" s="11" t="s">
        <v>32</v>
      </c>
      <c r="V108" s="11" t="s">
        <v>32</v>
      </c>
      <c r="W108" s="11">
        <v>5</v>
      </c>
      <c r="X108" s="11" t="s">
        <v>54</v>
      </c>
      <c r="Y108" s="33" t="s">
        <v>33</v>
      </c>
      <c r="Z108" s="49"/>
    </row>
    <row r="109" spans="1:26" x14ac:dyDescent="0.25">
      <c r="A109" s="11" t="s">
        <v>25</v>
      </c>
      <c r="B109" s="11" t="s">
        <v>56</v>
      </c>
      <c r="C109" s="11" t="s">
        <v>117</v>
      </c>
      <c r="D109" s="11" t="s">
        <v>141</v>
      </c>
      <c r="E109" s="11"/>
      <c r="F109" s="11"/>
      <c r="G109" s="11"/>
      <c r="H109" s="11"/>
      <c r="I109" s="12" t="str">
        <f t="shared" si="4"/>
        <v>mayor a 80 a 90</v>
      </c>
      <c r="J109" s="12" t="str">
        <f>Tabla1[[#This Row],[Tipología]]&amp;Tabla1[[#This Row],[llave]]</f>
        <v>Tractormayor a 80 a 90</v>
      </c>
      <c r="K109" s="11" t="s">
        <v>30</v>
      </c>
      <c r="L109" s="11" t="s">
        <v>143</v>
      </c>
      <c r="M109" s="13">
        <f>Tabla1[[#This Row],[Precio Ofertado sin IVA.]]</f>
        <v>261528915.31905499</v>
      </c>
      <c r="N109" s="14">
        <v>0.3</v>
      </c>
      <c r="O109" s="13">
        <v>261528915.31905499</v>
      </c>
      <c r="P109" s="14">
        <v>0.3</v>
      </c>
      <c r="Q109" s="15">
        <v>14094450.089071199</v>
      </c>
      <c r="R109" s="15">
        <f>Tabla1[[#This Row],[Precio del Mantenimiento.]]</f>
        <v>14094450.089071199</v>
      </c>
      <c r="S109" s="11">
        <v>1</v>
      </c>
      <c r="T109" s="11" t="s">
        <v>32</v>
      </c>
      <c r="U109" s="11" t="s">
        <v>32</v>
      </c>
      <c r="V109" s="11" t="s">
        <v>33</v>
      </c>
      <c r="W109" s="11" t="s">
        <v>34</v>
      </c>
      <c r="X109" s="11" t="s">
        <v>60</v>
      </c>
      <c r="Y109" s="37" t="s">
        <v>33</v>
      </c>
      <c r="Z109" s="49"/>
    </row>
    <row r="110" spans="1:26" x14ac:dyDescent="0.25">
      <c r="A110" s="11" t="s">
        <v>123</v>
      </c>
      <c r="B110" s="11" t="s">
        <v>56</v>
      </c>
      <c r="C110" s="11" t="s">
        <v>117</v>
      </c>
      <c r="D110" s="11" t="s">
        <v>141</v>
      </c>
      <c r="E110" s="11"/>
      <c r="F110" s="12"/>
      <c r="G110" s="11"/>
      <c r="H110" s="11"/>
      <c r="I110" s="12" t="str">
        <f t="shared" si="4"/>
        <v>mayor a 80 a 90</v>
      </c>
      <c r="J110" s="12" t="str">
        <f>Tabla1[[#This Row],[Tipología]]&amp;Tabla1[[#This Row],[llave]]</f>
        <v>Tractormayor a 80 a 90</v>
      </c>
      <c r="K110" s="11" t="s">
        <v>124</v>
      </c>
      <c r="L110" s="11" t="s">
        <v>144</v>
      </c>
      <c r="M110" s="13">
        <f>Tabla1[[#This Row],[Precio Ofertado sin IVA.]]</f>
        <v>277072931.72376901</v>
      </c>
      <c r="N110" s="17">
        <v>2.5000000000000001E-2</v>
      </c>
      <c r="O110" s="13">
        <v>277072931.72376901</v>
      </c>
      <c r="P110" s="17">
        <v>2.5000000000000001E-2</v>
      </c>
      <c r="Q110" s="15">
        <v>9772152.0617560316</v>
      </c>
      <c r="R110" s="15">
        <f>Tabla1[[#This Row],[Precio del Mantenimiento.]]</f>
        <v>9772152.0617560316</v>
      </c>
      <c r="S110" s="11" t="s">
        <v>126</v>
      </c>
      <c r="T110" s="11" t="s">
        <v>33</v>
      </c>
      <c r="U110" s="11" t="s">
        <v>32</v>
      </c>
      <c r="V110" s="11" t="s">
        <v>33</v>
      </c>
      <c r="W110" s="11" t="s">
        <v>34</v>
      </c>
      <c r="X110" s="11"/>
      <c r="Y110" s="33" t="s">
        <v>33</v>
      </c>
      <c r="Z110" s="49"/>
    </row>
    <row r="111" spans="1:26" x14ac:dyDescent="0.25">
      <c r="A111" s="11" t="s">
        <v>49</v>
      </c>
      <c r="B111" s="11" t="s">
        <v>56</v>
      </c>
      <c r="C111" s="11" t="s">
        <v>117</v>
      </c>
      <c r="D111" s="11" t="s">
        <v>130</v>
      </c>
      <c r="E111" s="11"/>
      <c r="F111" s="11"/>
      <c r="G111" s="11"/>
      <c r="H111" s="11"/>
      <c r="I111" s="12" t="str">
        <f t="shared" si="4"/>
        <v>mayor a 110</v>
      </c>
      <c r="J111" s="12" t="str">
        <f>Tabla1[[#This Row],[Tipología]]&amp;Tabla1[[#This Row],[llave]]</f>
        <v>Tractormayor a 110</v>
      </c>
      <c r="K111" s="11" t="s">
        <v>51</v>
      </c>
      <c r="L111" s="11">
        <v>6603</v>
      </c>
      <c r="M111" s="13">
        <f>Tabla1[[#This Row],[Precio Ofertado sin IVA.]]</f>
        <v>441896578.67613101</v>
      </c>
      <c r="N111" s="16">
        <v>0.05</v>
      </c>
      <c r="O111" s="13">
        <v>441896578.67613101</v>
      </c>
      <c r="P111" s="16">
        <v>0.05</v>
      </c>
      <c r="Q111" s="15">
        <v>19987500</v>
      </c>
      <c r="R111" s="15">
        <f>Tabla1[[#This Row],[Precio del Mantenimiento.]]</f>
        <v>19987500</v>
      </c>
      <c r="S111" s="11" t="s">
        <v>53</v>
      </c>
      <c r="T111" s="11" t="s">
        <v>32</v>
      </c>
      <c r="U111" s="11" t="s">
        <v>32</v>
      </c>
      <c r="V111" s="11" t="s">
        <v>32</v>
      </c>
      <c r="W111" s="11">
        <v>5</v>
      </c>
      <c r="X111" s="11" t="s">
        <v>54</v>
      </c>
      <c r="Y111" s="37" t="s">
        <v>33</v>
      </c>
      <c r="Z111" s="49"/>
    </row>
    <row r="112" spans="1:26" x14ac:dyDescent="0.25">
      <c r="A112" s="11" t="s">
        <v>25</v>
      </c>
      <c r="B112" s="11" t="s">
        <v>56</v>
      </c>
      <c r="C112" s="11" t="s">
        <v>117</v>
      </c>
      <c r="D112" s="11" t="s">
        <v>145</v>
      </c>
      <c r="E112" s="11"/>
      <c r="F112" s="11"/>
      <c r="G112" s="11"/>
      <c r="H112" s="11"/>
      <c r="I112" s="12" t="str">
        <f t="shared" si="4"/>
        <v>mayor a 90 a 100</v>
      </c>
      <c r="J112" s="12" t="str">
        <f>Tabla1[[#This Row],[Tipología]]&amp;Tabla1[[#This Row],[llave]]</f>
        <v>Tractormayor a 90 a 100</v>
      </c>
      <c r="K112" s="11" t="s">
        <v>30</v>
      </c>
      <c r="L112" s="11" t="s">
        <v>146</v>
      </c>
      <c r="M112" s="13">
        <f>Tabla1[[#This Row],[Precio Ofertado sin IVA.]]</f>
        <v>271852425.13428098</v>
      </c>
      <c r="N112" s="14">
        <v>0.3</v>
      </c>
      <c r="O112" s="13">
        <v>271852425.13428098</v>
      </c>
      <c r="P112" s="14">
        <v>0.3</v>
      </c>
      <c r="Q112" s="15">
        <v>14094450.089071199</v>
      </c>
      <c r="R112" s="15">
        <f>Tabla1[[#This Row],[Precio del Mantenimiento.]]</f>
        <v>14094450.089071199</v>
      </c>
      <c r="S112" s="11">
        <v>1</v>
      </c>
      <c r="T112" s="11" t="s">
        <v>32</v>
      </c>
      <c r="U112" s="11" t="s">
        <v>32</v>
      </c>
      <c r="V112" s="11" t="s">
        <v>33</v>
      </c>
      <c r="W112" s="11" t="s">
        <v>34</v>
      </c>
      <c r="X112" s="11" t="s">
        <v>60</v>
      </c>
      <c r="Y112" s="33" t="s">
        <v>33</v>
      </c>
      <c r="Z112" s="49"/>
    </row>
    <row r="113" spans="1:26" x14ac:dyDescent="0.25">
      <c r="A113" s="11" t="s">
        <v>25</v>
      </c>
      <c r="B113" s="11" t="s">
        <v>56</v>
      </c>
      <c r="C113" s="11" t="s">
        <v>117</v>
      </c>
      <c r="D113" s="11" t="s">
        <v>145</v>
      </c>
      <c r="E113" s="11"/>
      <c r="F113" s="11"/>
      <c r="G113" s="11"/>
      <c r="H113" s="11"/>
      <c r="I113" s="12" t="str">
        <f t="shared" si="4"/>
        <v>mayor a 90 a 100</v>
      </c>
      <c r="J113" s="12" t="str">
        <f>Tabla1[[#This Row],[Tipología]]&amp;Tabla1[[#This Row],[llave]]</f>
        <v>Tractormayor a 90 a 100</v>
      </c>
      <c r="K113" s="11" t="s">
        <v>30</v>
      </c>
      <c r="L113" s="11">
        <v>6630</v>
      </c>
      <c r="M113" s="13">
        <f>Tabla1[[#This Row],[Precio Ofertado sin IVA.]]</f>
        <v>323469974.21041</v>
      </c>
      <c r="N113" s="14">
        <v>0.3</v>
      </c>
      <c r="O113" s="13">
        <v>323469974.21041</v>
      </c>
      <c r="P113" s="14">
        <v>0.3</v>
      </c>
      <c r="Q113" s="15">
        <v>14846154.093821701</v>
      </c>
      <c r="R113" s="15">
        <f>Tabla1[[#This Row],[Precio del Mantenimiento.]]</f>
        <v>14846154.093821701</v>
      </c>
      <c r="S113" s="11">
        <v>1</v>
      </c>
      <c r="T113" s="11" t="s">
        <v>32</v>
      </c>
      <c r="U113" s="11" t="s">
        <v>32</v>
      </c>
      <c r="V113" s="11" t="s">
        <v>33</v>
      </c>
      <c r="W113" s="11" t="s">
        <v>34</v>
      </c>
      <c r="X113" s="11" t="s">
        <v>60</v>
      </c>
      <c r="Y113" s="37" t="s">
        <v>33</v>
      </c>
      <c r="Z113" s="49"/>
    </row>
    <row r="114" spans="1:26" x14ac:dyDescent="0.25">
      <c r="A114" s="11" t="s">
        <v>61</v>
      </c>
      <c r="B114" s="11" t="s">
        <v>56</v>
      </c>
      <c r="C114" s="11" t="s">
        <v>117</v>
      </c>
      <c r="D114" s="11" t="s">
        <v>145</v>
      </c>
      <c r="E114" s="11"/>
      <c r="F114" s="11"/>
      <c r="G114" s="11"/>
      <c r="H114" s="11"/>
      <c r="I114" s="12" t="str">
        <f t="shared" si="4"/>
        <v>mayor a 90 a 100</v>
      </c>
      <c r="J114" s="12" t="str">
        <f>Tabla1[[#This Row],[Tipología]]&amp;Tabla1[[#This Row],[llave]]</f>
        <v>Tractormayor a 90 a 100</v>
      </c>
      <c r="K114" s="11" t="s">
        <v>62</v>
      </c>
      <c r="L114" s="11" t="s">
        <v>147</v>
      </c>
      <c r="M114" s="13">
        <f>Tabla1[[#This Row],[Precio Ofertado sin IVA.]]</f>
        <v>245078444.39398</v>
      </c>
      <c r="N114" s="20">
        <v>1.7999999999999999E-2</v>
      </c>
      <c r="O114" s="13">
        <v>245078444.39398</v>
      </c>
      <c r="P114" s="20">
        <v>1.7999999999999999E-2</v>
      </c>
      <c r="Q114" s="15">
        <v>14658228.092634</v>
      </c>
      <c r="R114" s="15">
        <f>Tabla1[[#This Row],[Precio del Mantenimiento.]]</f>
        <v>14658228.092634</v>
      </c>
      <c r="S114" s="11">
        <v>1</v>
      </c>
      <c r="T114" s="11"/>
      <c r="U114" s="11" t="s">
        <v>32</v>
      </c>
      <c r="V114" s="11"/>
      <c r="W114" s="11"/>
      <c r="X114" s="11" t="s">
        <v>32</v>
      </c>
      <c r="Y114" s="33" t="s">
        <v>33</v>
      </c>
      <c r="Z114" s="49"/>
    </row>
    <row r="115" spans="1:26" x14ac:dyDescent="0.25">
      <c r="A115" s="11" t="s">
        <v>123</v>
      </c>
      <c r="B115" s="11" t="s">
        <v>56</v>
      </c>
      <c r="C115" s="11" t="s">
        <v>117</v>
      </c>
      <c r="D115" s="11" t="s">
        <v>145</v>
      </c>
      <c r="E115" s="11">
        <v>3.25</v>
      </c>
      <c r="F115" s="11"/>
      <c r="G115" s="11"/>
      <c r="H115" s="11"/>
      <c r="I115" s="12" t="str">
        <f>IF(C115="Motoniveladora",D115&amp;E115,IF(C115="Retroexcavadora de llantas",D115&amp;E115,IF(C115="Excavadora de orugas",D115&amp;E115,IF(C115="Vibrocompactador mixto",E115,IF(C115="Vibrocompactador llanta para acabado",E115,IF(C115="Vibrocompactador doble tandem",E115,IF(C115="Tractor de orugas",D115&amp;E115,IF(C115="Minicargadores",F115,IF(C115="Cargadores Frontales",G115&amp;H115,IF(C115="Tractor",D115,IF(C115="Cosechadora",D115,0)))))))))))</f>
        <v>mayor a 90 a 100</v>
      </c>
      <c r="J115" s="12" t="str">
        <f>Tabla1[[#This Row],[Tipología]]&amp;Tabla1[[#This Row],[llave]]</f>
        <v>Tractormayor a 90 a 100</v>
      </c>
      <c r="K115" s="11" t="s">
        <v>124</v>
      </c>
      <c r="L115" s="11" t="s">
        <v>208</v>
      </c>
      <c r="M115" s="13">
        <v>236250000</v>
      </c>
      <c r="N115" s="17">
        <v>2.5000000000000001E-2</v>
      </c>
      <c r="O115" s="13">
        <v>248298750</v>
      </c>
      <c r="P115" s="17">
        <v>2.5000000000000001E-2</v>
      </c>
      <c r="Q115" s="15">
        <v>10455000</v>
      </c>
      <c r="R115" s="15"/>
      <c r="S115" s="11" t="s">
        <v>126</v>
      </c>
      <c r="T115" s="11" t="s">
        <v>33</v>
      </c>
      <c r="U115" s="11" t="s">
        <v>32</v>
      </c>
      <c r="V115" s="11" t="s">
        <v>33</v>
      </c>
      <c r="W115" s="11" t="s">
        <v>34</v>
      </c>
      <c r="X115" s="11" t="s">
        <v>32</v>
      </c>
      <c r="Y115" s="33" t="s">
        <v>33</v>
      </c>
      <c r="Z115" s="49"/>
    </row>
    <row r="116" spans="1:26" x14ac:dyDescent="0.25">
      <c r="A116" s="11" t="s">
        <v>123</v>
      </c>
      <c r="B116" s="11" t="s">
        <v>56</v>
      </c>
      <c r="C116" s="11" t="s">
        <v>117</v>
      </c>
      <c r="D116" s="11" t="s">
        <v>145</v>
      </c>
      <c r="E116" s="11"/>
      <c r="F116" s="12"/>
      <c r="G116" s="11"/>
      <c r="H116" s="11"/>
      <c r="I116" s="12" t="str">
        <f t="shared" si="4"/>
        <v>mayor a 90 a 100</v>
      </c>
      <c r="J116" s="12" t="str">
        <f>Tabla1[[#This Row],[Tipología]]&amp;Tabla1[[#This Row],[llave]]</f>
        <v>Tractormayor a 90 a 100</v>
      </c>
      <c r="K116" s="11" t="s">
        <v>124</v>
      </c>
      <c r="L116" s="11" t="s">
        <v>148</v>
      </c>
      <c r="M116" s="13">
        <f>Tabla1[[#This Row],[Precio Ofertado sin IVA.]]</f>
        <v>346198481.99872798</v>
      </c>
      <c r="N116" s="17">
        <v>2.5000000000000001E-2</v>
      </c>
      <c r="O116" s="13">
        <v>346198481.99872798</v>
      </c>
      <c r="P116" s="17">
        <v>2.5000000000000001E-2</v>
      </c>
      <c r="Q116" s="15">
        <v>11839338.0748198</v>
      </c>
      <c r="R116" s="15">
        <f>Tabla1[[#This Row],[Precio del Mantenimiento.]]</f>
        <v>11839338.0748198</v>
      </c>
      <c r="S116" s="11" t="s">
        <v>126</v>
      </c>
      <c r="T116" s="11" t="s">
        <v>33</v>
      </c>
      <c r="U116" s="11" t="s">
        <v>32</v>
      </c>
      <c r="V116" s="11" t="s">
        <v>33</v>
      </c>
      <c r="W116" s="11" t="s">
        <v>34</v>
      </c>
      <c r="X116" s="11"/>
      <c r="Y116" s="37" t="s">
        <v>33</v>
      </c>
      <c r="Z116" s="49"/>
    </row>
    <row r="117" spans="1:26" x14ac:dyDescent="0.25">
      <c r="A117" s="11" t="s">
        <v>25</v>
      </c>
      <c r="B117" s="11" t="s">
        <v>26</v>
      </c>
      <c r="C117" s="11" t="s">
        <v>149</v>
      </c>
      <c r="D117" s="11" t="s">
        <v>150</v>
      </c>
      <c r="E117" s="11" t="s">
        <v>151</v>
      </c>
      <c r="F117" s="11"/>
      <c r="G117" s="11"/>
      <c r="H117" s="11"/>
      <c r="I117" s="12" t="str">
        <f t="shared" si="4"/>
        <v>mayor a 140mayor a 14</v>
      </c>
      <c r="J117" s="12" t="str">
        <f>Tabla1[[#This Row],[Tipología]]&amp;Tabla1[[#This Row],[llave]]</f>
        <v>Tractor de orugasmayor a 140mayor a 14</v>
      </c>
      <c r="K117" s="11" t="s">
        <v>30</v>
      </c>
      <c r="L117" s="11" t="s">
        <v>152</v>
      </c>
      <c r="M117" s="13">
        <f>Tabla1[[#This Row],[Precio Ofertado sin IVA.]]</f>
        <v>1930412404.4731221</v>
      </c>
      <c r="N117" s="14">
        <v>0.2</v>
      </c>
      <c r="O117" s="13">
        <v>1930412404.4731221</v>
      </c>
      <c r="P117" s="14">
        <v>0.2</v>
      </c>
      <c r="Q117" s="15">
        <v>41343720.261275515</v>
      </c>
      <c r="R117" s="15">
        <f>Tabla1[[#This Row],[Precio del Mantenimiento.]]</f>
        <v>41343720.261275515</v>
      </c>
      <c r="S117" s="11">
        <v>1</v>
      </c>
      <c r="T117" s="11" t="s">
        <v>32</v>
      </c>
      <c r="U117" s="11" t="s">
        <v>32</v>
      </c>
      <c r="V117" s="11" t="s">
        <v>33</v>
      </c>
      <c r="W117" s="11" t="s">
        <v>34</v>
      </c>
      <c r="X117" s="11" t="s">
        <v>35</v>
      </c>
      <c r="Y117" s="33" t="s">
        <v>33</v>
      </c>
      <c r="Z117" s="49"/>
    </row>
    <row r="118" spans="1:26" x14ac:dyDescent="0.25">
      <c r="A118" s="11" t="s">
        <v>25</v>
      </c>
      <c r="B118" s="31" t="s">
        <v>26</v>
      </c>
      <c r="C118" s="31" t="s">
        <v>149</v>
      </c>
      <c r="D118" s="31" t="s">
        <v>150</v>
      </c>
      <c r="E118" s="31" t="s">
        <v>151</v>
      </c>
      <c r="F118" s="40"/>
      <c r="G118" s="30"/>
      <c r="H118" s="30"/>
      <c r="I118" s="34" t="str">
        <f t="shared" si="4"/>
        <v>mayor a 140mayor a 14</v>
      </c>
      <c r="J118" s="34" t="str">
        <f>Tabla1[[#This Row],[Tipología]]&amp;Tabla1[[#This Row],[llave]]</f>
        <v>Tractor de orugasmayor a 140mayor a 14</v>
      </c>
      <c r="K118" s="31" t="s">
        <v>30</v>
      </c>
      <c r="L118" s="31" t="s">
        <v>153</v>
      </c>
      <c r="M118" s="13">
        <f>Tabla1[[#This Row],[Precio Ofertado sin IVA.]]</f>
        <v>2299708690.5462441</v>
      </c>
      <c r="N118" s="32">
        <v>0.2</v>
      </c>
      <c r="O118" s="13">
        <v>2299708690.5462441</v>
      </c>
      <c r="P118" s="32">
        <v>0.2</v>
      </c>
      <c r="Q118" s="15">
        <v>46981500.296904005</v>
      </c>
      <c r="R118" s="15">
        <f>Tabla1[[#This Row],[Precio del Mantenimiento.]]</f>
        <v>46981500.296904005</v>
      </c>
      <c r="S118" s="31">
        <v>1</v>
      </c>
      <c r="T118" s="31" t="s">
        <v>32</v>
      </c>
      <c r="U118" s="31" t="s">
        <v>32</v>
      </c>
      <c r="V118" s="31" t="s">
        <v>33</v>
      </c>
      <c r="W118" s="31" t="s">
        <v>34</v>
      </c>
      <c r="X118" s="33" t="s">
        <v>35</v>
      </c>
      <c r="Y118" s="33" t="s">
        <v>33</v>
      </c>
      <c r="Z118" s="49"/>
    </row>
    <row r="119" spans="1:26" x14ac:dyDescent="0.25">
      <c r="A119" s="11" t="s">
        <v>39</v>
      </c>
      <c r="B119" s="11" t="s">
        <v>26</v>
      </c>
      <c r="C119" s="11" t="s">
        <v>149</v>
      </c>
      <c r="D119" s="11" t="s">
        <v>150</v>
      </c>
      <c r="E119" s="11" t="s">
        <v>151</v>
      </c>
      <c r="F119" s="11"/>
      <c r="G119" s="11"/>
      <c r="H119" s="11"/>
      <c r="I119" s="12" t="str">
        <f t="shared" si="4"/>
        <v>mayor a 140mayor a 14</v>
      </c>
      <c r="J119" s="12" t="str">
        <f>Tabla1[[#This Row],[Tipología]]&amp;Tabla1[[#This Row],[llave]]</f>
        <v>Tractor de orugasmayor a 140mayor a 14</v>
      </c>
      <c r="K119" s="11" t="s">
        <v>39</v>
      </c>
      <c r="L119" s="11" t="s">
        <v>154</v>
      </c>
      <c r="M119" s="13">
        <f>Tabla1[[#This Row],[Precio Ofertado sin IVA.]]</f>
        <v>1748369864.9553425</v>
      </c>
      <c r="N119" s="16">
        <v>0.05</v>
      </c>
      <c r="O119" s="13">
        <v>1748369864.9553425</v>
      </c>
      <c r="P119" s="16">
        <v>0.05</v>
      </c>
      <c r="Q119" s="15">
        <v>22687347.700774778</v>
      </c>
      <c r="R119" s="15">
        <f>Tabla1[[#This Row],[Precio del Mantenimiento.]]</f>
        <v>22687347.700774778</v>
      </c>
      <c r="S119" s="11" t="s">
        <v>41</v>
      </c>
      <c r="T119" s="11" t="s">
        <v>33</v>
      </c>
      <c r="U119" s="11" t="s">
        <v>32</v>
      </c>
      <c r="V119" s="11" t="s">
        <v>32</v>
      </c>
      <c r="W119" s="11">
        <v>20</v>
      </c>
      <c r="X119" s="11" t="s">
        <v>32</v>
      </c>
      <c r="Y119" s="33" t="s">
        <v>33</v>
      </c>
      <c r="Z119" s="49"/>
    </row>
    <row r="120" spans="1:26" x14ac:dyDescent="0.25">
      <c r="A120" s="11" t="s">
        <v>39</v>
      </c>
      <c r="B120" s="11" t="s">
        <v>26</v>
      </c>
      <c r="C120" s="11" t="s">
        <v>149</v>
      </c>
      <c r="D120" s="11" t="s">
        <v>150</v>
      </c>
      <c r="E120" s="11" t="s">
        <v>151</v>
      </c>
      <c r="F120" s="11"/>
      <c r="G120" s="11"/>
      <c r="H120" s="11"/>
      <c r="I120" s="12" t="str">
        <f t="shared" si="4"/>
        <v>mayor a 140mayor a 14</v>
      </c>
      <c r="J120" s="12" t="str">
        <f>Tabla1[[#This Row],[Tipología]]&amp;Tabla1[[#This Row],[llave]]</f>
        <v>Tractor de orugasmayor a 140mayor a 14</v>
      </c>
      <c r="K120" s="11" t="s">
        <v>39</v>
      </c>
      <c r="L120" s="11" t="s">
        <v>155</v>
      </c>
      <c r="M120" s="13">
        <f>Tabla1[[#This Row],[Precio Ofertado sin IVA.]]</f>
        <v>1967181030.8107398</v>
      </c>
      <c r="N120" s="16">
        <v>0.05</v>
      </c>
      <c r="O120" s="13">
        <v>1967181030.8107398</v>
      </c>
      <c r="P120" s="16">
        <v>0.05</v>
      </c>
      <c r="Q120" s="15">
        <v>31137951.502899189</v>
      </c>
      <c r="R120" s="15">
        <f>Tabla1[[#This Row],[Precio del Mantenimiento.]]</f>
        <v>31137951.502899189</v>
      </c>
      <c r="S120" s="11" t="s">
        <v>41</v>
      </c>
      <c r="T120" s="11" t="s">
        <v>33</v>
      </c>
      <c r="U120" s="11" t="s">
        <v>32</v>
      </c>
      <c r="V120" s="11" t="s">
        <v>32</v>
      </c>
      <c r="W120" s="11">
        <v>20</v>
      </c>
      <c r="X120" s="11" t="s">
        <v>32</v>
      </c>
      <c r="Y120" s="37" t="s">
        <v>33</v>
      </c>
      <c r="Z120" s="49"/>
    </row>
    <row r="121" spans="1:26" x14ac:dyDescent="0.25">
      <c r="A121" s="11" t="s">
        <v>49</v>
      </c>
      <c r="B121" s="11" t="s">
        <v>56</v>
      </c>
      <c r="C121" s="11" t="s">
        <v>117</v>
      </c>
      <c r="D121" s="11" t="s">
        <v>136</v>
      </c>
      <c r="E121" s="11"/>
      <c r="F121" s="11"/>
      <c r="G121" s="11"/>
      <c r="H121" s="11"/>
      <c r="I121" s="12" t="str">
        <f t="shared" si="4"/>
        <v>mayor a 70 a 80</v>
      </c>
      <c r="J121" s="12" t="str">
        <f>Tabla1[[#This Row],[Tipología]]&amp;Tabla1[[#This Row],[llave]]</f>
        <v>Tractormayor a 70 a 80</v>
      </c>
      <c r="K121" s="11" t="s">
        <v>51</v>
      </c>
      <c r="L121" s="11" t="s">
        <v>137</v>
      </c>
      <c r="M121" s="13">
        <f>Tabla1[[#This Row],[Precio Ofertado sin IVA.]]</f>
        <v>199755718.37591434</v>
      </c>
      <c r="N121" s="22">
        <v>5</v>
      </c>
      <c r="O121" s="13">
        <v>199755718.37591434</v>
      </c>
      <c r="P121" s="17">
        <f>N121/100</f>
        <v>0.05</v>
      </c>
      <c r="Q121" s="15">
        <v>13530000</v>
      </c>
      <c r="R121" s="15">
        <f>Tabla1[[#This Row],[Precio del Mantenimiento.]]</f>
        <v>13530000</v>
      </c>
      <c r="S121" s="11" t="s">
        <v>53</v>
      </c>
      <c r="T121" s="11" t="s">
        <v>32</v>
      </c>
      <c r="U121" s="11" t="s">
        <v>32</v>
      </c>
      <c r="V121" s="11" t="s">
        <v>32</v>
      </c>
      <c r="W121" s="11">
        <v>5</v>
      </c>
      <c r="X121" s="11" t="s">
        <v>54</v>
      </c>
      <c r="Y121" s="33" t="s">
        <v>33</v>
      </c>
      <c r="Z121" s="49"/>
    </row>
    <row r="122" spans="1:26" x14ac:dyDescent="0.25">
      <c r="A122" s="11" t="s">
        <v>39</v>
      </c>
      <c r="B122" s="11" t="s">
        <v>26</v>
      </c>
      <c r="C122" s="11" t="s">
        <v>149</v>
      </c>
      <c r="D122" s="11" t="s">
        <v>150</v>
      </c>
      <c r="E122" s="11" t="s">
        <v>151</v>
      </c>
      <c r="F122" s="11"/>
      <c r="G122" s="11"/>
      <c r="H122" s="11"/>
      <c r="I122" s="12" t="str">
        <f>IF(C122="Motoniveladora",D122&amp;E122,IF(C122="Retroexcavadora de llantas",D122&amp;E122,IF(C122="Excavadora de orugas",D122&amp;E122,IF(C122="Vibrocompactador mixto",E122,IF(C122="Vibrocompactador llanta para acabado",E122,IF(C122="Vibrocompactador doble tandem",E122,IF(C122="Tractor de orugas",D122&amp;E122,IF(C122="Minicargadores",F122,IF(C122="Cargadores Frontales",G122&amp;H122,IF(C122="Tractor",D122,IF(C122="Cosechadora",D122,0)))))))))))</f>
        <v>mayor a 140mayor a 14</v>
      </c>
      <c r="J122" s="12" t="str">
        <f>Tabla1[[#This Row],[Tipología]]&amp;Tabla1[[#This Row],[llave]]</f>
        <v>Tractor de orugasmayor a 140mayor a 14</v>
      </c>
      <c r="K122" s="11" t="s">
        <v>39</v>
      </c>
      <c r="L122" s="11" t="s">
        <v>202</v>
      </c>
      <c r="M122" s="13">
        <f>Tabla1[[#This Row],[Precio Ofertado sin IVA.]]</f>
        <v>1660580000</v>
      </c>
      <c r="N122" s="16">
        <v>0.05</v>
      </c>
      <c r="O122" s="13">
        <v>1660580000</v>
      </c>
      <c r="P122" s="16">
        <v>0.05</v>
      </c>
      <c r="Q122" s="15">
        <v>36039000</v>
      </c>
      <c r="R122" s="15">
        <v>29300000</v>
      </c>
      <c r="S122" s="31">
        <v>1</v>
      </c>
      <c r="T122" s="11" t="s">
        <v>33</v>
      </c>
      <c r="U122" s="11" t="s">
        <v>32</v>
      </c>
      <c r="V122" s="11" t="s">
        <v>32</v>
      </c>
      <c r="W122" s="11">
        <v>20</v>
      </c>
      <c r="X122" s="11" t="s">
        <v>32</v>
      </c>
      <c r="Y122" s="33" t="s">
        <v>32</v>
      </c>
      <c r="Z122" s="49"/>
    </row>
    <row r="123" spans="1:26" x14ac:dyDescent="0.25">
      <c r="A123" s="11" t="s">
        <v>39</v>
      </c>
      <c r="B123" s="11" t="s">
        <v>26</v>
      </c>
      <c r="C123" s="11" t="s">
        <v>149</v>
      </c>
      <c r="D123" s="11" t="s">
        <v>156</v>
      </c>
      <c r="E123" s="11" t="s">
        <v>157</v>
      </c>
      <c r="F123" s="11"/>
      <c r="G123" s="11"/>
      <c r="H123" s="11"/>
      <c r="I123" s="12" t="str">
        <f t="shared" si="4"/>
        <v>menor a 120menor a 10</v>
      </c>
      <c r="J123" s="12" t="str">
        <f>Tabla1[[#This Row],[Tipología]]&amp;Tabla1[[#This Row],[llave]]</f>
        <v>Tractor de orugasmenor a 120menor a 10</v>
      </c>
      <c r="K123" s="11" t="s">
        <v>39</v>
      </c>
      <c r="L123" s="11" t="s">
        <v>158</v>
      </c>
      <c r="M123" s="13">
        <f>Tabla1[[#This Row],[Precio Ofertado sin IVA.]]</f>
        <v>1091260394.8774891</v>
      </c>
      <c r="N123" s="16">
        <v>0.05</v>
      </c>
      <c r="O123" s="13">
        <v>1091260394.8774891</v>
      </c>
      <c r="P123" s="16">
        <v>0.05</v>
      </c>
      <c r="Q123" s="15">
        <v>17429369.872066565</v>
      </c>
      <c r="R123" s="15">
        <f>Tabla1[[#This Row],[Precio del Mantenimiento.]]</f>
        <v>17429369.872066565</v>
      </c>
      <c r="S123" s="11" t="s">
        <v>41</v>
      </c>
      <c r="T123" s="11" t="s">
        <v>33</v>
      </c>
      <c r="U123" s="11" t="s">
        <v>32</v>
      </c>
      <c r="V123" s="11" t="s">
        <v>32</v>
      </c>
      <c r="W123" s="11">
        <v>20</v>
      </c>
      <c r="X123" s="11" t="s">
        <v>32</v>
      </c>
      <c r="Y123" s="37" t="s">
        <v>33</v>
      </c>
      <c r="Z123" s="49"/>
    </row>
    <row r="124" spans="1:26" x14ac:dyDescent="0.25">
      <c r="A124" s="11" t="s">
        <v>49</v>
      </c>
      <c r="B124" s="11" t="s">
        <v>56</v>
      </c>
      <c r="C124" s="11" t="s">
        <v>117</v>
      </c>
      <c r="D124" s="11" t="s">
        <v>141</v>
      </c>
      <c r="E124" s="11"/>
      <c r="F124" s="11"/>
      <c r="G124" s="11"/>
      <c r="H124" s="11"/>
      <c r="I124" s="12" t="str">
        <f t="shared" si="4"/>
        <v>mayor a 80 a 90</v>
      </c>
      <c r="J124" s="12" t="str">
        <f>Tabla1[[#This Row],[Tipología]]&amp;Tabla1[[#This Row],[llave]]</f>
        <v>Tractormayor a 80 a 90</v>
      </c>
      <c r="K124" s="11" t="s">
        <v>51</v>
      </c>
      <c r="L124" s="11" t="s">
        <v>142</v>
      </c>
      <c r="M124" s="13">
        <f>Tabla1[[#This Row],[Precio Ofertado sin IVA.]]</f>
        <v>274957871.17625898</v>
      </c>
      <c r="N124" s="22">
        <v>5</v>
      </c>
      <c r="O124" s="13">
        <v>274957871.17625898</v>
      </c>
      <c r="P124" s="17">
        <f>N124/100</f>
        <v>0.05</v>
      </c>
      <c r="Q124" s="15">
        <v>16297500</v>
      </c>
      <c r="R124" s="15">
        <f>Tabla1[[#This Row],[Precio del Mantenimiento.]]</f>
        <v>16297500</v>
      </c>
      <c r="S124" s="11" t="s">
        <v>53</v>
      </c>
      <c r="T124" s="11" t="s">
        <v>32</v>
      </c>
      <c r="U124" s="11" t="s">
        <v>32</v>
      </c>
      <c r="V124" s="11" t="s">
        <v>32</v>
      </c>
      <c r="W124" s="11">
        <v>5</v>
      </c>
      <c r="X124" s="11" t="s">
        <v>54</v>
      </c>
      <c r="Y124" s="33" t="s">
        <v>33</v>
      </c>
      <c r="Z124" s="49"/>
    </row>
    <row r="125" spans="1:26" x14ac:dyDescent="0.25">
      <c r="A125" s="11" t="s">
        <v>49</v>
      </c>
      <c r="B125" s="11" t="s">
        <v>56</v>
      </c>
      <c r="C125" s="11" t="s">
        <v>117</v>
      </c>
      <c r="D125" s="11" t="s">
        <v>145</v>
      </c>
      <c r="E125" s="11"/>
      <c r="F125" s="11"/>
      <c r="G125" s="11"/>
      <c r="H125" s="11"/>
      <c r="I125" s="12" t="str">
        <f t="shared" si="4"/>
        <v>mayor a 90 a 100</v>
      </c>
      <c r="J125" s="12" t="str">
        <f>Tabla1[[#This Row],[Tipología]]&amp;Tabla1[[#This Row],[llave]]</f>
        <v>Tractormayor a 90 a 100</v>
      </c>
      <c r="K125" s="11" t="s">
        <v>51</v>
      </c>
      <c r="L125" s="11" t="s">
        <v>142</v>
      </c>
      <c r="M125" s="13">
        <f>Tabla1[[#This Row],[Precio Ofertado sin IVA.]]</f>
        <v>285365311.96559298</v>
      </c>
      <c r="N125" s="22">
        <v>5</v>
      </c>
      <c r="O125" s="13">
        <v>285365311.96559298</v>
      </c>
      <c r="P125" s="17">
        <f>N125/100</f>
        <v>0.05</v>
      </c>
      <c r="Q125" s="15">
        <v>16297500</v>
      </c>
      <c r="R125" s="15">
        <f>Tabla1[[#This Row],[Precio del Mantenimiento.]]</f>
        <v>16297500</v>
      </c>
      <c r="S125" s="11" t="s">
        <v>53</v>
      </c>
      <c r="T125" s="11" t="s">
        <v>32</v>
      </c>
      <c r="U125" s="11" t="s">
        <v>32</v>
      </c>
      <c r="V125" s="11" t="s">
        <v>32</v>
      </c>
      <c r="W125" s="11">
        <v>5</v>
      </c>
      <c r="X125" s="11" t="s">
        <v>54</v>
      </c>
      <c r="Y125" s="37" t="s">
        <v>33</v>
      </c>
      <c r="Z125" s="49"/>
    </row>
    <row r="126" spans="1:26" x14ac:dyDescent="0.25">
      <c r="A126" s="11" t="s">
        <v>39</v>
      </c>
      <c r="B126" s="11" t="s">
        <v>26</v>
      </c>
      <c r="C126" s="11" t="s">
        <v>162</v>
      </c>
      <c r="D126" s="11"/>
      <c r="E126" s="11" t="s">
        <v>163</v>
      </c>
      <c r="F126" s="11"/>
      <c r="G126" s="11"/>
      <c r="H126" s="11"/>
      <c r="I126" s="12" t="str">
        <f t="shared" si="4"/>
        <v>de 2 a 4</v>
      </c>
      <c r="J126" s="12" t="str">
        <f>Tabla1[[#This Row],[Tipología]]&amp;Tabla1[[#This Row],[llave]]</f>
        <v>Vibrocompactador doble tandemde 2 a 4</v>
      </c>
      <c r="K126" s="11" t="s">
        <v>164</v>
      </c>
      <c r="L126" s="11" t="s">
        <v>165</v>
      </c>
      <c r="M126" s="13">
        <f>Tabla1[[#This Row],[Precio Ofertado sin IVA.]]</f>
        <v>285872000</v>
      </c>
      <c r="N126" s="16">
        <v>0.05</v>
      </c>
      <c r="O126" s="13">
        <v>285872000</v>
      </c>
      <c r="P126" s="16">
        <v>0.05</v>
      </c>
      <c r="Q126" s="15">
        <v>15990000</v>
      </c>
      <c r="R126" s="15">
        <f>Tabla1[[#This Row],[Precio del Mantenimiento.]]</f>
        <v>15990000</v>
      </c>
      <c r="S126" s="11">
        <v>1</v>
      </c>
      <c r="T126" s="11" t="s">
        <v>33</v>
      </c>
      <c r="U126" s="11" t="s">
        <v>32</v>
      </c>
      <c r="V126" s="11" t="s">
        <v>32</v>
      </c>
      <c r="W126" s="11">
        <v>20</v>
      </c>
      <c r="X126" s="11" t="s">
        <v>32</v>
      </c>
      <c r="Y126" s="37" t="s">
        <v>32</v>
      </c>
      <c r="Z126" s="49"/>
    </row>
    <row r="127" spans="1:26" x14ac:dyDescent="0.25">
      <c r="A127" s="11" t="s">
        <v>39</v>
      </c>
      <c r="B127" s="11" t="s">
        <v>26</v>
      </c>
      <c r="C127" s="11" t="s">
        <v>162</v>
      </c>
      <c r="D127" s="11"/>
      <c r="E127" s="11" t="s">
        <v>163</v>
      </c>
      <c r="F127" s="11"/>
      <c r="G127" s="11"/>
      <c r="H127" s="11"/>
      <c r="I127" s="12" t="str">
        <f>IF(C127="Motoniveladora",D127&amp;E127,IF(C127="Retroexcavadora de llantas",D127&amp;E127,IF(C127="Excavadora de orugas",D127&amp;E127,IF(C127="Vibrocompactador mixto",E127,IF(C127="Vibrocompactador llanta para acabado",E127,IF(C127="Vibrocompactador doble tandem",E127,IF(C127="Tractor de orugas",D127&amp;E127,IF(C127="Minicargadores",F127,IF(C127="Cargadores Frontales",G127&amp;H127,IF(C127="Tractor",D127,IF(C127="Cosechadora",D127,0)))))))))))</f>
        <v>de 2 a 4</v>
      </c>
      <c r="J127" s="12" t="str">
        <f>Tabla1[[#This Row],[Tipología]]&amp;Tabla1[[#This Row],[llave]]</f>
        <v>Vibrocompactador doble tandemde 2 a 4</v>
      </c>
      <c r="K127" s="11" t="s">
        <v>164</v>
      </c>
      <c r="L127" s="11" t="s">
        <v>198</v>
      </c>
      <c r="M127" s="13">
        <f>Tabla1[[#This Row],[Precio Ofertado sin IVA.]]</f>
        <v>274311000</v>
      </c>
      <c r="N127" s="16">
        <v>0.05</v>
      </c>
      <c r="O127" s="13">
        <v>274311000</v>
      </c>
      <c r="P127" s="16">
        <v>0.05</v>
      </c>
      <c r="Q127" s="13">
        <v>15990000</v>
      </c>
      <c r="R127" s="13">
        <v>13000000</v>
      </c>
      <c r="S127" s="11">
        <v>1</v>
      </c>
      <c r="T127" s="11" t="s">
        <v>33</v>
      </c>
      <c r="U127" s="11" t="s">
        <v>32</v>
      </c>
      <c r="V127" s="11" t="s">
        <v>32</v>
      </c>
      <c r="W127" s="11">
        <v>20</v>
      </c>
      <c r="X127" s="11" t="s">
        <v>54</v>
      </c>
      <c r="Y127" s="33" t="s">
        <v>54</v>
      </c>
      <c r="Z127" s="49"/>
    </row>
    <row r="128" spans="1:26" x14ac:dyDescent="0.25">
      <c r="A128" s="11" t="s">
        <v>49</v>
      </c>
      <c r="B128" s="18" t="s">
        <v>26</v>
      </c>
      <c r="C128" s="11" t="s">
        <v>162</v>
      </c>
      <c r="D128" s="11"/>
      <c r="E128" s="11" t="s">
        <v>163</v>
      </c>
      <c r="F128" s="12"/>
      <c r="G128" s="12"/>
      <c r="H128" s="12"/>
      <c r="I128" s="12" t="str">
        <f t="shared" si="4"/>
        <v>de 2 a 4</v>
      </c>
      <c r="J128" s="12" t="str">
        <f>Tabla1[[#This Row],[Tipología]]&amp;Tabla1[[#This Row],[llave]]</f>
        <v>Vibrocompactador doble tandemde 2 a 4</v>
      </c>
      <c r="K128" s="11" t="s">
        <v>166</v>
      </c>
      <c r="L128" s="11" t="s">
        <v>167</v>
      </c>
      <c r="M128" s="13">
        <f>Tabla1[[#This Row],[Precio Ofertado sin IVA.]]</f>
        <v>244248132.05332804</v>
      </c>
      <c r="N128" s="17">
        <v>6.8699999999999997E-2</v>
      </c>
      <c r="O128" s="13">
        <v>244248132.05332804</v>
      </c>
      <c r="P128" s="17">
        <v>6.8699999999999997E-2</v>
      </c>
      <c r="Q128" s="15">
        <v>25673127.337499999</v>
      </c>
      <c r="R128" s="15">
        <f>Tabla1[[#This Row],[Precio del Mantenimiento.]]</f>
        <v>25673127.337499999</v>
      </c>
      <c r="S128" s="11" t="s">
        <v>53</v>
      </c>
      <c r="T128" s="11" t="s">
        <v>32</v>
      </c>
      <c r="U128" s="11" t="s">
        <v>32</v>
      </c>
      <c r="V128" s="11" t="s">
        <v>32</v>
      </c>
      <c r="W128" s="11">
        <v>5</v>
      </c>
      <c r="X128" s="11" t="s">
        <v>54</v>
      </c>
      <c r="Y128" s="33" t="s">
        <v>33</v>
      </c>
      <c r="Z128" s="49"/>
    </row>
    <row r="129" spans="1:26" x14ac:dyDescent="0.25">
      <c r="A129" s="11" t="s">
        <v>49</v>
      </c>
      <c r="B129" s="18" t="s">
        <v>26</v>
      </c>
      <c r="C129" s="11" t="s">
        <v>162</v>
      </c>
      <c r="D129" s="11"/>
      <c r="E129" s="11" t="s">
        <v>163</v>
      </c>
      <c r="F129" s="12"/>
      <c r="G129" s="12"/>
      <c r="H129" s="12"/>
      <c r="I129" s="12" t="str">
        <f t="shared" si="4"/>
        <v>de 2 a 4</v>
      </c>
      <c r="J129" s="12" t="str">
        <f>Tabla1[[#This Row],[Tipología]]&amp;Tabla1[[#This Row],[llave]]</f>
        <v>Vibrocompactador doble tandemde 2 a 4</v>
      </c>
      <c r="K129" s="11" t="s">
        <v>166</v>
      </c>
      <c r="L129" s="11" t="s">
        <v>168</v>
      </c>
      <c r="M129" s="13">
        <f>Tabla1[[#This Row],[Precio Ofertado sin IVA.]]</f>
        <v>254733192.20751688</v>
      </c>
      <c r="N129" s="17">
        <v>6.59E-2</v>
      </c>
      <c r="O129" s="13">
        <v>254733192.20751688</v>
      </c>
      <c r="P129" s="17">
        <v>6.59E-2</v>
      </c>
      <c r="Q129" s="15">
        <v>24576701.21817477</v>
      </c>
      <c r="R129" s="15">
        <f>Tabla1[[#This Row],[Precio del Mantenimiento.]]</f>
        <v>24576701.21817477</v>
      </c>
      <c r="S129" s="11" t="s">
        <v>53</v>
      </c>
      <c r="T129" s="11" t="s">
        <v>32</v>
      </c>
      <c r="U129" s="11" t="s">
        <v>32</v>
      </c>
      <c r="V129" s="11" t="s">
        <v>32</v>
      </c>
      <c r="W129" s="11">
        <v>5</v>
      </c>
      <c r="X129" s="11" t="s">
        <v>54</v>
      </c>
      <c r="Y129" s="37" t="s">
        <v>33</v>
      </c>
      <c r="Z129" s="49"/>
    </row>
    <row r="130" spans="1:26" x14ac:dyDescent="0.25">
      <c r="A130" s="11" t="s">
        <v>49</v>
      </c>
      <c r="B130" s="18" t="s">
        <v>26</v>
      </c>
      <c r="C130" s="11" t="s">
        <v>162</v>
      </c>
      <c r="D130" s="11"/>
      <c r="E130" s="11" t="s">
        <v>163</v>
      </c>
      <c r="F130" s="12"/>
      <c r="G130" s="12"/>
      <c r="H130" s="12"/>
      <c r="I130" s="12" t="str">
        <f t="shared" si="4"/>
        <v>de 2 a 4</v>
      </c>
      <c r="J130" s="12" t="str">
        <f>Tabla1[[#This Row],[Tipología]]&amp;Tabla1[[#This Row],[llave]]</f>
        <v>Vibrocompactador doble tandemde 2 a 4</v>
      </c>
      <c r="K130" s="11" t="s">
        <v>166</v>
      </c>
      <c r="L130" s="11" t="s">
        <v>169</v>
      </c>
      <c r="M130" s="13">
        <f>Tabla1[[#This Row],[Precio Ofertado sin IVA.]]</f>
        <v>441851188.80533344</v>
      </c>
      <c r="N130" s="17">
        <v>3.7999999999999999E-2</v>
      </c>
      <c r="O130" s="13">
        <v>441851188.80533344</v>
      </c>
      <c r="P130" s="17">
        <v>3.7999999999999999E-2</v>
      </c>
      <c r="Q130" s="15">
        <v>27633805.762499999</v>
      </c>
      <c r="R130" s="15">
        <f>Tabla1[[#This Row],[Precio del Mantenimiento.]]</f>
        <v>27633805.762499999</v>
      </c>
      <c r="S130" s="11" t="s">
        <v>53</v>
      </c>
      <c r="T130" s="11" t="s">
        <v>32</v>
      </c>
      <c r="U130" s="11" t="s">
        <v>32</v>
      </c>
      <c r="V130" s="11" t="s">
        <v>32</v>
      </c>
      <c r="W130" s="11">
        <v>5</v>
      </c>
      <c r="X130" s="11" t="s">
        <v>54</v>
      </c>
      <c r="Y130" s="33" t="s">
        <v>33</v>
      </c>
      <c r="Z130" s="49"/>
    </row>
    <row r="131" spans="1:26" x14ac:dyDescent="0.25">
      <c r="A131" s="11" t="s">
        <v>39</v>
      </c>
      <c r="B131" s="11" t="s">
        <v>26</v>
      </c>
      <c r="C131" s="11" t="s">
        <v>170</v>
      </c>
      <c r="D131" s="11"/>
      <c r="E131" s="11" t="s">
        <v>171</v>
      </c>
      <c r="F131" s="11"/>
      <c r="G131" s="11"/>
      <c r="H131" s="11"/>
      <c r="I131" s="12" t="str">
        <f t="shared" ref="I131:I140" si="5">IF(C131="Motoniveladora",D131&amp;E131,IF(C131="Retroexcavadora de llantas",D131&amp;E131,IF(C131="Excavadora de orugas",D131&amp;E131,IF(C131="Vibrocompactador mixto",E131,IF(C131="Vibrocompactador llanta para acabado",E131,IF(C131="Vibrocompactador doble tandem",E131,IF(C131="Tractor de orugas",D131&amp;E131,IF(C131="Minicargadores",F131,IF(C131="Cargadores Frontales",G131&amp;H131,IF(C131="Tractor",D131,IF(C131="Cosechadora",D131,0)))))))))))</f>
        <v>de 7 a 11</v>
      </c>
      <c r="J131" s="12" t="str">
        <f>Tabla1[[#This Row],[Tipología]]&amp;Tabla1[[#This Row],[llave]]</f>
        <v>Vibrocompactador mixtode 7 a 11</v>
      </c>
      <c r="K131" s="11" t="s">
        <v>164</v>
      </c>
      <c r="L131" s="11" t="s">
        <v>172</v>
      </c>
      <c r="M131" s="13">
        <f>Tabla1[[#This Row],[Precio Ofertado sin IVA.]]</f>
        <v>610657425.94525683</v>
      </c>
      <c r="N131" s="16">
        <v>0.06</v>
      </c>
      <c r="O131" s="13">
        <v>610657425.94525683</v>
      </c>
      <c r="P131" s="16">
        <v>0.06</v>
      </c>
      <c r="Q131" s="15">
        <v>22703114.692274503</v>
      </c>
      <c r="R131" s="15">
        <f>Tabla1[[#This Row],[Precio del Mantenimiento.]]</f>
        <v>22703114.692274503</v>
      </c>
      <c r="S131" s="11" t="s">
        <v>92</v>
      </c>
      <c r="T131" s="11" t="s">
        <v>33</v>
      </c>
      <c r="U131" s="11" t="s">
        <v>32</v>
      </c>
      <c r="V131" s="11" t="s">
        <v>32</v>
      </c>
      <c r="W131" s="11">
        <v>20</v>
      </c>
      <c r="X131" s="11" t="s">
        <v>32</v>
      </c>
      <c r="Y131" s="37" t="s">
        <v>33</v>
      </c>
      <c r="Z131" s="49"/>
    </row>
    <row r="132" spans="1:26" x14ac:dyDescent="0.25">
      <c r="A132" s="11" t="s">
        <v>39</v>
      </c>
      <c r="B132" s="11" t="s">
        <v>26</v>
      </c>
      <c r="C132" s="11" t="s">
        <v>170</v>
      </c>
      <c r="D132" s="11"/>
      <c r="E132" s="11" t="s">
        <v>171</v>
      </c>
      <c r="F132" s="11"/>
      <c r="G132" s="11"/>
      <c r="H132" s="11"/>
      <c r="I132" s="12" t="str">
        <f t="shared" si="5"/>
        <v>de 7 a 11</v>
      </c>
      <c r="J132" s="12" t="str">
        <f>Tabla1[[#This Row],[Tipología]]&amp;Tabla1[[#This Row],[llave]]</f>
        <v>Vibrocompactador mixtode 7 a 11</v>
      </c>
      <c r="K132" s="11" t="s">
        <v>164</v>
      </c>
      <c r="L132" s="11" t="s">
        <v>177</v>
      </c>
      <c r="M132" s="13">
        <f>Tabla1[[#This Row],[Precio Ofertado sin IVA.]]</f>
        <v>606669030.48174071</v>
      </c>
      <c r="N132" s="16">
        <v>0.05</v>
      </c>
      <c r="O132" s="13">
        <v>606669030.48174071</v>
      </c>
      <c r="P132" s="16">
        <v>0.05</v>
      </c>
      <c r="Q132" s="15">
        <v>30106690.258499999</v>
      </c>
      <c r="R132" s="15">
        <f>Tabla1[[#This Row],[Precio del Mantenimiento.]]</f>
        <v>30106690.258499999</v>
      </c>
      <c r="S132" s="11" t="s">
        <v>41</v>
      </c>
      <c r="T132" s="11" t="s">
        <v>33</v>
      </c>
      <c r="U132" s="11" t="s">
        <v>32</v>
      </c>
      <c r="V132" s="11" t="s">
        <v>32</v>
      </c>
      <c r="W132" s="11">
        <v>20</v>
      </c>
      <c r="X132" s="11" t="s">
        <v>32</v>
      </c>
      <c r="Y132" s="33" t="s">
        <v>33</v>
      </c>
      <c r="Z132" s="49"/>
    </row>
    <row r="133" spans="1:26" x14ac:dyDescent="0.25">
      <c r="A133" s="11" t="s">
        <v>37</v>
      </c>
      <c r="B133" s="11" t="s">
        <v>26</v>
      </c>
      <c r="C133" s="53" t="s">
        <v>170</v>
      </c>
      <c r="D133" s="11"/>
      <c r="E133" s="11" t="s">
        <v>171</v>
      </c>
      <c r="F133" s="11"/>
      <c r="G133" s="11"/>
      <c r="H133" s="11"/>
      <c r="I133" s="12" t="str">
        <f>IF(C133="Motoniveladora",D133&amp;E133,IF(C133="Retroexcavadora de llantas",D133&amp;E133,IF(C133="Excavadora de orugas",D133&amp;E133,IF(C133="Vibrocompactador mixto",E133,IF(C133="Vibrocompactador llanta para acabado",E133,IF(C133="Vibrocompactador doble tandem",E133,IF(C133="Tractor de orugas",D133&amp;E133,IF(C133="Minicargadores",F133,IF(C133="Cargadores Frontales",G133&amp;H133,IF(C133="Tractor",D133,IF(C133="Cosechadora",D133,0)))))))))))</f>
        <v>de 7 a 11</v>
      </c>
      <c r="J133" s="12" t="str">
        <f>Tabla1[[#This Row],[Tipología]]&amp;Tabla1[[#This Row],[llave]]</f>
        <v>Vibrocompactador mixtode 7 a 11</v>
      </c>
      <c r="K133" s="11" t="s">
        <v>211</v>
      </c>
      <c r="L133" s="11" t="s">
        <v>222</v>
      </c>
      <c r="M133" s="52">
        <v>530000000</v>
      </c>
      <c r="N133" s="16">
        <v>0.02</v>
      </c>
      <c r="O133" s="52">
        <v>557030000</v>
      </c>
      <c r="P133" s="16">
        <v>0.02</v>
      </c>
      <c r="Q133" s="15">
        <v>24600000</v>
      </c>
      <c r="R133" s="15">
        <f>Tabla1[[#This Row],[Precio del Mantenimiento.]]</f>
        <v>24600000</v>
      </c>
      <c r="S133" s="11">
        <v>1</v>
      </c>
      <c r="T133" s="11" t="s">
        <v>32</v>
      </c>
      <c r="U133" s="11" t="s">
        <v>32</v>
      </c>
      <c r="V133" s="11" t="s">
        <v>32</v>
      </c>
      <c r="W133" s="11">
        <v>5</v>
      </c>
      <c r="X133" s="11" t="s">
        <v>32</v>
      </c>
      <c r="Y133" s="37" t="s">
        <v>32</v>
      </c>
      <c r="Z133" s="49"/>
    </row>
    <row r="134" spans="1:26" x14ac:dyDescent="0.25">
      <c r="A134" s="11" t="s">
        <v>39</v>
      </c>
      <c r="B134" s="11" t="s">
        <v>26</v>
      </c>
      <c r="C134" s="11" t="s">
        <v>170</v>
      </c>
      <c r="D134" s="11"/>
      <c r="E134" s="11" t="s">
        <v>171</v>
      </c>
      <c r="F134" s="11"/>
      <c r="G134" s="11"/>
      <c r="H134" s="11"/>
      <c r="I134" s="12" t="str">
        <f t="shared" si="5"/>
        <v>de 7 a 11</v>
      </c>
      <c r="J134" s="12" t="str">
        <f>Tabla1[[#This Row],[Tipología]]&amp;Tabla1[[#This Row],[llave]]</f>
        <v>Vibrocompactador mixtode 7 a 11</v>
      </c>
      <c r="K134" s="11" t="s">
        <v>164</v>
      </c>
      <c r="L134" s="11" t="s">
        <v>197</v>
      </c>
      <c r="M134" s="13">
        <v>528000000</v>
      </c>
      <c r="N134" s="16">
        <v>0.05</v>
      </c>
      <c r="O134" s="13">
        <v>554928000</v>
      </c>
      <c r="P134" s="16">
        <v>0.05</v>
      </c>
      <c r="Q134" s="15">
        <v>25215000</v>
      </c>
      <c r="R134" s="15">
        <f>Tabla1[[#This Row],[Precio del Mantenimiento.]]</f>
        <v>25215000</v>
      </c>
      <c r="S134" s="11">
        <v>1</v>
      </c>
      <c r="T134" s="11" t="s">
        <v>33</v>
      </c>
      <c r="U134" s="11" t="s">
        <v>32</v>
      </c>
      <c r="V134" s="11" t="s">
        <v>32</v>
      </c>
      <c r="W134" s="11">
        <v>20</v>
      </c>
      <c r="X134" s="11" t="s">
        <v>32</v>
      </c>
      <c r="Y134" s="37" t="s">
        <v>32</v>
      </c>
      <c r="Z134" s="49"/>
    </row>
    <row r="135" spans="1:26" x14ac:dyDescent="0.25">
      <c r="A135" s="11" t="s">
        <v>37</v>
      </c>
      <c r="B135" s="11" t="s">
        <v>26</v>
      </c>
      <c r="C135" s="53" t="s">
        <v>170</v>
      </c>
      <c r="D135" s="11"/>
      <c r="E135" s="11" t="s">
        <v>173</v>
      </c>
      <c r="F135" s="11"/>
      <c r="G135" s="11"/>
      <c r="H135" s="11"/>
      <c r="I135" s="12" t="str">
        <f>IF(C135="Motoniveladora",D135&amp;E135,IF(C135="Retroexcavadora de llantas",D135&amp;E135,IF(C135="Excavadora de orugas",D135&amp;E135,IF(C135="Vibrocompactador mixto",E135,IF(C135="Vibrocompactador llanta para acabado",E135,IF(C135="Vibrocompactador doble tandem",E135,IF(C135="Tractor de orugas",D135&amp;E135,IF(C135="Minicargadores",F135,IF(C135="Cargadores Frontales",G135&amp;H135,IF(C135="Tractor",D135,IF(C135="Cosechadora",D135,0)))))))))))</f>
        <v>mayor a 11</v>
      </c>
      <c r="J135" s="12" t="str">
        <f>Tabla1[[#This Row],[Tipología]]&amp;Tabla1[[#This Row],[llave]]</f>
        <v>Vibrocompactador mixtomayor a 11</v>
      </c>
      <c r="K135" s="11" t="s">
        <v>211</v>
      </c>
      <c r="L135" s="11" t="s">
        <v>223</v>
      </c>
      <c r="M135" s="52">
        <v>580000000</v>
      </c>
      <c r="N135" s="16">
        <v>0.02</v>
      </c>
      <c r="O135" s="52">
        <v>609580000</v>
      </c>
      <c r="P135" s="16">
        <v>0.02</v>
      </c>
      <c r="Q135" s="52">
        <v>24600000</v>
      </c>
      <c r="R135" s="52">
        <v>20000000</v>
      </c>
      <c r="S135" s="11">
        <v>1</v>
      </c>
      <c r="T135" s="11" t="s">
        <v>32</v>
      </c>
      <c r="U135" s="11" t="s">
        <v>32</v>
      </c>
      <c r="V135" s="11" t="s">
        <v>32</v>
      </c>
      <c r="W135" s="11">
        <v>5</v>
      </c>
      <c r="X135" s="11" t="s">
        <v>32</v>
      </c>
      <c r="Y135" s="37" t="s">
        <v>32</v>
      </c>
      <c r="Z135" s="49"/>
    </row>
    <row r="136" spans="1:26" x14ac:dyDescent="0.25">
      <c r="A136" s="11" t="s">
        <v>25</v>
      </c>
      <c r="B136" s="11" t="s">
        <v>26</v>
      </c>
      <c r="C136" s="11" t="s">
        <v>170</v>
      </c>
      <c r="D136" s="11"/>
      <c r="E136" s="11" t="s">
        <v>173</v>
      </c>
      <c r="F136" s="11"/>
      <c r="G136" s="11"/>
      <c r="H136" s="11"/>
      <c r="I136" s="12" t="str">
        <f t="shared" si="5"/>
        <v>mayor a 11</v>
      </c>
      <c r="J136" s="12" t="str">
        <f>Tabla1[[#This Row],[Tipología]]&amp;Tabla1[[#This Row],[llave]]</f>
        <v>Vibrocompactador mixtomayor a 11</v>
      </c>
      <c r="K136" s="11" t="s">
        <v>30</v>
      </c>
      <c r="L136" s="11" t="s">
        <v>174</v>
      </c>
      <c r="M136" s="13">
        <f>Tabla1[[#This Row],[Precio Ofertado sin IVA.]]</f>
        <v>856095935.89677799</v>
      </c>
      <c r="N136" s="14">
        <v>0.3</v>
      </c>
      <c r="O136" s="13">
        <v>856095935.89677799</v>
      </c>
      <c r="P136" s="14">
        <v>0.3</v>
      </c>
      <c r="Q136" s="15">
        <v>30068160.190018557</v>
      </c>
      <c r="R136" s="15">
        <f>Tabla1[[#This Row],[Precio del Mantenimiento.]]</f>
        <v>30068160.190018557</v>
      </c>
      <c r="S136" s="11">
        <v>1</v>
      </c>
      <c r="T136" s="11" t="s">
        <v>32</v>
      </c>
      <c r="U136" s="11" t="s">
        <v>32</v>
      </c>
      <c r="V136" s="11" t="s">
        <v>33</v>
      </c>
      <c r="W136" s="11" t="s">
        <v>34</v>
      </c>
      <c r="X136" s="11" t="s">
        <v>35</v>
      </c>
      <c r="Y136" s="33" t="s">
        <v>33</v>
      </c>
      <c r="Z136" s="49"/>
    </row>
    <row r="137" spans="1:26" x14ac:dyDescent="0.25">
      <c r="A137" s="11" t="s">
        <v>49</v>
      </c>
      <c r="B137" s="18" t="s">
        <v>26</v>
      </c>
      <c r="C137" s="11" t="s">
        <v>170</v>
      </c>
      <c r="D137" s="11"/>
      <c r="E137" s="11" t="s">
        <v>171</v>
      </c>
      <c r="F137" s="12"/>
      <c r="G137" s="12"/>
      <c r="H137" s="12"/>
      <c r="I137" s="12" t="str">
        <f t="shared" si="5"/>
        <v>de 7 a 11</v>
      </c>
      <c r="J137" s="12" t="str">
        <f>Tabla1[[#This Row],[Tipología]]&amp;Tabla1[[#This Row],[llave]]</f>
        <v>Vibrocompactador mixtode 7 a 11</v>
      </c>
      <c r="K137" s="11" t="s">
        <v>166</v>
      </c>
      <c r="L137" s="11" t="s">
        <v>180</v>
      </c>
      <c r="M137" s="13">
        <f>Tabla1[[#This Row],[Precio Ofertado sin IVA.]]</f>
        <v>568316184.51999998</v>
      </c>
      <c r="N137" s="17">
        <v>4.02E-2</v>
      </c>
      <c r="O137" s="13">
        <v>568316184.51999998</v>
      </c>
      <c r="P137" s="17">
        <v>4.02E-2</v>
      </c>
      <c r="Q137" s="15">
        <v>45934319.25</v>
      </c>
      <c r="R137" s="15">
        <f>Tabla1[[#This Row],[Precio del Mantenimiento.]]</f>
        <v>45934319.25</v>
      </c>
      <c r="S137" s="11" t="s">
        <v>53</v>
      </c>
      <c r="T137" s="11" t="s">
        <v>32</v>
      </c>
      <c r="U137" s="11" t="s">
        <v>32</v>
      </c>
      <c r="V137" s="11" t="s">
        <v>32</v>
      </c>
      <c r="W137" s="11">
        <v>5</v>
      </c>
      <c r="X137" s="11" t="s">
        <v>54</v>
      </c>
      <c r="Y137" s="37" t="s">
        <v>32</v>
      </c>
      <c r="Z137" s="49"/>
    </row>
    <row r="138" spans="1:26" x14ac:dyDescent="0.25">
      <c r="A138" s="11" t="s">
        <v>49</v>
      </c>
      <c r="B138" s="18" t="s">
        <v>26</v>
      </c>
      <c r="C138" s="11" t="s">
        <v>170</v>
      </c>
      <c r="D138" s="11"/>
      <c r="E138" s="11" t="s">
        <v>173</v>
      </c>
      <c r="F138" s="12"/>
      <c r="G138" s="12"/>
      <c r="H138" s="12"/>
      <c r="I138" s="12" t="str">
        <f t="shared" si="5"/>
        <v>mayor a 11</v>
      </c>
      <c r="J138" s="12" t="str">
        <f>Tabla1[[#This Row],[Tipología]]&amp;Tabla1[[#This Row],[llave]]</f>
        <v>Vibrocompactador mixtomayor a 11</v>
      </c>
      <c r="K138" s="11" t="s">
        <v>166</v>
      </c>
      <c r="L138" s="11" t="s">
        <v>181</v>
      </c>
      <c r="M138" s="13">
        <f>Tabla1[[#This Row],[Precio Ofertado sin IVA.]]</f>
        <v>747100112.91999996</v>
      </c>
      <c r="N138" s="17">
        <v>3.9800000000000002E-2</v>
      </c>
      <c r="O138" s="13">
        <v>747100112.91999996</v>
      </c>
      <c r="P138" s="17">
        <v>3.9800000000000002E-2</v>
      </c>
      <c r="Q138" s="15">
        <v>45934319.25</v>
      </c>
      <c r="R138" s="15">
        <f>Tabla1[[#This Row],[Precio del Mantenimiento.]]</f>
        <v>45934319.25</v>
      </c>
      <c r="S138" s="11" t="s">
        <v>182</v>
      </c>
      <c r="T138" s="11" t="s">
        <v>32</v>
      </c>
      <c r="U138" s="11" t="s">
        <v>32</v>
      </c>
      <c r="V138" s="11" t="s">
        <v>32</v>
      </c>
      <c r="W138" s="11">
        <v>5</v>
      </c>
      <c r="X138" s="11" t="s">
        <v>54</v>
      </c>
      <c r="Y138" s="33" t="s">
        <v>32</v>
      </c>
      <c r="Z138" s="49"/>
    </row>
    <row r="139" spans="1:26" x14ac:dyDescent="0.25">
      <c r="A139" s="11" t="s">
        <v>49</v>
      </c>
      <c r="B139" s="18" t="s">
        <v>26</v>
      </c>
      <c r="C139" s="11" t="s">
        <v>170</v>
      </c>
      <c r="D139" s="11"/>
      <c r="E139" s="11" t="s">
        <v>173</v>
      </c>
      <c r="F139" s="12"/>
      <c r="G139" s="12"/>
      <c r="H139" s="12"/>
      <c r="I139" s="12" t="str">
        <f t="shared" si="5"/>
        <v>mayor a 11</v>
      </c>
      <c r="J139" s="12" t="str">
        <f>Tabla1[[#This Row],[Tipología]]&amp;Tabla1[[#This Row],[llave]]</f>
        <v>Vibrocompactador mixtomayor a 11</v>
      </c>
      <c r="K139" s="11" t="s">
        <v>166</v>
      </c>
      <c r="L139" s="11" t="s">
        <v>175</v>
      </c>
      <c r="M139" s="13">
        <f>Tabla1[[#This Row],[Precio Ofertado sin IVA.]]</f>
        <v>1033228272.1224477</v>
      </c>
      <c r="N139" s="17">
        <v>2.3199999999999998E-2</v>
      </c>
      <c r="O139" s="13">
        <v>1033228272.1224477</v>
      </c>
      <c r="P139" s="17">
        <v>2.3199999999999998E-2</v>
      </c>
      <c r="Q139" s="15">
        <v>39930802.379866473</v>
      </c>
      <c r="R139" s="15">
        <f>Tabla1[[#This Row],[Precio del Mantenimiento.]]</f>
        <v>39930802.379866473</v>
      </c>
      <c r="S139" s="11" t="s">
        <v>53</v>
      </c>
      <c r="T139" s="11" t="s">
        <v>32</v>
      </c>
      <c r="U139" s="11" t="s">
        <v>32</v>
      </c>
      <c r="V139" s="11" t="s">
        <v>32</v>
      </c>
      <c r="W139" s="11">
        <v>5</v>
      </c>
      <c r="X139" s="11" t="s">
        <v>54</v>
      </c>
      <c r="Y139" s="37" t="s">
        <v>33</v>
      </c>
      <c r="Z139" s="49"/>
    </row>
    <row r="140" spans="1:26" x14ac:dyDescent="0.25">
      <c r="A140" s="11" t="s">
        <v>49</v>
      </c>
      <c r="B140" s="18" t="s">
        <v>26</v>
      </c>
      <c r="C140" s="11" t="s">
        <v>170</v>
      </c>
      <c r="D140" s="11"/>
      <c r="E140" s="11" t="s">
        <v>173</v>
      </c>
      <c r="F140" s="12"/>
      <c r="G140" s="12"/>
      <c r="H140" s="12"/>
      <c r="I140" s="12" t="str">
        <f t="shared" si="5"/>
        <v>mayor a 11</v>
      </c>
      <c r="J140" s="12" t="str">
        <f>Tabla1[[#This Row],[Tipología]]&amp;Tabla1[[#This Row],[llave]]</f>
        <v>Vibrocompactador mixtomayor a 11</v>
      </c>
      <c r="K140" s="11" t="s">
        <v>166</v>
      </c>
      <c r="L140" s="11" t="s">
        <v>176</v>
      </c>
      <c r="M140" s="13">
        <f>Tabla1[[#This Row],[Precio Ofertado sin IVA.]]</f>
        <v>1159113361.0367332</v>
      </c>
      <c r="N140" s="17">
        <v>2.0500000000000001E-2</v>
      </c>
      <c r="O140" s="13">
        <v>1159113361.0367332</v>
      </c>
      <c r="P140" s="17">
        <v>2.0500000000000001E-2</v>
      </c>
      <c r="Q140" s="15">
        <v>39930802.379866473</v>
      </c>
      <c r="R140" s="15">
        <f>Tabla1[[#This Row],[Precio del Mantenimiento.]]</f>
        <v>39930802.379866473</v>
      </c>
      <c r="S140" s="11" t="s">
        <v>53</v>
      </c>
      <c r="T140" s="11" t="s">
        <v>32</v>
      </c>
      <c r="U140" s="11" t="s">
        <v>32</v>
      </c>
      <c r="V140" s="11" t="s">
        <v>32</v>
      </c>
      <c r="W140" s="11">
        <v>5</v>
      </c>
      <c r="X140" s="11" t="s">
        <v>54</v>
      </c>
      <c r="Y140" s="44" t="s">
        <v>33</v>
      </c>
      <c r="Z140" s="49"/>
    </row>
  </sheetData>
  <mergeCells count="1">
    <mergeCell ref="D1:H1"/>
  </mergeCells>
  <phoneticPr fontId="6" type="noConversion"/>
  <dataValidations count="2">
    <dataValidation type="list" allowBlank="1" showInputMessage="1" showErrorMessage="1" sqref="B79:B140" xr:uid="{00000000-0002-0000-0000-000000000000}">
      <formula1>"Lote 1, Lote 2"</formula1>
    </dataValidation>
    <dataValidation type="list" allowBlank="1" showInputMessage="1" showErrorMessage="1" sqref="B49:B78" xr:uid="{00000000-0002-0000-0000-000001000000}">
      <formula1>"Lote 1,Lote 2"</formula1>
      <formula2>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97c4dee-e7ec-4d95-9444-4931b2058c5c" xsi:nil="true"/>
    <_ip_UnifiedCompliancePolicyProperties xmlns="http://schemas.microsoft.com/sharepoint/v3" xsi:nil="true"/>
    <lcf76f155ced4ddcb4097134ff3c332f xmlns="100d7df5-0e9a-4fca-984e-da1804d5950e">
      <Terms xmlns="http://schemas.microsoft.com/office/infopath/2007/PartnerControls"/>
    </lcf76f155ced4ddcb4097134ff3c332f>
    <prueba xmlns="100d7df5-0e9a-4fca-984e-da1804d595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6AAD643DE7A7459019B957E0E986B5" ma:contentTypeVersion="22" ma:contentTypeDescription="Crear nuevo documento." ma:contentTypeScope="" ma:versionID="ce291ae6ecac462f984923c918a35743">
  <xsd:schema xmlns:xsd="http://www.w3.org/2001/XMLSchema" xmlns:xs="http://www.w3.org/2001/XMLSchema" xmlns:p="http://schemas.microsoft.com/office/2006/metadata/properties" xmlns:ns1="http://schemas.microsoft.com/sharepoint/v3" xmlns:ns2="100d7df5-0e9a-4fca-984e-da1804d5950e" xmlns:ns3="697c4dee-e7ec-4d95-9444-4931b2058c5c" targetNamespace="http://schemas.microsoft.com/office/2006/metadata/properties" ma:root="true" ma:fieldsID="643b32cd75062228a6f0a82f7cea169a" ns1:_="" ns2:_="" ns3:_="">
    <xsd:import namespace="http://schemas.microsoft.com/sharepoint/v3"/>
    <xsd:import namespace="100d7df5-0e9a-4fca-984e-da1804d5950e"/>
    <xsd:import namespace="697c4dee-e7ec-4d95-9444-4931b2058c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prueb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d7df5-0e9a-4fca-984e-da1804d595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d11a0eb6-ad86-4071-a759-4f0356bdc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ueba" ma:index="28" nillable="true" ma:displayName="prueba" ma:description="prueba" ma:format="Dropdown" ma:internalName="prueba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c4dee-e7ec-4d95-9444-4931b2058c5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0b380140-b850-473f-b20f-3b0340aabce8}" ma:internalName="TaxCatchAll" ma:showField="CatchAllData" ma:web="697c4dee-e7ec-4d95-9444-4931b2058c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744EB7-D02F-4D44-ADBF-A1B8CD47742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97c4dee-e7ec-4d95-9444-4931b2058c5c"/>
    <ds:schemaRef ds:uri="100d7df5-0e9a-4fca-984e-da1804d5950e"/>
  </ds:schemaRefs>
</ds:datastoreItem>
</file>

<file path=customXml/itemProps2.xml><?xml version="1.0" encoding="utf-8"?>
<ds:datastoreItem xmlns:ds="http://schemas.openxmlformats.org/officeDocument/2006/customXml" ds:itemID="{E7C9C38B-CB02-4F82-B64E-95B2EDFE02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00d7df5-0e9a-4fca-984e-da1804d5950e"/>
    <ds:schemaRef ds:uri="697c4dee-e7ec-4d95-9444-4931b2058c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F8E8B2-74C6-48A9-ABB9-0E2EE6142C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Catalogo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Camilo Patarroyo Fagua</dc:creator>
  <cp:keywords/>
  <dc:description/>
  <cp:lastModifiedBy>Carlos Rafael Ardila Plata</cp:lastModifiedBy>
  <cp:revision/>
  <dcterms:created xsi:type="dcterms:W3CDTF">2022-02-18T13:22:18Z</dcterms:created>
  <dcterms:modified xsi:type="dcterms:W3CDTF">2026-08-11T15:31:37Z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0x0101002F6AAD643DE7A7459019B957E0E986B5</vt:lpwstr>
  </property>
  <property fmtid="{D5CDD505-2E9C-101B-9397-08002B2CF9AE}" pid="3" name="MediaServiceImageTags">
    <vt:lpwstr/>
  </property>
</Properties>
</file>