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.ardila\Desktop\Carlos Ardila\MAD's en administracion\Maquinaria amarilla y agricola\Catalogos\"/>
    </mc:Choice>
  </mc:AlternateContent>
  <xr:revisionPtr revIDLastSave="0" documentId="13_ncr:1_{2C75A425-6D53-4482-84BD-C589BC93C858}" xr6:coauthVersionLast="47" xr6:coauthVersionMax="47" xr10:uidLastSave="{00000000-0000-0000-0000-000000000000}"/>
  <workbookProtection workbookAlgorithmName="SHA-512" workbookHashValue="99bHs7QhZZsfwBTaENF57kk6PFlaJdBbN681ve9HhdYmeLf+HQnFCyMFZkMx5/IQBscRavE2qFEtKV8bPul4ZA==" workbookSaltValue="uqnjvtA5QRvx86oV5lCvZw==" workbookSpinCount="100000" lockStructure="1"/>
  <bookViews>
    <workbookView xWindow="-120" yWindow="-120" windowWidth="21840" windowHeight="13020" xr2:uid="{00000000-000D-0000-FFFF-FFFF00000000}"/>
  </bookViews>
  <sheets>
    <sheet name="Catalogo" sheetId="1" r:id="rId1"/>
  </sheets>
  <definedNames>
    <definedName name="_xlnm._FilterDatabase" localSheetId="0" hidden="1">Catalogo!$Y$2:$Y$2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J63" i="1" s="1"/>
  <c r="R61" i="1"/>
  <c r="R60" i="1"/>
  <c r="I60" i="1"/>
  <c r="J60" i="1" s="1"/>
  <c r="I61" i="1"/>
  <c r="J61" i="1" s="1"/>
  <c r="I70" i="1"/>
  <c r="J70" i="1" s="1"/>
  <c r="I131" i="1"/>
  <c r="J131" i="1" s="1"/>
  <c r="R129" i="1"/>
  <c r="I129" i="1"/>
  <c r="J129" i="1" s="1"/>
  <c r="I111" i="1"/>
  <c r="J111" i="1" s="1"/>
  <c r="M21" i="1"/>
  <c r="I21" i="1"/>
  <c r="J21" i="1" s="1"/>
  <c r="M17" i="1"/>
  <c r="I17" i="1"/>
  <c r="J17" i="1" s="1"/>
  <c r="M9" i="1"/>
  <c r="M8" i="1"/>
  <c r="I8" i="1"/>
  <c r="J8" i="1" s="1"/>
  <c r="I9" i="1"/>
  <c r="J9" i="1" s="1"/>
  <c r="M118" i="1"/>
  <c r="I118" i="1"/>
  <c r="J118" i="1" s="1"/>
  <c r="N43" i="1"/>
  <c r="M43" i="1"/>
  <c r="I43" i="1"/>
  <c r="J43" i="1" s="1"/>
  <c r="M35" i="1"/>
  <c r="I35" i="1"/>
  <c r="J35" i="1" s="1"/>
  <c r="R51" i="1"/>
  <c r="M51" i="1"/>
  <c r="I51" i="1"/>
  <c r="J51" i="1" s="1"/>
  <c r="M123" i="1"/>
  <c r="I123" i="1"/>
  <c r="J123" i="1" s="1"/>
  <c r="R136" i="1"/>
  <c r="R135" i="1"/>
  <c r="R134" i="1"/>
  <c r="R133" i="1"/>
  <c r="R132" i="1"/>
  <c r="R130" i="1"/>
  <c r="R128" i="1"/>
  <c r="R127" i="1"/>
  <c r="R126" i="1"/>
  <c r="R125" i="1"/>
  <c r="R124" i="1"/>
  <c r="R122" i="1"/>
  <c r="R121" i="1"/>
  <c r="R120" i="1"/>
  <c r="R119" i="1"/>
  <c r="R117" i="1"/>
  <c r="R116" i="1"/>
  <c r="R115" i="1"/>
  <c r="R114" i="1"/>
  <c r="R113" i="1"/>
  <c r="R112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Z71" i="1" s="1"/>
  <c r="R69" i="1"/>
  <c r="Z69" i="1" s="1"/>
  <c r="R68" i="1"/>
  <c r="Z68" i="1" s="1"/>
  <c r="R67" i="1"/>
  <c r="Z67" i="1" s="1"/>
  <c r="R66" i="1"/>
  <c r="Z66" i="1" s="1"/>
  <c r="R65" i="1"/>
  <c r="Z65" i="1" s="1"/>
  <c r="R64" i="1"/>
  <c r="Z64" i="1" s="1"/>
  <c r="R62" i="1"/>
  <c r="Z62" i="1" s="1"/>
  <c r="R59" i="1"/>
  <c r="Z59" i="1" s="1"/>
  <c r="R58" i="1"/>
  <c r="Z58" i="1" s="1"/>
  <c r="R57" i="1"/>
  <c r="Z57" i="1" s="1"/>
  <c r="R56" i="1"/>
  <c r="Z56" i="1" s="1"/>
  <c r="R55" i="1"/>
  <c r="Z55" i="1" s="1"/>
  <c r="R54" i="1"/>
  <c r="Z54" i="1" s="1"/>
  <c r="R53" i="1"/>
  <c r="Z53" i="1" s="1"/>
  <c r="R52" i="1"/>
  <c r="Z52" i="1" s="1"/>
  <c r="R50" i="1"/>
  <c r="Z50" i="1" s="1"/>
  <c r="R49" i="1"/>
  <c r="Z49" i="1" s="1"/>
  <c r="R48" i="1"/>
  <c r="Z48" i="1" s="1"/>
  <c r="R47" i="1"/>
  <c r="Z47" i="1" s="1"/>
  <c r="R46" i="1"/>
  <c r="Z46" i="1" s="1"/>
  <c r="R45" i="1"/>
  <c r="Z45" i="1" s="1"/>
  <c r="R44" i="1"/>
  <c r="Z44" i="1" s="1"/>
  <c r="R42" i="1"/>
  <c r="Z42" i="1" s="1"/>
  <c r="R41" i="1"/>
  <c r="Z41" i="1" s="1"/>
  <c r="R40" i="1"/>
  <c r="Z40" i="1" s="1"/>
  <c r="R39" i="1"/>
  <c r="Z39" i="1" s="1"/>
  <c r="R38" i="1"/>
  <c r="Z38" i="1" s="1"/>
  <c r="R37" i="1"/>
  <c r="Z37" i="1" s="1"/>
  <c r="R36" i="1"/>
  <c r="Z36" i="1" s="1"/>
  <c r="R34" i="1"/>
  <c r="Z34" i="1" s="1"/>
  <c r="R33" i="1"/>
  <c r="Z33" i="1" s="1"/>
  <c r="R32" i="1"/>
  <c r="Z32" i="1" s="1"/>
  <c r="R31" i="1"/>
  <c r="Z31" i="1" s="1"/>
  <c r="R30" i="1"/>
  <c r="Z30" i="1" s="1"/>
  <c r="R29" i="1"/>
  <c r="Z29" i="1" s="1"/>
  <c r="R28" i="1"/>
  <c r="Z28" i="1" s="1"/>
  <c r="R27" i="1"/>
  <c r="Z27" i="1" s="1"/>
  <c r="R26" i="1"/>
  <c r="Z26" i="1" s="1"/>
  <c r="R25" i="1"/>
  <c r="Z25" i="1" s="1"/>
  <c r="R24" i="1"/>
  <c r="Z24" i="1" s="1"/>
  <c r="R23" i="1"/>
  <c r="Z23" i="1" s="1"/>
  <c r="R22" i="1"/>
  <c r="Z22" i="1" s="1"/>
  <c r="R20" i="1"/>
  <c r="Z20" i="1" s="1"/>
  <c r="R19" i="1"/>
  <c r="Z19" i="1" s="1"/>
  <c r="R18" i="1"/>
  <c r="Z18" i="1" s="1"/>
  <c r="R16" i="1"/>
  <c r="Z16" i="1" s="1"/>
  <c r="R15" i="1"/>
  <c r="Z15" i="1" s="1"/>
  <c r="R14" i="1"/>
  <c r="Z14" i="1" s="1"/>
  <c r="R13" i="1"/>
  <c r="Z13" i="1" s="1"/>
  <c r="R12" i="1"/>
  <c r="Z12" i="1" s="1"/>
  <c r="R11" i="1"/>
  <c r="Z11" i="1" s="1"/>
  <c r="R10" i="1"/>
  <c r="Z10" i="1" s="1"/>
  <c r="R7" i="1"/>
  <c r="Z7" i="1" s="1"/>
  <c r="R6" i="1"/>
  <c r="Z6" i="1" s="1"/>
  <c r="R5" i="1"/>
  <c r="Z5" i="1" s="1"/>
  <c r="R4" i="1"/>
  <c r="Z4" i="1" s="1"/>
  <c r="R3" i="1"/>
  <c r="Z3" i="1" s="1"/>
  <c r="M4" i="1"/>
  <c r="M5" i="1"/>
  <c r="M6" i="1"/>
  <c r="M7" i="1"/>
  <c r="M13" i="1"/>
  <c r="M14" i="1"/>
  <c r="M15" i="1"/>
  <c r="M16" i="1"/>
  <c r="M18" i="1"/>
  <c r="M19" i="1"/>
  <c r="M20" i="1"/>
  <c r="M22" i="1"/>
  <c r="M23" i="1"/>
  <c r="M24" i="1"/>
  <c r="M25" i="1"/>
  <c r="M26" i="1"/>
  <c r="M27" i="1"/>
  <c r="M28" i="1"/>
  <c r="M29" i="1"/>
  <c r="M32" i="1"/>
  <c r="M33" i="1"/>
  <c r="M34" i="1"/>
  <c r="M36" i="1"/>
  <c r="M37" i="1"/>
  <c r="M38" i="1"/>
  <c r="M40" i="1"/>
  <c r="M41" i="1"/>
  <c r="M42" i="1"/>
  <c r="M44" i="1"/>
  <c r="M45" i="1"/>
  <c r="M46" i="1"/>
  <c r="M50" i="1"/>
  <c r="M52" i="1"/>
  <c r="M53" i="1"/>
  <c r="M54" i="1"/>
  <c r="M55" i="1"/>
  <c r="M56" i="1"/>
  <c r="M57" i="1"/>
  <c r="M58" i="1"/>
  <c r="M59" i="1"/>
  <c r="M62" i="1"/>
  <c r="M64" i="1"/>
  <c r="M65" i="1"/>
  <c r="M66" i="1"/>
  <c r="M67" i="1"/>
  <c r="M68" i="1"/>
  <c r="M69" i="1"/>
  <c r="M72" i="1"/>
  <c r="M73" i="1"/>
  <c r="M74" i="1"/>
  <c r="M75" i="1"/>
  <c r="M77" i="1"/>
  <c r="M78" i="1"/>
  <c r="M79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2" i="1"/>
  <c r="M113" i="1"/>
  <c r="M114" i="1"/>
  <c r="M115" i="1"/>
  <c r="M116" i="1"/>
  <c r="M117" i="1"/>
  <c r="M119" i="1"/>
  <c r="M120" i="1"/>
  <c r="M121" i="1"/>
  <c r="M122" i="1"/>
  <c r="M124" i="1"/>
  <c r="M125" i="1"/>
  <c r="M126" i="1"/>
  <c r="M127" i="1"/>
  <c r="M128" i="1"/>
  <c r="M132" i="1"/>
  <c r="M133" i="1"/>
  <c r="M134" i="1"/>
  <c r="M135" i="1"/>
  <c r="M136" i="1"/>
  <c r="M3" i="1"/>
  <c r="N3" i="1"/>
  <c r="I130" i="1"/>
  <c r="J130" i="1" s="1"/>
  <c r="I76" i="1"/>
  <c r="J76" i="1" s="1"/>
  <c r="I56" i="1" l="1"/>
  <c r="J56" i="1" s="1"/>
  <c r="J15" i="1"/>
  <c r="J14" i="1"/>
  <c r="J13" i="1"/>
  <c r="J5" i="1"/>
  <c r="I41" i="1"/>
  <c r="J41" i="1" s="1"/>
  <c r="I40" i="1"/>
  <c r="J40" i="1" s="1"/>
  <c r="I32" i="1"/>
  <c r="J32" i="1" s="1"/>
  <c r="J49" i="1"/>
  <c r="I50" i="1"/>
  <c r="J50" i="1" s="1"/>
  <c r="I75" i="1" l="1"/>
  <c r="J75" i="1" s="1"/>
  <c r="I67" i="1"/>
  <c r="J47" i="1"/>
  <c r="I98" i="1" l="1"/>
  <c r="J98" i="1" s="1"/>
  <c r="I69" i="1"/>
  <c r="J69" i="1" s="1"/>
  <c r="I114" i="1"/>
  <c r="J114" i="1" s="1"/>
  <c r="I132" i="1"/>
  <c r="J132" i="1" s="1"/>
  <c r="I136" i="1"/>
  <c r="J136" i="1" s="1"/>
  <c r="I135" i="1"/>
  <c r="J135" i="1" s="1"/>
  <c r="I134" i="1"/>
  <c r="J134" i="1" s="1"/>
  <c r="I128" i="1"/>
  <c r="J128" i="1" s="1"/>
  <c r="I127" i="1"/>
  <c r="J127" i="1" s="1"/>
  <c r="I133" i="1"/>
  <c r="J133" i="1" s="1"/>
  <c r="I122" i="1"/>
  <c r="J122" i="1" s="1"/>
  <c r="I126" i="1"/>
  <c r="J126" i="1" s="1"/>
  <c r="I125" i="1"/>
  <c r="J125" i="1" s="1"/>
  <c r="I124" i="1"/>
  <c r="J124" i="1" s="1"/>
  <c r="I112" i="1"/>
  <c r="J112" i="1" s="1"/>
  <c r="I110" i="1"/>
  <c r="J110" i="1" s="1"/>
  <c r="I109" i="1"/>
  <c r="J109" i="1" s="1"/>
  <c r="I108" i="1"/>
  <c r="J108" i="1" s="1"/>
  <c r="I121" i="1"/>
  <c r="J121" i="1" s="1"/>
  <c r="I106" i="1"/>
  <c r="J106" i="1" s="1"/>
  <c r="I105" i="1"/>
  <c r="J105" i="1" s="1"/>
  <c r="I120" i="1"/>
  <c r="J120" i="1" s="1"/>
  <c r="I103" i="1"/>
  <c r="J103" i="1" s="1"/>
  <c r="I102" i="1"/>
  <c r="J102" i="1" s="1"/>
  <c r="I101" i="1"/>
  <c r="J101" i="1" s="1"/>
  <c r="I117" i="1"/>
  <c r="J117" i="1" s="1"/>
  <c r="I99" i="1"/>
  <c r="J99" i="1" s="1"/>
  <c r="I97" i="1"/>
  <c r="J97" i="1" s="1"/>
  <c r="I96" i="1"/>
  <c r="J96" i="1" s="1"/>
  <c r="I95" i="1"/>
  <c r="J95" i="1" s="1"/>
  <c r="I107" i="1"/>
  <c r="J107" i="1" s="1"/>
  <c r="I93" i="1"/>
  <c r="J93" i="1" s="1"/>
  <c r="I92" i="1"/>
  <c r="J92" i="1" s="1"/>
  <c r="I91" i="1"/>
  <c r="J91" i="1" s="1"/>
  <c r="I104" i="1"/>
  <c r="J104" i="1" s="1"/>
  <c r="I89" i="1"/>
  <c r="J89" i="1" s="1"/>
  <c r="I88" i="1"/>
  <c r="J88" i="1" s="1"/>
  <c r="I87" i="1"/>
  <c r="J87" i="1" s="1"/>
  <c r="I86" i="1"/>
  <c r="J86" i="1" s="1"/>
  <c r="I100" i="1"/>
  <c r="J100" i="1" s="1"/>
  <c r="I119" i="1"/>
  <c r="J119" i="1" s="1"/>
  <c r="I94" i="1"/>
  <c r="J94" i="1" s="1"/>
  <c r="I90" i="1"/>
  <c r="J90" i="1" s="1"/>
  <c r="I116" i="1"/>
  <c r="J116" i="1" s="1"/>
  <c r="I115" i="1"/>
  <c r="J115" i="1" s="1"/>
  <c r="I113" i="1"/>
  <c r="J113" i="1" s="1"/>
  <c r="I85" i="1"/>
  <c r="J85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84" i="1"/>
  <c r="J84" i="1" s="1"/>
  <c r="I83" i="1"/>
  <c r="J83" i="1" s="1"/>
  <c r="I73" i="1"/>
  <c r="J73" i="1" s="1"/>
  <c r="I72" i="1"/>
  <c r="J72" i="1" s="1"/>
  <c r="I71" i="1"/>
  <c r="J71" i="1" s="1"/>
  <c r="I74" i="1"/>
  <c r="J74" i="1" s="1"/>
  <c r="I68" i="1"/>
  <c r="J68" i="1" s="1"/>
  <c r="J67" i="1"/>
  <c r="I65" i="1"/>
  <c r="J65" i="1" s="1"/>
  <c r="I64" i="1"/>
  <c r="J64" i="1" s="1"/>
  <c r="I59" i="1"/>
  <c r="J59" i="1" s="1"/>
  <c r="I62" i="1"/>
  <c r="J62" i="1" s="1"/>
  <c r="I66" i="1"/>
  <c r="J66" i="1" s="1"/>
  <c r="I58" i="1"/>
  <c r="J58" i="1" s="1"/>
  <c r="I57" i="1"/>
  <c r="J57" i="1" s="1"/>
  <c r="I55" i="1"/>
  <c r="J55" i="1" s="1"/>
  <c r="I54" i="1"/>
  <c r="J54" i="1" s="1"/>
  <c r="I52" i="1"/>
  <c r="J52" i="1" s="1"/>
  <c r="J48" i="1"/>
  <c r="I46" i="1"/>
  <c r="J46" i="1" s="1"/>
  <c r="I53" i="1"/>
  <c r="J53" i="1" s="1"/>
  <c r="I42" i="1"/>
  <c r="J42" i="1" s="1"/>
  <c r="I39" i="1"/>
  <c r="J39" i="1" s="1"/>
  <c r="I45" i="1"/>
  <c r="J45" i="1" s="1"/>
  <c r="I44" i="1"/>
  <c r="J44" i="1" s="1"/>
  <c r="I34" i="1"/>
  <c r="J34" i="1" s="1"/>
  <c r="I33" i="1"/>
  <c r="J33" i="1" s="1"/>
  <c r="I31" i="1"/>
  <c r="J31" i="1" s="1"/>
  <c r="I30" i="1"/>
  <c r="J30" i="1" s="1"/>
  <c r="I29" i="1"/>
  <c r="J29" i="1" s="1"/>
  <c r="I38" i="1"/>
  <c r="J38" i="1" s="1"/>
  <c r="I37" i="1"/>
  <c r="J37" i="1" s="1"/>
  <c r="I36" i="1"/>
  <c r="J36" i="1" s="1"/>
  <c r="I28" i="1"/>
  <c r="J28" i="1" s="1"/>
  <c r="I27" i="1"/>
  <c r="J27" i="1" s="1"/>
  <c r="I26" i="1"/>
  <c r="J26" i="1" s="1"/>
  <c r="I25" i="1"/>
  <c r="J25" i="1" s="1"/>
  <c r="I24" i="1"/>
  <c r="J24" i="1" s="1"/>
  <c r="I20" i="1"/>
  <c r="J20" i="1" s="1"/>
  <c r="I19" i="1"/>
  <c r="J19" i="1" s="1"/>
  <c r="I18" i="1"/>
  <c r="J18" i="1" s="1"/>
  <c r="I23" i="1"/>
  <c r="J23" i="1" s="1"/>
  <c r="I22" i="1"/>
  <c r="J22" i="1" s="1"/>
  <c r="I16" i="1"/>
  <c r="J16" i="1" s="1"/>
  <c r="J12" i="1"/>
  <c r="J11" i="1"/>
  <c r="J10" i="1"/>
  <c r="I7" i="1"/>
  <c r="J7" i="1" s="1"/>
  <c r="I6" i="1"/>
  <c r="J6" i="1" s="1"/>
  <c r="I4" i="1"/>
  <c r="J4" i="1" s="1"/>
  <c r="I3" i="1"/>
  <c r="J3" i="1" s="1"/>
  <c r="P45" i="1" l="1"/>
  <c r="P84" i="1"/>
  <c r="P22" i="1"/>
  <c r="P100" i="1"/>
  <c r="P133" i="1"/>
  <c r="P94" i="1"/>
  <c r="P37" i="1"/>
  <c r="P120" i="1"/>
  <c r="P126" i="1"/>
  <c r="P66" i="1"/>
  <c r="P83" i="1"/>
  <c r="P121" i="1"/>
  <c r="P124" i="1"/>
  <c r="P107" i="1"/>
  <c r="P74" i="1"/>
  <c r="P62" i="1"/>
  <c r="P36" i="1"/>
  <c r="P104" i="1"/>
  <c r="P53" i="1"/>
  <c r="P44" i="1"/>
  <c r="P85" i="1"/>
  <c r="P38" i="1"/>
  <c r="P90" i="1"/>
  <c r="P134" i="1"/>
  <c r="P23" i="1"/>
  <c r="P135" i="1"/>
  <c r="P26" i="1"/>
  <c r="P117" i="1"/>
  <c r="P125" i="1"/>
  <c r="P136" i="1"/>
</calcChain>
</file>

<file path=xl/sharedStrings.xml><?xml version="1.0" encoding="utf-8"?>
<sst xmlns="http://schemas.openxmlformats.org/spreadsheetml/2006/main" count="1648" uniqueCount="229">
  <si>
    <t>Segmento</t>
  </si>
  <si>
    <t>Porcentaje máximo de envío</t>
  </si>
  <si>
    <t>Proponente</t>
  </si>
  <si>
    <t>Lote</t>
  </si>
  <si>
    <t>Tipología</t>
  </si>
  <si>
    <t>Potencia Neta [hp]</t>
  </si>
  <si>
    <t>Peso Operativo [Ton]</t>
  </si>
  <si>
    <t>Capacidad de Levante [ kg]</t>
  </si>
  <si>
    <t>Capacidad de Carga [Ton]</t>
  </si>
  <si>
    <t>Capacidad de Cuchara [mt3]</t>
  </si>
  <si>
    <t>llave</t>
  </si>
  <si>
    <t>Columna1</t>
  </si>
  <si>
    <t>MARCA</t>
  </si>
  <si>
    <t>REFERENCIA</t>
  </si>
  <si>
    <t>Precio Ofertado sin IVA</t>
  </si>
  <si>
    <t>Precio Ofertado sin IVA.</t>
  </si>
  <si>
    <t>Porcentaje máximo de envío2</t>
  </si>
  <si>
    <t>Precio del Mantenimiento.</t>
  </si>
  <si>
    <t>Precio del Mantenimiento</t>
  </si>
  <si>
    <t>Garantía [años]</t>
  </si>
  <si>
    <t>Atención al Cliente</t>
  </si>
  <si>
    <t>Rapida Respuesta</t>
  </si>
  <si>
    <t>Sistema telemático</t>
  </si>
  <si>
    <t>Cuantos sist telemático</t>
  </si>
  <si>
    <t>Cumple Tier</t>
  </si>
  <si>
    <t>DINISSAN</t>
  </si>
  <si>
    <t>Lote 1</t>
  </si>
  <si>
    <t>Cargadores frontales</t>
  </si>
  <si>
    <t>de 3 a 5</t>
  </si>
  <si>
    <t>de 1,5 a 2,5</t>
  </si>
  <si>
    <t>NEW HOLLAND</t>
  </si>
  <si>
    <t>12D</t>
  </si>
  <si>
    <t>Si</t>
  </si>
  <si>
    <t>No</t>
  </si>
  <si>
    <t>-</t>
  </si>
  <si>
    <t>no</t>
  </si>
  <si>
    <t>W130B</t>
  </si>
  <si>
    <t>NAVITRANS</t>
  </si>
  <si>
    <t>HYUNDAI</t>
  </si>
  <si>
    <t>KOMATSU</t>
  </si>
  <si>
    <t>WA200-6</t>
  </si>
  <si>
    <t>3 años o 3000h</t>
  </si>
  <si>
    <t>WA250-6</t>
  </si>
  <si>
    <t>mayor a 2,5</t>
  </si>
  <si>
    <t>WA320-6</t>
  </si>
  <si>
    <t>mayor a 5</t>
  </si>
  <si>
    <t>W170B</t>
  </si>
  <si>
    <t>W190B</t>
  </si>
  <si>
    <t>WA380-6</t>
  </si>
  <si>
    <t>CASA TORO</t>
  </si>
  <si>
    <t>Cargadores Frontales</t>
  </si>
  <si>
    <t>JOHN DEERE</t>
  </si>
  <si>
    <t>644G</t>
  </si>
  <si>
    <t>1 año sin limite de horas</t>
  </si>
  <si>
    <t>SI</t>
  </si>
  <si>
    <t>744P</t>
  </si>
  <si>
    <t>Lote 2</t>
  </si>
  <si>
    <t>Cosechadora</t>
  </si>
  <si>
    <t>de 80 a 140</t>
  </si>
  <si>
    <t>TC5.30</t>
  </si>
  <si>
    <t>si</t>
  </si>
  <si>
    <t>MOTO MART SA</t>
  </si>
  <si>
    <t>Kubota</t>
  </si>
  <si>
    <t>DC-105X</t>
  </si>
  <si>
    <t>mayor a 140 a 210</t>
  </si>
  <si>
    <t>S430 CON PLATAFORMA ARROCERA</t>
  </si>
  <si>
    <t>TC4.90</t>
  </si>
  <si>
    <t>TX4.90</t>
  </si>
  <si>
    <t>Excavadora de orugas</t>
  </si>
  <si>
    <t>de 119 a 160</t>
  </si>
  <si>
    <t>de 15 a 25</t>
  </si>
  <si>
    <t>E215C</t>
  </si>
  <si>
    <t>PC200-10M0</t>
  </si>
  <si>
    <t>PC210LC-10M0</t>
  </si>
  <si>
    <t>mayor a 160</t>
  </si>
  <si>
    <t>mayor a 25</t>
  </si>
  <si>
    <t>PC300LC-8</t>
  </si>
  <si>
    <t>menor a 119</t>
  </si>
  <si>
    <t>menor a 15</t>
  </si>
  <si>
    <t>E145C EVO</t>
  </si>
  <si>
    <t>PC130-8</t>
  </si>
  <si>
    <t>160G</t>
  </si>
  <si>
    <t>200G</t>
  </si>
  <si>
    <t>210G</t>
  </si>
  <si>
    <t>250G</t>
  </si>
  <si>
    <t>350G</t>
  </si>
  <si>
    <t>130G</t>
  </si>
  <si>
    <t>Minicargadores</t>
  </si>
  <si>
    <t>de 700 a 900</t>
  </si>
  <si>
    <t>L318</t>
  </si>
  <si>
    <t> HSL850-7A.</t>
  </si>
  <si>
    <t>SK820-5E0</t>
  </si>
  <si>
    <t>2 años o 2000h</t>
  </si>
  <si>
    <t>SK820-5E0 CAB</t>
  </si>
  <si>
    <t>mayor a 1000</t>
  </si>
  <si>
    <t>mayor a 900  a 1000</t>
  </si>
  <si>
    <t>318G</t>
  </si>
  <si>
    <t>320G</t>
  </si>
  <si>
    <t>Motoniveladora</t>
  </si>
  <si>
    <t>de 130 a 150</t>
  </si>
  <si>
    <t>mayor o igual a 13,5</t>
  </si>
  <si>
    <t>GD535-5</t>
  </si>
  <si>
    <t>mayor a 150</t>
  </si>
  <si>
    <t>HG190</t>
  </si>
  <si>
    <t>GD555-5</t>
  </si>
  <si>
    <t>620G</t>
  </si>
  <si>
    <t>670G</t>
  </si>
  <si>
    <t>RG170</t>
  </si>
  <si>
    <t>Retroexcavadora de llantas</t>
  </si>
  <si>
    <t>de 85 a 100</t>
  </si>
  <si>
    <t>de 6,5 a 7,5</t>
  </si>
  <si>
    <t>B95B</t>
  </si>
  <si>
    <t>B110B</t>
  </si>
  <si>
    <t>mayor a 7,5 a 8,5</t>
  </si>
  <si>
    <t>WB93R-5E0</t>
  </si>
  <si>
    <t>WB97R-5E0</t>
  </si>
  <si>
    <t>320P</t>
  </si>
  <si>
    <t>Tractor</t>
  </si>
  <si>
    <t>de 50 a 60</t>
  </si>
  <si>
    <t>5055E</t>
  </si>
  <si>
    <t>TT4.55</t>
  </si>
  <si>
    <t>TT.55</t>
  </si>
  <si>
    <t>MX5100</t>
  </si>
  <si>
    <t>IMECOL</t>
  </si>
  <si>
    <t>CASE</t>
  </si>
  <si>
    <t>Farmall 55 jxm</t>
  </si>
  <si>
    <t>Un Año sin limite de horas</t>
  </si>
  <si>
    <t>mayor a 100 a 110</t>
  </si>
  <si>
    <t>M108S</t>
  </si>
  <si>
    <t>Farmall 110</t>
  </si>
  <si>
    <t>mayor a 110</t>
  </si>
  <si>
    <t>Farmall 130</t>
  </si>
  <si>
    <t>mayor a 60 a 70</t>
  </si>
  <si>
    <t>TT4.65</t>
  </si>
  <si>
    <t>TT.65</t>
  </si>
  <si>
    <t>M7040</t>
  </si>
  <si>
    <t>mayor a 70 a 80</t>
  </si>
  <si>
    <t>5075E</t>
  </si>
  <si>
    <t>TT4.75</t>
  </si>
  <si>
    <t>TT.75</t>
  </si>
  <si>
    <t>Farmall 75 jxm</t>
  </si>
  <si>
    <t>mayor a 80 a 90</t>
  </si>
  <si>
    <t>5090E</t>
  </si>
  <si>
    <t>TT4.80</t>
  </si>
  <si>
    <t>Farmall 90 jxm</t>
  </si>
  <si>
    <t>mayor a 90 a 100</t>
  </si>
  <si>
    <t>TT4.90</t>
  </si>
  <si>
    <t>M9540</t>
  </si>
  <si>
    <t>Farmall 100</t>
  </si>
  <si>
    <t>Tractor de orugas</t>
  </si>
  <si>
    <t>mayor a 140</t>
  </si>
  <si>
    <t>mayor a 14</t>
  </si>
  <si>
    <t>D150B</t>
  </si>
  <si>
    <t>D180C</t>
  </si>
  <si>
    <t>D61EX-23M0</t>
  </si>
  <si>
    <t>D65EX-16</t>
  </si>
  <si>
    <t>menor a 120</t>
  </si>
  <si>
    <t>menor a 10</t>
  </si>
  <si>
    <t>D39EX-22</t>
  </si>
  <si>
    <t>850J-II</t>
  </si>
  <si>
    <t>550J</t>
  </si>
  <si>
    <t>650J</t>
  </si>
  <si>
    <t>Vibrocompactador doble tandem</t>
  </si>
  <si>
    <t>de 2 a 4</t>
  </si>
  <si>
    <t>BOMAG</t>
  </si>
  <si>
    <t>BW120AD-5</t>
  </si>
  <si>
    <t>HAMM</t>
  </si>
  <si>
    <t>HD10VV</t>
  </si>
  <si>
    <t>HD12VV</t>
  </si>
  <si>
    <t>HD14VT</t>
  </si>
  <si>
    <t>Vibrocompactador mixto</t>
  </si>
  <si>
    <t>de 7 a 11</t>
  </si>
  <si>
    <t>BW177-5</t>
  </si>
  <si>
    <t>mayor a 11</t>
  </si>
  <si>
    <t>V110</t>
  </si>
  <si>
    <t>HC180</t>
  </si>
  <si>
    <t>HC200</t>
  </si>
  <si>
    <t>BW211 D-5</t>
  </si>
  <si>
    <t>310P</t>
  </si>
  <si>
    <t>RG140 EVO</t>
  </si>
  <si>
    <t>HC70i</t>
  </si>
  <si>
    <t>HC110i</t>
  </si>
  <si>
    <t>1 año o 1000 horas</t>
  </si>
  <si>
    <t xml:space="preserve">HX140AL Tier 4 Final </t>
  </si>
  <si>
    <t xml:space="preserve">HX210AL Tier 4 Final </t>
  </si>
  <si>
    <t xml:space="preserve">HX350AL Tier 4 Final </t>
  </si>
  <si>
    <t xml:space="preserve">HX520AL Tier 4 Final </t>
  </si>
  <si>
    <t>de 3 a5de 1,5 a 2,5</t>
  </si>
  <si>
    <t xml:space="preserve">HL955A Tier 4 Final </t>
  </si>
  <si>
    <t>de 3 a 5mayor a 2,5</t>
  </si>
  <si>
    <t xml:space="preserve">HL960A Tier 4 Final </t>
  </si>
  <si>
    <t xml:space="preserve">HL970A Tier 4 Final </t>
  </si>
  <si>
    <t xml:space="preserve">HL980A Tier 4 Final </t>
  </si>
  <si>
    <t xml:space="preserve">HS80V Tier 4 Final </t>
  </si>
  <si>
    <t>Cumple Tier IV</t>
  </si>
  <si>
    <t>B85D</t>
  </si>
  <si>
    <t>GD675-6</t>
  </si>
  <si>
    <t>BW177D-5</t>
  </si>
  <si>
    <t>BW100AD-5</t>
  </si>
  <si>
    <t>PC130-11</t>
  </si>
  <si>
    <t>PC210LC-11</t>
  </si>
  <si>
    <t>PC360-11</t>
  </si>
  <si>
    <t>D65EX-18</t>
  </si>
  <si>
    <t>WA200-8</t>
  </si>
  <si>
    <t>WA270-8</t>
  </si>
  <si>
    <t>WA320-8</t>
  </si>
  <si>
    <t>WA380-8</t>
  </si>
  <si>
    <t>L328</t>
  </si>
  <si>
    <t>FARMALL STRADDLE 95</t>
  </si>
  <si>
    <t>HS120V</t>
  </si>
  <si>
    <t>de 3 a 5de 1,5 a 2,5</t>
  </si>
  <si>
    <t>XCMG</t>
  </si>
  <si>
    <t>LW180KE</t>
  </si>
  <si>
    <t>XC938E</t>
  </si>
  <si>
    <t>XC958E</t>
  </si>
  <si>
    <t>menor a 119menor a 15</t>
  </si>
  <si>
    <t>XE35U</t>
  </si>
  <si>
    <t>XE60U</t>
  </si>
  <si>
    <t>XE75U</t>
  </si>
  <si>
    <t>XE150U</t>
  </si>
  <si>
    <t>XE225ULC</t>
  </si>
  <si>
    <t>XE330ULC</t>
  </si>
  <si>
    <t>CV83U</t>
  </si>
  <si>
    <t>CV123U</t>
  </si>
  <si>
    <t>XC8-C2570</t>
  </si>
  <si>
    <t>GR135T</t>
  </si>
  <si>
    <t>GR1905T</t>
  </si>
  <si>
    <t>XC7-SV10</t>
  </si>
  <si>
    <t>XC7-SR08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</si>
</sst>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\ * #,##0_-;\-&quot;$&quot;\ * #,##0_-;_-&quot;$&quot;\ * &quot;-&quot;??_-;_-@_-"/>
    <numFmt numFmtId="166" formatCode="_(* #,##0_);_(* \(#,##0\);_(* &quot;-&quot;??_);_(@_)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1" applyNumberFormat="1" applyFont="1" applyBorder="1" applyAlignment="1">
      <alignment horizontal="center"/>
    </xf>
    <xf numFmtId="164" fontId="0" fillId="0" borderId="0" xfId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44" fontId="4" fillId="0" borderId="0" xfId="2" applyFont="1" applyFill="1" applyBorder="1" applyAlignment="1" applyProtection="1">
      <alignment horizontal="center"/>
    </xf>
    <xf numFmtId="9" fontId="4" fillId="0" borderId="0" xfId="3" applyFont="1" applyFill="1" applyBorder="1" applyAlignment="1" applyProtection="1">
      <alignment horizontal="center"/>
    </xf>
    <xf numFmtId="44" fontId="4" fillId="0" borderId="0" xfId="2" applyFont="1" applyFill="1" applyAlignment="1">
      <alignment horizontal="center"/>
    </xf>
    <xf numFmtId="9" fontId="4" fillId="0" borderId="0" xfId="3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10" fontId="4" fillId="0" borderId="0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167" fontId="4" fillId="0" borderId="0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4" fillId="0" borderId="0" xfId="3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166" fontId="3" fillId="3" borderId="0" xfId="1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165" fontId="3" fillId="6" borderId="0" xfId="2" applyNumberFormat="1" applyFont="1" applyFill="1" applyBorder="1" applyAlignment="1">
      <alignment horizontal="center" vertical="center"/>
    </xf>
    <xf numFmtId="164" fontId="5" fillId="6" borderId="0" xfId="1" applyFont="1" applyFill="1" applyBorder="1" applyAlignment="1">
      <alignment horizontal="center" vertical="center"/>
    </xf>
    <xf numFmtId="44" fontId="3" fillId="6" borderId="0" xfId="2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/>
    </xf>
    <xf numFmtId="9" fontId="4" fillId="7" borderId="1" xfId="3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6" fontId="4" fillId="7" borderId="1" xfId="4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9" fontId="4" fillId="8" borderId="1" xfId="3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44" fontId="0" fillId="0" borderId="0" xfId="2" applyFont="1"/>
    <xf numFmtId="166" fontId="1" fillId="0" borderId="0" xfId="1" applyNumberFormat="1" applyFont="1" applyFill="1" applyAlignment="1">
      <alignment horizontal="center"/>
    </xf>
    <xf numFmtId="164" fontId="1" fillId="0" borderId="0" xfId="1" applyFont="1" applyFill="1" applyBorder="1" applyAlignment="1">
      <alignment horizontal="center"/>
    </xf>
    <xf numFmtId="10" fontId="1" fillId="0" borderId="0" xfId="3" applyNumberFormat="1" applyFont="1" applyFill="1" applyBorder="1" applyAlignment="1">
      <alignment horizontal="center"/>
    </xf>
    <xf numFmtId="166" fontId="1" fillId="0" borderId="0" xfId="1" applyNumberFormat="1" applyFont="1" applyFill="1" applyBorder="1" applyAlignment="1">
      <alignment horizontal="center"/>
    </xf>
    <xf numFmtId="164" fontId="1" fillId="0" borderId="0" xfId="1" applyFont="1" applyFill="1" applyBorder="1" applyAlignment="1" applyProtection="1">
      <alignment horizontal="center"/>
    </xf>
    <xf numFmtId="166" fontId="0" fillId="0" borderId="0" xfId="1" applyNumberFormat="1" applyFont="1" applyFill="1" applyAlignment="1">
      <alignment horizontal="center"/>
    </xf>
    <xf numFmtId="164" fontId="0" fillId="0" borderId="0" xfId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166" fontId="4" fillId="9" borderId="0" xfId="1" applyNumberFormat="1" applyFont="1" applyFill="1" applyBorder="1" applyAlignment="1">
      <alignment horizontal="center"/>
    </xf>
    <xf numFmtId="44" fontId="4" fillId="9" borderId="0" xfId="2" applyFont="1" applyFill="1" applyBorder="1" applyAlignment="1" applyProtection="1">
      <alignment horizontal="center"/>
    </xf>
    <xf numFmtId="9" fontId="4" fillId="9" borderId="0" xfId="3" applyFont="1" applyFill="1" applyBorder="1" applyAlignment="1" applyProtection="1">
      <alignment horizontal="center"/>
    </xf>
    <xf numFmtId="0" fontId="0" fillId="9" borderId="0" xfId="0" applyFill="1" applyAlignment="1">
      <alignment horizontal="center"/>
    </xf>
    <xf numFmtId="44" fontId="0" fillId="0" borderId="0" xfId="0" applyNumberFormat="1" applyAlignment="1">
      <alignment horizontal="center"/>
    </xf>
    <xf numFmtId="0" fontId="4" fillId="8" borderId="0" xfId="0" applyFont="1" applyFill="1" applyAlignment="1">
      <alignment horizontal="center"/>
    </xf>
    <xf numFmtId="165" fontId="4" fillId="6" borderId="0" xfId="2" applyNumberFormat="1" applyFont="1" applyFill="1" applyBorder="1" applyAlignment="1">
      <alignment horizontal="center" vertical="center"/>
    </xf>
    <xf numFmtId="166" fontId="4" fillId="0" borderId="0" xfId="1" applyNumberFormat="1" applyFont="1" applyFill="1" applyAlignment="1">
      <alignment horizontal="center"/>
    </xf>
    <xf numFmtId="44" fontId="4" fillId="0" borderId="0" xfId="2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</cellXfs>
  <cellStyles count="6">
    <cellStyle name="Millares" xfId="1" builtinId="3"/>
    <cellStyle name="Millares 2" xfId="4" xr:uid="{00000000-0005-0000-0000-000001000000}"/>
    <cellStyle name="Moneda" xfId="2" builtinId="4"/>
    <cellStyle name="Moneda 2" xfId="5" xr:uid="{00000000-0005-0000-0000-000003000000}"/>
    <cellStyle name="Normal" xfId="0" builtinId="0"/>
    <cellStyle name="Porcentaje" xfId="3" builtinId="5"/>
  </cellStyles>
  <dxfs count="26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X136" totalsRowShown="0" headerRowDxfId="25" dataDxfId="24">
  <sortState xmlns:xlrd2="http://schemas.microsoft.com/office/spreadsheetml/2017/richdata2" ref="A21:X136">
    <sortCondition ref="J2:J136"/>
  </sortState>
  <tableColumns count="24">
    <tableColumn id="1" xr3:uid="{00000000-0010-0000-0000-000001000000}" name="Proponente" dataDxfId="23"/>
    <tableColumn id="2" xr3:uid="{00000000-0010-0000-0000-000002000000}" name="Lote" dataDxfId="22"/>
    <tableColumn id="3" xr3:uid="{00000000-0010-0000-0000-000003000000}" name="Tipología" dataDxfId="21"/>
    <tableColumn id="4" xr3:uid="{00000000-0010-0000-0000-000004000000}" name="Potencia Neta [hp]" dataDxfId="20"/>
    <tableColumn id="5" xr3:uid="{00000000-0010-0000-0000-000005000000}" name="Peso Operativo [Ton]" dataDxfId="19"/>
    <tableColumn id="6" xr3:uid="{00000000-0010-0000-0000-000006000000}" name="Capacidad de Levante [ kg]" dataDxfId="18" dataCellStyle="Millares"/>
    <tableColumn id="7" xr3:uid="{00000000-0010-0000-0000-000007000000}" name="Capacidad de Carga [Ton]" dataDxfId="17"/>
    <tableColumn id="8" xr3:uid="{00000000-0010-0000-0000-000008000000}" name="Capacidad de Cuchara [mt3]" dataDxfId="16"/>
    <tableColumn id="9" xr3:uid="{00000000-0010-0000-0000-000009000000}" name="llave" dataDxfId="15" dataCellStyle="Millares">
      <calculatedColumnFormula>IF(C3="Motoniveladora",D3&amp;E3,IF(C3="Retroexcavadora de llantas",D3&amp;E3,IF(C3="Excavadora de orugas",D3&amp;E3,IF(C3="Vibrocompactador mixto",E3,IF(C3="Vibrocompactador llanta para acabado",E3,IF(C3="Vibrocompactador doble tandem",E3,IF(C3="Tractor de orugas",D3&amp;E3,IF(C3="Minicargadores",F3,IF(C3="Cargadores Frontales",G3&amp;H3,IF(C3="Tractor",D3,IF(C3="Cosechadora",D3,0)))))))))))</calculatedColumnFormula>
    </tableColumn>
    <tableColumn id="34" xr3:uid="{00000000-0010-0000-0000-000022000000}" name="Columna1" dataDxfId="14" dataCellStyle="Millares">
      <calculatedColumnFormula>Tabla1[[#This Row],[Tipología]]&amp;Tabla1[[#This Row],[llave]]</calculatedColumnFormula>
    </tableColumn>
    <tableColumn id="11" xr3:uid="{00000000-0010-0000-0000-00000B000000}" name="MARCA" dataDxfId="13"/>
    <tableColumn id="12" xr3:uid="{00000000-0010-0000-0000-00000C000000}" name="REFERENCIA" dataDxfId="12"/>
    <tableColumn id="10" xr3:uid="{00000000-0010-0000-0000-00000A000000}" name="Precio Ofertado sin IVA" dataDxfId="11" dataCellStyle="Moneda"/>
    <tableColumn id="14" xr3:uid="{00000000-0010-0000-0000-00000E000000}" name="Porcentaje máximo de envío" dataDxfId="10" dataCellStyle="Millares"/>
    <tableColumn id="13" xr3:uid="{B6B92C16-E7A9-49C9-BDC9-B41EBF5A22B2}" name="Precio Ofertado sin IVA." dataDxfId="9" dataCellStyle="Moneda"/>
    <tableColumn id="15" xr3:uid="{00000000-0010-0000-0000-00000F000000}" name="Porcentaje máximo de envío2" dataDxfId="8" dataCellStyle="Porcentaje"/>
    <tableColumn id="16" xr3:uid="{43628CF4-BFD5-4CC9-8F35-BB720CD997A9}" name="Precio del Mantenimiento." dataDxfId="7" dataCellStyle="Moneda"/>
    <tableColumn id="18" xr3:uid="{00000000-0010-0000-0000-000012000000}" name="Precio del Mantenimiento" dataDxfId="6" dataCellStyle="Moneda"/>
    <tableColumn id="17" xr3:uid="{00000000-0010-0000-0000-000011000000}" name="Garantía [años]" dataDxfId="5"/>
    <tableColumn id="19" xr3:uid="{00000000-0010-0000-0000-000013000000}" name="Atención al Cliente" dataDxfId="4"/>
    <tableColumn id="20" xr3:uid="{00000000-0010-0000-0000-000014000000}" name="Rapida Respuesta" dataDxfId="3"/>
    <tableColumn id="21" xr3:uid="{00000000-0010-0000-0000-000015000000}" name="Sistema telemático" dataDxfId="2"/>
    <tableColumn id="22" xr3:uid="{00000000-0010-0000-0000-000016000000}" name="Cuantos sist telemático" dataDxfId="1"/>
    <tableColumn id="23" xr3:uid="{00000000-0010-0000-0000-000017000000}" name="Cumple Tie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6"/>
  <sheetViews>
    <sheetView showGridLines="0" tabSelected="1" zoomScaleNormal="100" workbookViewId="0">
      <pane ySplit="2" topLeftCell="A81" activePane="bottomLeft" state="frozen"/>
      <selection pane="bottomLeft" activeCell="E85" sqref="E85"/>
    </sheetView>
  </sheetViews>
  <sheetFormatPr baseColWidth="10" defaultColWidth="11.42578125" defaultRowHeight="15" outlineLevelCol="1" x14ac:dyDescent="0.25"/>
  <cols>
    <col min="1" max="1" width="25.28515625" style="6" customWidth="1"/>
    <col min="2" max="2" width="14.7109375" style="6" customWidth="1"/>
    <col min="3" max="3" width="21.42578125" style="6" customWidth="1"/>
    <col min="4" max="4" width="15" style="6" customWidth="1"/>
    <col min="5" max="5" width="12.5703125" style="6" customWidth="1"/>
    <col min="6" max="6" width="20.28515625" style="8" customWidth="1"/>
    <col min="7" max="7" width="14.5703125" style="6" customWidth="1"/>
    <col min="8" max="8" width="12.85546875" style="6" customWidth="1"/>
    <col min="9" max="9" width="14.5703125" style="6" customWidth="1" outlineLevel="1"/>
    <col min="10" max="10" width="19.85546875" style="6" customWidth="1" outlineLevel="1"/>
    <col min="11" max="11" width="16" style="6" customWidth="1"/>
    <col min="12" max="12" width="35.140625" style="6" customWidth="1"/>
    <col min="13" max="13" width="25.5703125" style="9" customWidth="1" outlineLevel="1"/>
    <col min="14" max="14" width="30.28515625" style="9" customWidth="1" outlineLevel="1"/>
    <col min="15" max="15" width="21" style="9" customWidth="1" outlineLevel="1"/>
    <col min="16" max="16" width="21.7109375" customWidth="1"/>
    <col min="17" max="17" width="22" style="41" customWidth="1"/>
    <col min="18" max="18" width="29.85546875" style="9" customWidth="1" outlineLevel="1"/>
    <col min="19" max="19" width="10.140625" style="10" customWidth="1" outlineLevel="1"/>
    <col min="20" max="23" width="10.140625" style="6" customWidth="1" outlineLevel="1"/>
    <col min="24" max="25" width="19.85546875" style="6" customWidth="1" outlineLevel="1"/>
    <col min="26" max="27" width="26" style="6" customWidth="1"/>
    <col min="28" max="16384" width="11.42578125" style="6"/>
  </cols>
  <sheetData>
    <row r="1" spans="1:26" ht="16.5" customHeight="1" x14ac:dyDescent="0.25">
      <c r="A1" s="1"/>
      <c r="B1" s="1"/>
      <c r="C1" s="1"/>
      <c r="D1" s="61" t="s">
        <v>0</v>
      </c>
      <c r="E1" s="61"/>
      <c r="F1" s="61"/>
      <c r="G1" s="61"/>
      <c r="H1" s="61"/>
      <c r="I1" s="2"/>
      <c r="J1" s="2"/>
      <c r="K1" s="27"/>
      <c r="L1" s="27"/>
      <c r="M1" s="29"/>
      <c r="N1" s="29" t="s">
        <v>1</v>
      </c>
      <c r="O1" s="29"/>
      <c r="P1" s="28"/>
      <c r="Q1" s="30"/>
      <c r="R1" s="30"/>
      <c r="S1" s="31"/>
      <c r="T1" s="31"/>
      <c r="U1" s="31"/>
      <c r="V1" s="31"/>
      <c r="W1" s="31"/>
      <c r="X1" s="5"/>
      <c r="Y1" s="5"/>
    </row>
    <row r="2" spans="1:26" s="7" customFormat="1" ht="21" customHeight="1" x14ac:dyDescent="0.25">
      <c r="A2" s="1" t="s">
        <v>2</v>
      </c>
      <c r="B2" s="1" t="s">
        <v>3</v>
      </c>
      <c r="C2" s="1" t="s">
        <v>4</v>
      </c>
      <c r="D2" s="3" t="s">
        <v>5</v>
      </c>
      <c r="E2" s="25" t="s">
        <v>6</v>
      </c>
      <c r="F2" s="26" t="s">
        <v>7</v>
      </c>
      <c r="G2" s="25" t="s">
        <v>8</v>
      </c>
      <c r="H2" s="25" t="s">
        <v>9</v>
      </c>
      <c r="I2" s="3" t="s">
        <v>10</v>
      </c>
      <c r="J2" s="3" t="s">
        <v>11</v>
      </c>
      <c r="K2" s="27" t="s">
        <v>12</v>
      </c>
      <c r="L2" s="27" t="s">
        <v>13</v>
      </c>
      <c r="M2" s="57" t="s">
        <v>14</v>
      </c>
      <c r="N2" s="29" t="s">
        <v>1</v>
      </c>
      <c r="O2" s="28" t="s">
        <v>15</v>
      </c>
      <c r="P2" s="28" t="s">
        <v>16</v>
      </c>
      <c r="Q2" s="30" t="s">
        <v>17</v>
      </c>
      <c r="R2" s="30" t="s">
        <v>18</v>
      </c>
      <c r="S2" s="31" t="s">
        <v>19</v>
      </c>
      <c r="T2" s="28" t="s">
        <v>20</v>
      </c>
      <c r="U2" s="28" t="s">
        <v>21</v>
      </c>
      <c r="V2" s="28" t="s">
        <v>22</v>
      </c>
      <c r="W2" s="28" t="s">
        <v>23</v>
      </c>
      <c r="X2" s="4" t="s">
        <v>24</v>
      </c>
      <c r="Y2" s="4" t="s">
        <v>194</v>
      </c>
    </row>
    <row r="3" spans="1:26" x14ac:dyDescent="0.25">
      <c r="A3" s="11" t="s">
        <v>25</v>
      </c>
      <c r="B3" s="11" t="s">
        <v>26</v>
      </c>
      <c r="C3" s="11" t="s">
        <v>27</v>
      </c>
      <c r="D3" s="11"/>
      <c r="E3" s="11"/>
      <c r="F3" s="11"/>
      <c r="G3" s="11" t="s">
        <v>28</v>
      </c>
      <c r="H3" s="11" t="s">
        <v>29</v>
      </c>
      <c r="I3" s="12" t="str">
        <f>IF(C3="Motoniveladora",D3&amp;E3,IF(C3="Retroexcavadora de llantas",D3&amp;E3,IF(C3="Excavadora de orugas",D3&amp;E3,IF(C3="Vibrocompactador mixto",E3,IF(C3="Vibrocompactador llanta para acabado",E3,IF(C3="Vibrocompactador doble tandem",E3,IF(C3="Tractor de orugas",D3&amp;E3,IF(C3="Minicargadores",F3,IF(C3="Cargadores Frontales",G3&amp;H3,IF(C3="Tractor",D3,IF(C3="Cosechadora",D3,0)))))))))))</f>
        <v>de 3 a 5de 1,5 a 2,5</v>
      </c>
      <c r="J3" s="12" t="str">
        <f>Tabla1[[#This Row],[Tipología]]&amp;Tabla1[[#This Row],[llave]]</f>
        <v>Cargadores frontalesde 3 a 5de 1,5 a 2,5</v>
      </c>
      <c r="K3" s="11" t="s">
        <v>30</v>
      </c>
      <c r="L3" s="11" t="s">
        <v>31</v>
      </c>
      <c r="M3" s="13">
        <f>Tabla1[[#This Row],[Precio Ofertado sin IVA.]]</f>
        <v>862468620.70532298</v>
      </c>
      <c r="N3" s="14">
        <f>Tabla1[[#This Row],[Porcentaje máximo de envío2]]</f>
        <v>0.3</v>
      </c>
      <c r="O3" s="13">
        <v>862468620.70532298</v>
      </c>
      <c r="P3" s="14">
        <v>0.3</v>
      </c>
      <c r="Q3" s="13">
        <v>22917805.022880003</v>
      </c>
      <c r="R3" s="15">
        <f>Tabla1[[#This Row],[Precio del Mantenimiento.]]</f>
        <v>22917805.022880003</v>
      </c>
      <c r="S3" s="11">
        <v>1</v>
      </c>
      <c r="T3" s="11" t="s">
        <v>32</v>
      </c>
      <c r="U3" s="11" t="s">
        <v>32</v>
      </c>
      <c r="V3" s="11" t="s">
        <v>33</v>
      </c>
      <c r="W3" s="11" t="s">
        <v>34</v>
      </c>
      <c r="X3" s="11" t="s">
        <v>35</v>
      </c>
      <c r="Y3" s="39" t="s">
        <v>33</v>
      </c>
      <c r="Z3" s="55">
        <f>Tabla1[[#This Row],[Precio del Mantenimiento.]]-Tabla1[[#This Row],[Precio del Mantenimiento]]</f>
        <v>0</v>
      </c>
    </row>
    <row r="4" spans="1:26" x14ac:dyDescent="0.25">
      <c r="A4" s="11" t="s">
        <v>25</v>
      </c>
      <c r="B4" s="11" t="s">
        <v>26</v>
      </c>
      <c r="C4" s="11" t="s">
        <v>27</v>
      </c>
      <c r="D4" s="11"/>
      <c r="E4" s="11"/>
      <c r="F4" s="11"/>
      <c r="G4" s="11" t="s">
        <v>28</v>
      </c>
      <c r="H4" s="11" t="s">
        <v>29</v>
      </c>
      <c r="I4" s="12" t="str">
        <f>IF(C4="Motoniveladora",D4&amp;E4,IF(C4="Retroexcavadora de llantas",D4&amp;E4,IF(C4="Excavadora de orugas",D4&amp;E4,IF(C4="Vibrocompactador mixto",E4,IF(C4="Vibrocompactador llanta para acabado",E4,IF(C4="Vibrocompactador doble tandem",E4,IF(C4="Tractor de orugas",D4&amp;E4,IF(C4="Minicargadores",F4,IF(C4="Cargadores Frontales",G4&amp;H4,IF(C4="Tractor",D4,IF(C4="Cosechadora",D4,0)))))))))))</f>
        <v>de 3 a 5de 1,5 a 2,5</v>
      </c>
      <c r="J4" s="12" t="str">
        <f>Tabla1[[#This Row],[Tipología]]&amp;Tabla1[[#This Row],[llave]]</f>
        <v>Cargadores frontalesde 3 a 5de 1,5 a 2,5</v>
      </c>
      <c r="K4" s="11" t="s">
        <v>30</v>
      </c>
      <c r="L4" s="11" t="s">
        <v>36</v>
      </c>
      <c r="M4" s="13">
        <f>Tabla1[[#This Row],[Precio Ofertado sin IVA.]]</f>
        <v>966284288.01244497</v>
      </c>
      <c r="N4" s="14">
        <v>0.3</v>
      </c>
      <c r="O4" s="13">
        <v>966284288.01244497</v>
      </c>
      <c r="P4" s="14">
        <v>0.3</v>
      </c>
      <c r="Q4" s="13">
        <v>22917805.022879999</v>
      </c>
      <c r="R4" s="15">
        <f>Tabla1[[#This Row],[Precio del Mantenimiento.]]</f>
        <v>22917805.022879999</v>
      </c>
      <c r="S4" s="11">
        <v>1</v>
      </c>
      <c r="T4" s="11" t="s">
        <v>32</v>
      </c>
      <c r="U4" s="11" t="s">
        <v>32</v>
      </c>
      <c r="V4" s="11" t="s">
        <v>33</v>
      </c>
      <c r="W4" s="11" t="s">
        <v>34</v>
      </c>
      <c r="X4" s="11" t="s">
        <v>35</v>
      </c>
      <c r="Y4" s="35" t="s">
        <v>33</v>
      </c>
      <c r="Z4" s="55">
        <f>Tabla1[[#This Row],[Precio del Mantenimiento.]]-Tabla1[[#This Row],[Precio del Mantenimiento]]</f>
        <v>0</v>
      </c>
    </row>
    <row r="5" spans="1:26" x14ac:dyDescent="0.25">
      <c r="A5" s="11" t="s">
        <v>37</v>
      </c>
      <c r="B5" s="11" t="s">
        <v>26</v>
      </c>
      <c r="C5" s="11" t="s">
        <v>27</v>
      </c>
      <c r="D5" s="11"/>
      <c r="E5" s="11"/>
      <c r="F5" s="47"/>
      <c r="G5" s="11"/>
      <c r="H5" s="11"/>
      <c r="I5" s="12" t="s">
        <v>187</v>
      </c>
      <c r="J5" s="12" t="str">
        <f>Tabla1[[#This Row],[Tipología]]&amp;Tabla1[[#This Row],[llave]]</f>
        <v>Cargadores frontalesde 3 a5de 1,5 a 2,5</v>
      </c>
      <c r="K5" s="11" t="s">
        <v>38</v>
      </c>
      <c r="L5" s="11" t="s">
        <v>188</v>
      </c>
      <c r="M5" s="13">
        <f>Tabla1[[#This Row],[Precio Ofertado sin IVA.]]</f>
        <v>934176000</v>
      </c>
      <c r="N5" s="48"/>
      <c r="O5" s="13">
        <v>934176000</v>
      </c>
      <c r="P5" s="16">
        <v>0.02</v>
      </c>
      <c r="Q5" s="13">
        <v>27375000</v>
      </c>
      <c r="R5" s="15">
        <f>Tabla1[[#This Row],[Precio del Mantenimiento.]]</f>
        <v>27375000</v>
      </c>
      <c r="S5" s="11">
        <v>1</v>
      </c>
      <c r="T5" s="11" t="s">
        <v>32</v>
      </c>
      <c r="U5" s="11" t="s">
        <v>32</v>
      </c>
      <c r="V5" s="11" t="s">
        <v>32</v>
      </c>
      <c r="W5" s="11">
        <v>5</v>
      </c>
      <c r="X5" s="11" t="s">
        <v>32</v>
      </c>
      <c r="Y5" s="35" t="s">
        <v>32</v>
      </c>
      <c r="Z5" s="55">
        <f>Tabla1[[#This Row],[Precio del Mantenimiento.]]-Tabla1[[#This Row],[Precio del Mantenimiento]]</f>
        <v>0</v>
      </c>
    </row>
    <row r="6" spans="1:26" x14ac:dyDescent="0.25">
      <c r="A6" s="11" t="s">
        <v>39</v>
      </c>
      <c r="B6" s="11" t="s">
        <v>26</v>
      </c>
      <c r="C6" s="11" t="s">
        <v>27</v>
      </c>
      <c r="D6" s="11"/>
      <c r="E6" s="11"/>
      <c r="F6" s="11"/>
      <c r="G6" s="11" t="s">
        <v>28</v>
      </c>
      <c r="H6" s="11" t="s">
        <v>29</v>
      </c>
      <c r="I6" s="12" t="str">
        <f t="shared" ref="I6:I9" si="0">IF(C6="Motoniveladora",D6&amp;E6,IF(C6="Retroexcavadora de llantas",D6&amp;E6,IF(C6="Excavadora de orugas",D6&amp;E6,IF(C6="Vibrocompactador mixto",E6,IF(C6="Vibrocompactador llanta para acabado",E6,IF(C6="Vibrocompactador doble tandem",E6,IF(C6="Tractor de orugas",D6&amp;E6,IF(C6="Minicargadores",F6,IF(C6="Cargadores Frontales",G6&amp;H6,IF(C6="Tractor",D6,IF(C6="Cosechadora",D6,0)))))))))))</f>
        <v>de 3 a 5de 1,5 a 2,5</v>
      </c>
      <c r="J6" s="12" t="str">
        <f>Tabla1[[#This Row],[Tipología]]&amp;Tabla1[[#This Row],[llave]]</f>
        <v>Cargadores frontalesde 3 a 5de 1,5 a 2,5</v>
      </c>
      <c r="K6" s="11" t="s">
        <v>39</v>
      </c>
      <c r="L6" s="11" t="s">
        <v>40</v>
      </c>
      <c r="M6" s="13">
        <f>Tabla1[[#This Row],[Precio Ofertado sin IVA.]]</f>
        <v>918382046.12297904</v>
      </c>
      <c r="N6" s="16">
        <v>0.05</v>
      </c>
      <c r="O6" s="13">
        <v>918382046.12297904</v>
      </c>
      <c r="P6" s="16">
        <v>0.05</v>
      </c>
      <c r="Q6" s="13">
        <v>18073278.972508501</v>
      </c>
      <c r="R6" s="15">
        <f>Tabla1[[#This Row],[Precio del Mantenimiento.]]</f>
        <v>18073278.972508501</v>
      </c>
      <c r="S6" s="11" t="s">
        <v>41</v>
      </c>
      <c r="T6" s="11" t="s">
        <v>33</v>
      </c>
      <c r="U6" s="11" t="s">
        <v>32</v>
      </c>
      <c r="V6" s="11" t="s">
        <v>32</v>
      </c>
      <c r="W6" s="11">
        <v>20</v>
      </c>
      <c r="X6" s="11"/>
      <c r="Y6" s="39" t="s">
        <v>33</v>
      </c>
      <c r="Z6" s="55">
        <f>Tabla1[[#This Row],[Precio del Mantenimiento.]]-Tabla1[[#This Row],[Precio del Mantenimiento]]</f>
        <v>0</v>
      </c>
    </row>
    <row r="7" spans="1:26" x14ac:dyDescent="0.25">
      <c r="A7" s="11" t="s">
        <v>39</v>
      </c>
      <c r="B7" s="11" t="s">
        <v>26</v>
      </c>
      <c r="C7" s="11" t="s">
        <v>27</v>
      </c>
      <c r="D7" s="11"/>
      <c r="E7" s="11"/>
      <c r="F7" s="11"/>
      <c r="G7" s="11" t="s">
        <v>28</v>
      </c>
      <c r="H7" s="11" t="s">
        <v>29</v>
      </c>
      <c r="I7" s="12" t="str">
        <f t="shared" si="0"/>
        <v>de 3 a 5de 1,5 a 2,5</v>
      </c>
      <c r="J7" s="12" t="str">
        <f>Tabla1[[#This Row],[Tipología]]&amp;Tabla1[[#This Row],[llave]]</f>
        <v>Cargadores frontalesde 3 a 5de 1,5 a 2,5</v>
      </c>
      <c r="K7" s="11" t="s">
        <v>39</v>
      </c>
      <c r="L7" s="11" t="s">
        <v>42</v>
      </c>
      <c r="M7" s="13">
        <f>Tabla1[[#This Row],[Precio Ofertado sin IVA.]]</f>
        <v>1014067221.74271</v>
      </c>
      <c r="N7" s="16">
        <v>0.05</v>
      </c>
      <c r="O7" s="13">
        <v>1014067221.74271</v>
      </c>
      <c r="P7" s="16">
        <v>0.05</v>
      </c>
      <c r="Q7" s="13">
        <v>16919665.421071801</v>
      </c>
      <c r="R7" s="15">
        <f>Tabla1[[#This Row],[Precio del Mantenimiento.]]</f>
        <v>16919665.421071801</v>
      </c>
      <c r="S7" s="11" t="s">
        <v>41</v>
      </c>
      <c r="T7" s="11" t="s">
        <v>33</v>
      </c>
      <c r="U7" s="11" t="s">
        <v>32</v>
      </c>
      <c r="V7" s="11" t="s">
        <v>32</v>
      </c>
      <c r="W7" s="11">
        <v>20</v>
      </c>
      <c r="X7" s="11" t="s">
        <v>32</v>
      </c>
      <c r="Y7" s="35" t="s">
        <v>33</v>
      </c>
      <c r="Z7" s="55">
        <f>Tabla1[[#This Row],[Precio del Mantenimiento.]]-Tabla1[[#This Row],[Precio del Mantenimiento]]</f>
        <v>0</v>
      </c>
    </row>
    <row r="8" spans="1:26" x14ac:dyDescent="0.25">
      <c r="A8" s="11" t="s">
        <v>39</v>
      </c>
      <c r="B8" s="11" t="s">
        <v>26</v>
      </c>
      <c r="C8" s="11" t="s">
        <v>27</v>
      </c>
      <c r="D8" s="11"/>
      <c r="E8" s="11"/>
      <c r="F8" s="11"/>
      <c r="G8" s="11" t="s">
        <v>28</v>
      </c>
      <c r="H8" s="11" t="s">
        <v>29</v>
      </c>
      <c r="I8" s="12" t="str">
        <f t="shared" si="0"/>
        <v>de 3 a 5de 1,5 a 2,5</v>
      </c>
      <c r="J8" s="12" t="str">
        <f>Tabla1[[#This Row],[Tipología]]&amp;Tabla1[[#This Row],[llave]]</f>
        <v>Cargadores frontalesde 3 a 5de 1,5 a 2,5</v>
      </c>
      <c r="K8" s="11" t="s">
        <v>39</v>
      </c>
      <c r="L8" s="11" t="s">
        <v>203</v>
      </c>
      <c r="M8" s="13">
        <f>Tabla1[[#This Row],[Precio Ofertado sin IVA.]]</f>
        <v>790000000</v>
      </c>
      <c r="N8" s="16">
        <v>0.05</v>
      </c>
      <c r="O8" s="13">
        <v>790000000</v>
      </c>
      <c r="P8" s="16">
        <v>0.05</v>
      </c>
      <c r="Q8" s="13">
        <v>21200000</v>
      </c>
      <c r="R8" s="15">
        <v>21200000</v>
      </c>
      <c r="S8" s="11">
        <v>1</v>
      </c>
      <c r="T8" s="11" t="s">
        <v>33</v>
      </c>
      <c r="U8" s="11" t="s">
        <v>32</v>
      </c>
      <c r="V8" s="11" t="s">
        <v>32</v>
      </c>
      <c r="W8" s="11">
        <v>20</v>
      </c>
      <c r="X8" s="11"/>
      <c r="Y8" s="35" t="s">
        <v>32</v>
      </c>
      <c r="Z8" s="55"/>
    </row>
    <row r="9" spans="1:26" x14ac:dyDescent="0.25">
      <c r="A9" s="11" t="s">
        <v>39</v>
      </c>
      <c r="B9" s="11" t="s">
        <v>26</v>
      </c>
      <c r="C9" s="11" t="s">
        <v>27</v>
      </c>
      <c r="D9" s="11"/>
      <c r="E9" s="11"/>
      <c r="F9" s="11"/>
      <c r="G9" s="11" t="s">
        <v>28</v>
      </c>
      <c r="H9" s="11" t="s">
        <v>29</v>
      </c>
      <c r="I9" s="12" t="str">
        <f t="shared" si="0"/>
        <v>de 3 a 5de 1,5 a 2,5</v>
      </c>
      <c r="J9" s="12" t="str">
        <f>Tabla1[[#This Row],[Tipología]]&amp;Tabla1[[#This Row],[llave]]</f>
        <v>Cargadores frontalesde 3 a 5de 1,5 a 2,5</v>
      </c>
      <c r="K9" s="11" t="s">
        <v>39</v>
      </c>
      <c r="L9" s="11" t="s">
        <v>204</v>
      </c>
      <c r="M9" s="13">
        <f>Tabla1[[#This Row],[Precio Ofertado sin IVA.]]</f>
        <v>880000000</v>
      </c>
      <c r="N9" s="16">
        <v>0.05</v>
      </c>
      <c r="O9" s="13">
        <v>880000000</v>
      </c>
      <c r="P9" s="16">
        <v>0.05</v>
      </c>
      <c r="Q9" s="13">
        <v>21200000</v>
      </c>
      <c r="R9" s="15">
        <v>21200000</v>
      </c>
      <c r="S9" s="11">
        <v>1</v>
      </c>
      <c r="T9" s="11" t="s">
        <v>33</v>
      </c>
      <c r="U9" s="11" t="s">
        <v>32</v>
      </c>
      <c r="V9" s="11" t="s">
        <v>32</v>
      </c>
      <c r="W9" s="11">
        <v>20</v>
      </c>
      <c r="X9" s="11"/>
      <c r="Y9" s="35" t="s">
        <v>32</v>
      </c>
      <c r="Z9" s="55"/>
    </row>
    <row r="10" spans="1:26" x14ac:dyDescent="0.25">
      <c r="A10" s="11" t="s">
        <v>37</v>
      </c>
      <c r="B10" s="11" t="s">
        <v>26</v>
      </c>
      <c r="C10" s="11" t="s">
        <v>27</v>
      </c>
      <c r="D10" s="11"/>
      <c r="E10" s="11"/>
      <c r="F10" s="11"/>
      <c r="G10" s="11" t="s">
        <v>28</v>
      </c>
      <c r="H10" s="11" t="s">
        <v>43</v>
      </c>
      <c r="I10" s="58" t="s">
        <v>210</v>
      </c>
      <c r="J10" s="12" t="str">
        <f>Tabla1[[#This Row],[Tipología]]&amp;Tabla1[[#This Row],[llave]]</f>
        <v>Cargadores frontalesde 3 a 5de 1,5 a 2,5</v>
      </c>
      <c r="K10" s="11" t="s">
        <v>211</v>
      </c>
      <c r="L10" s="11" t="s">
        <v>212</v>
      </c>
      <c r="M10" s="59">
        <v>310000000</v>
      </c>
      <c r="N10" s="16">
        <v>0.02</v>
      </c>
      <c r="O10" s="59">
        <v>310000000</v>
      </c>
      <c r="P10" s="16">
        <v>0.02</v>
      </c>
      <c r="Q10" s="59">
        <v>20000000</v>
      </c>
      <c r="R10" s="15">
        <f>Tabla1[[#This Row],[Precio del Mantenimiento.]]</f>
        <v>20000000</v>
      </c>
      <c r="S10" s="11">
        <v>1</v>
      </c>
      <c r="T10" s="11" t="s">
        <v>32</v>
      </c>
      <c r="U10" s="11" t="s">
        <v>32</v>
      </c>
      <c r="V10" s="11" t="s">
        <v>32</v>
      </c>
      <c r="W10" s="11">
        <v>5</v>
      </c>
      <c r="X10" s="11" t="s">
        <v>32</v>
      </c>
      <c r="Y10" s="35" t="s">
        <v>32</v>
      </c>
      <c r="Z10" s="55">
        <f>Tabla1[[#This Row],[Precio del Mantenimiento.]]-Tabla1[[#This Row],[Precio del Mantenimiento]]</f>
        <v>0</v>
      </c>
    </row>
    <row r="11" spans="1:26" x14ac:dyDescent="0.25">
      <c r="A11" s="11" t="s">
        <v>37</v>
      </c>
      <c r="B11" s="11" t="s">
        <v>26</v>
      </c>
      <c r="C11" s="11" t="s">
        <v>27</v>
      </c>
      <c r="D11" s="11"/>
      <c r="E11" s="11"/>
      <c r="F11" s="11"/>
      <c r="G11" s="11" t="s">
        <v>28</v>
      </c>
      <c r="H11" s="11" t="s">
        <v>43</v>
      </c>
      <c r="I11" s="58" t="s">
        <v>210</v>
      </c>
      <c r="J11" s="12" t="str">
        <f>Tabla1[[#This Row],[Tipología]]&amp;Tabla1[[#This Row],[llave]]</f>
        <v>Cargadores frontalesde 3 a 5de 1,5 a 2,5</v>
      </c>
      <c r="K11" s="11" t="s">
        <v>211</v>
      </c>
      <c r="L11" s="11" t="s">
        <v>213</v>
      </c>
      <c r="M11" s="59">
        <v>410000000</v>
      </c>
      <c r="N11" s="16">
        <v>0.02</v>
      </c>
      <c r="O11" s="59">
        <v>410000000</v>
      </c>
      <c r="P11" s="16">
        <v>0.02</v>
      </c>
      <c r="Q11" s="59">
        <v>25000000</v>
      </c>
      <c r="R11" s="15">
        <f>Tabla1[[#This Row],[Precio del Mantenimiento.]]</f>
        <v>25000000</v>
      </c>
      <c r="S11" s="11">
        <v>1</v>
      </c>
      <c r="T11" s="11" t="s">
        <v>32</v>
      </c>
      <c r="U11" s="11" t="s">
        <v>32</v>
      </c>
      <c r="V11" s="11" t="s">
        <v>32</v>
      </c>
      <c r="W11" s="11">
        <v>5</v>
      </c>
      <c r="X11" s="11" t="s">
        <v>32</v>
      </c>
      <c r="Y11" s="39" t="s">
        <v>32</v>
      </c>
      <c r="Z11" s="55">
        <f>Tabla1[[#This Row],[Precio del Mantenimiento.]]-Tabla1[[#This Row],[Precio del Mantenimiento]]</f>
        <v>0</v>
      </c>
    </row>
    <row r="12" spans="1:26" x14ac:dyDescent="0.25">
      <c r="A12" s="11" t="s">
        <v>37</v>
      </c>
      <c r="B12" s="11" t="s">
        <v>26</v>
      </c>
      <c r="C12" s="11" t="s">
        <v>27</v>
      </c>
      <c r="D12" s="11"/>
      <c r="E12" s="11"/>
      <c r="F12" s="11"/>
      <c r="G12" s="11" t="s">
        <v>28</v>
      </c>
      <c r="H12" s="11" t="s">
        <v>43</v>
      </c>
      <c r="I12" s="12" t="s">
        <v>189</v>
      </c>
      <c r="J12" s="12" t="str">
        <f>Tabla1[[#This Row],[Tipología]]&amp;Tabla1[[#This Row],[llave]]</f>
        <v>Cargadores frontalesde 3 a 5mayor a 2,5</v>
      </c>
      <c r="K12" s="11" t="s">
        <v>211</v>
      </c>
      <c r="L12" s="11" t="s">
        <v>214</v>
      </c>
      <c r="M12" s="59">
        <v>600000000</v>
      </c>
      <c r="N12" s="16">
        <v>0.02</v>
      </c>
      <c r="O12" s="59">
        <v>600000000</v>
      </c>
      <c r="P12" s="16">
        <v>0.02</v>
      </c>
      <c r="Q12" s="59">
        <v>30000000</v>
      </c>
      <c r="R12" s="15">
        <f>Tabla1[[#This Row],[Precio del Mantenimiento.]]</f>
        <v>30000000</v>
      </c>
      <c r="S12" s="11">
        <v>1</v>
      </c>
      <c r="T12" s="11" t="s">
        <v>32</v>
      </c>
      <c r="U12" s="11" t="s">
        <v>32</v>
      </c>
      <c r="V12" s="11" t="s">
        <v>32</v>
      </c>
      <c r="W12" s="11">
        <v>5</v>
      </c>
      <c r="X12" s="11" t="s">
        <v>32</v>
      </c>
      <c r="Y12" s="35" t="s">
        <v>32</v>
      </c>
      <c r="Z12" s="55">
        <f>Tabla1[[#This Row],[Precio del Mantenimiento.]]-Tabla1[[#This Row],[Precio del Mantenimiento]]</f>
        <v>0</v>
      </c>
    </row>
    <row r="13" spans="1:26" x14ac:dyDescent="0.25">
      <c r="A13" s="11" t="s">
        <v>37</v>
      </c>
      <c r="B13" s="11" t="s">
        <v>26</v>
      </c>
      <c r="C13" s="11" t="s">
        <v>27</v>
      </c>
      <c r="D13" s="11"/>
      <c r="E13" s="11"/>
      <c r="F13" s="47"/>
      <c r="G13" s="11"/>
      <c r="H13" s="11"/>
      <c r="I13" s="12" t="s">
        <v>189</v>
      </c>
      <c r="J13" s="12" t="str">
        <f>Tabla1[[#This Row],[Tipología]]&amp;Tabla1[[#This Row],[llave]]</f>
        <v>Cargadores frontalesde 3 a 5mayor a 2,5</v>
      </c>
      <c r="K13" s="11" t="s">
        <v>38</v>
      </c>
      <c r="L13" s="11" t="s">
        <v>190</v>
      </c>
      <c r="M13" s="13">
        <f>Tabla1[[#This Row],[Precio Ofertado sin IVA.]]</f>
        <v>1104600000</v>
      </c>
      <c r="N13" s="48"/>
      <c r="O13" s="13">
        <v>1104600000</v>
      </c>
      <c r="P13" s="16">
        <v>0.02</v>
      </c>
      <c r="Q13" s="13">
        <v>32850000</v>
      </c>
      <c r="R13" s="15">
        <f>Tabla1[[#This Row],[Precio del Mantenimiento.]]</f>
        <v>32850000</v>
      </c>
      <c r="S13" s="11">
        <v>1</v>
      </c>
      <c r="T13" s="11" t="s">
        <v>32</v>
      </c>
      <c r="U13" s="11" t="s">
        <v>32</v>
      </c>
      <c r="V13" s="11" t="s">
        <v>32</v>
      </c>
      <c r="W13" s="11">
        <v>5</v>
      </c>
      <c r="X13" s="11" t="s">
        <v>32</v>
      </c>
      <c r="Y13" s="35" t="s">
        <v>32</v>
      </c>
      <c r="Z13" s="55">
        <f>Tabla1[[#This Row],[Precio del Mantenimiento.]]-Tabla1[[#This Row],[Precio del Mantenimiento]]</f>
        <v>0</v>
      </c>
    </row>
    <row r="14" spans="1:26" x14ac:dyDescent="0.25">
      <c r="A14" s="11" t="s">
        <v>37</v>
      </c>
      <c r="B14" s="11" t="s">
        <v>26</v>
      </c>
      <c r="C14" s="11" t="s">
        <v>27</v>
      </c>
      <c r="D14" s="11"/>
      <c r="E14" s="11"/>
      <c r="F14" s="47"/>
      <c r="G14" s="11"/>
      <c r="H14" s="11"/>
      <c r="I14" s="12" t="s">
        <v>189</v>
      </c>
      <c r="J14" s="12" t="str">
        <f>Tabla1[[#This Row],[Tipología]]&amp;Tabla1[[#This Row],[llave]]</f>
        <v>Cargadores frontalesde 3 a 5mayor a 2,5</v>
      </c>
      <c r="K14" s="11" t="s">
        <v>38</v>
      </c>
      <c r="L14" s="11" t="s">
        <v>191</v>
      </c>
      <c r="M14" s="13">
        <f>Tabla1[[#This Row],[Precio Ofertado sin IVA.]]</f>
        <v>1315000000</v>
      </c>
      <c r="N14" s="17"/>
      <c r="O14" s="13">
        <v>1315000000</v>
      </c>
      <c r="P14" s="16">
        <v>0.02</v>
      </c>
      <c r="Q14" s="13">
        <v>38325000</v>
      </c>
      <c r="R14" s="15">
        <f>Tabla1[[#This Row],[Precio del Mantenimiento.]]</f>
        <v>38325000</v>
      </c>
      <c r="S14" s="11">
        <v>1</v>
      </c>
      <c r="T14" s="11" t="s">
        <v>32</v>
      </c>
      <c r="U14" s="11" t="s">
        <v>32</v>
      </c>
      <c r="V14" s="11" t="s">
        <v>32</v>
      </c>
      <c r="W14" s="11">
        <v>5</v>
      </c>
      <c r="X14" s="11" t="s">
        <v>32</v>
      </c>
      <c r="Y14" s="39" t="s">
        <v>32</v>
      </c>
      <c r="Z14" s="55">
        <f>Tabla1[[#This Row],[Precio del Mantenimiento.]]-Tabla1[[#This Row],[Precio del Mantenimiento]]</f>
        <v>0</v>
      </c>
    </row>
    <row r="15" spans="1:26" x14ac:dyDescent="0.25">
      <c r="A15" s="11" t="s">
        <v>37</v>
      </c>
      <c r="B15" s="11" t="s">
        <v>26</v>
      </c>
      <c r="C15" s="11" t="s">
        <v>27</v>
      </c>
      <c r="D15" s="11"/>
      <c r="E15" s="11"/>
      <c r="F15" s="47"/>
      <c r="G15" s="11"/>
      <c r="H15" s="11"/>
      <c r="I15" s="12" t="s">
        <v>189</v>
      </c>
      <c r="J15" s="12" t="str">
        <f>Tabla1[[#This Row],[Tipología]]&amp;Tabla1[[#This Row],[llave]]</f>
        <v>Cargadores frontalesde 3 a 5mayor a 2,5</v>
      </c>
      <c r="K15" s="11" t="s">
        <v>38</v>
      </c>
      <c r="L15" s="11" t="s">
        <v>192</v>
      </c>
      <c r="M15" s="13">
        <f>Tabla1[[#This Row],[Precio Ofertado sin IVA.]]</f>
        <v>1809440000</v>
      </c>
      <c r="N15" s="17"/>
      <c r="O15" s="13">
        <v>1809440000</v>
      </c>
      <c r="P15" s="16">
        <v>0.02</v>
      </c>
      <c r="Q15" s="13">
        <v>38325000</v>
      </c>
      <c r="R15" s="15">
        <f>Tabla1[[#This Row],[Precio del Mantenimiento.]]</f>
        <v>38325000</v>
      </c>
      <c r="S15" s="11">
        <v>1</v>
      </c>
      <c r="T15" s="11" t="s">
        <v>32</v>
      </c>
      <c r="U15" s="11" t="s">
        <v>32</v>
      </c>
      <c r="V15" s="11" t="s">
        <v>32</v>
      </c>
      <c r="W15" s="11">
        <v>5</v>
      </c>
      <c r="X15" s="11" t="s">
        <v>32</v>
      </c>
      <c r="Y15" s="35" t="s">
        <v>32</v>
      </c>
      <c r="Z15" s="55">
        <f>Tabla1[[#This Row],[Precio del Mantenimiento.]]-Tabla1[[#This Row],[Precio del Mantenimiento]]</f>
        <v>0</v>
      </c>
    </row>
    <row r="16" spans="1:26" x14ac:dyDescent="0.25">
      <c r="A16" s="11" t="s">
        <v>39</v>
      </c>
      <c r="B16" s="11" t="s">
        <v>26</v>
      </c>
      <c r="C16" s="11" t="s">
        <v>27</v>
      </c>
      <c r="D16" s="11"/>
      <c r="E16" s="11"/>
      <c r="F16" s="11"/>
      <c r="G16" s="11" t="s">
        <v>28</v>
      </c>
      <c r="H16" s="11" t="s">
        <v>43</v>
      </c>
      <c r="I16" s="12" t="str">
        <f t="shared" ref="I16:I20" si="1">IF(C16="Motoniveladora",D16&amp;E16,IF(C16="Retroexcavadora de llantas",D16&amp;E16,IF(C16="Excavadora de orugas",D16&amp;E16,IF(C16="Vibrocompactador mixto",E16,IF(C16="Vibrocompactador llanta para acabado",E16,IF(C16="Vibrocompactador doble tandem",E16,IF(C16="Tractor de orugas",D16&amp;E16,IF(C16="Minicargadores",F16,IF(C16="Cargadores Frontales",G16&amp;H16,IF(C16="Tractor",D16,IF(C16="Cosechadora",D16,0)))))))))))</f>
        <v>de 3 a 5mayor a 2,5</v>
      </c>
      <c r="J16" s="12" t="str">
        <f>Tabla1[[#This Row],[Tipología]]&amp;Tabla1[[#This Row],[llave]]</f>
        <v>Cargadores frontalesde 3 a 5mayor a 2,5</v>
      </c>
      <c r="K16" s="11" t="s">
        <v>39</v>
      </c>
      <c r="L16" s="11" t="s">
        <v>44</v>
      </c>
      <c r="M16" s="13">
        <f>Tabla1[[#This Row],[Precio Ofertado sin IVA.]]</f>
        <v>1177091121.8838</v>
      </c>
      <c r="N16" s="16">
        <v>0.05</v>
      </c>
      <c r="O16" s="13">
        <v>1177091121.8838</v>
      </c>
      <c r="P16" s="16">
        <v>0.05</v>
      </c>
      <c r="Q16" s="13">
        <v>18137367.850328099</v>
      </c>
      <c r="R16" s="15">
        <f>Tabla1[[#This Row],[Precio del Mantenimiento.]]</f>
        <v>18137367.850328099</v>
      </c>
      <c r="S16" s="11" t="s">
        <v>41</v>
      </c>
      <c r="T16" s="11" t="s">
        <v>33</v>
      </c>
      <c r="U16" s="11" t="s">
        <v>32</v>
      </c>
      <c r="V16" s="11" t="s">
        <v>32</v>
      </c>
      <c r="W16" s="11">
        <v>20</v>
      </c>
      <c r="X16" s="11" t="s">
        <v>32</v>
      </c>
      <c r="Y16" s="39" t="s">
        <v>33</v>
      </c>
      <c r="Z16" s="55">
        <f>Tabla1[[#This Row],[Precio del Mantenimiento.]]-Tabla1[[#This Row],[Precio del Mantenimiento]]</f>
        <v>0</v>
      </c>
    </row>
    <row r="17" spans="1:26" x14ac:dyDescent="0.25">
      <c r="A17" s="11" t="s">
        <v>39</v>
      </c>
      <c r="B17" s="11" t="s">
        <v>26</v>
      </c>
      <c r="C17" s="11" t="s">
        <v>27</v>
      </c>
      <c r="D17" s="11"/>
      <c r="E17" s="11"/>
      <c r="F17" s="11"/>
      <c r="G17" s="11" t="s">
        <v>28</v>
      </c>
      <c r="H17" s="11" t="s">
        <v>43</v>
      </c>
      <c r="I17" s="12" t="str">
        <f>IF(C17="Motoniveladora",D17&amp;E17,IF(C17="Retroexcavadora de llantas",D17&amp;E17,IF(C17="Excavadora de orugas",D17&amp;E17,IF(C17="Vibrocompactador mixto",E17,IF(C17="Vibrocompactador llanta para acabado",E17,IF(C17="Vibrocompactador doble tandem",E17,IF(C17="Tractor de orugas",D17&amp;E17,IF(C17="Minicargadores",F17,IF(C17="Cargadores Frontales",G17&amp;H17,IF(C17="Tractor",D17,IF(C17="Cosechadora",D17,0)))))))))))</f>
        <v>de 3 a 5mayor a 2,5</v>
      </c>
      <c r="J17" s="12" t="str">
        <f>Tabla1[[#This Row],[Tipología]]&amp;Tabla1[[#This Row],[llave]]</f>
        <v>Cargadores frontalesde 3 a 5mayor a 2,5</v>
      </c>
      <c r="K17" s="11" t="s">
        <v>39</v>
      </c>
      <c r="L17" s="11" t="s">
        <v>205</v>
      </c>
      <c r="M17" s="13">
        <f>Tabla1[[#This Row],[Precio Ofertado sin IVA.]]</f>
        <v>1020000000</v>
      </c>
      <c r="N17" s="16">
        <v>0.05</v>
      </c>
      <c r="O17" s="13">
        <v>1020000000</v>
      </c>
      <c r="P17" s="16">
        <v>0.05</v>
      </c>
      <c r="Q17" s="13">
        <v>21200000</v>
      </c>
      <c r="R17" s="15">
        <v>21200000</v>
      </c>
      <c r="S17" s="11">
        <v>1</v>
      </c>
      <c r="T17" s="11" t="s">
        <v>33</v>
      </c>
      <c r="U17" s="11" t="s">
        <v>32</v>
      </c>
      <c r="V17" s="11" t="s">
        <v>32</v>
      </c>
      <c r="W17" s="11">
        <v>20</v>
      </c>
      <c r="X17" s="11" t="s">
        <v>32</v>
      </c>
      <c r="Y17" s="39" t="s">
        <v>32</v>
      </c>
      <c r="Z17" s="55"/>
    </row>
    <row r="18" spans="1:26" x14ac:dyDescent="0.25">
      <c r="A18" s="11" t="s">
        <v>25</v>
      </c>
      <c r="B18" s="11" t="s">
        <v>26</v>
      </c>
      <c r="C18" s="11" t="s">
        <v>27</v>
      </c>
      <c r="D18" s="11"/>
      <c r="E18" s="11"/>
      <c r="F18" s="11"/>
      <c r="G18" s="11" t="s">
        <v>45</v>
      </c>
      <c r="H18" s="11" t="s">
        <v>43</v>
      </c>
      <c r="I18" s="12" t="str">
        <f t="shared" si="1"/>
        <v>mayor a 5mayor a 2,5</v>
      </c>
      <c r="J18" s="12" t="str">
        <f>Tabla1[[#This Row],[Tipología]]&amp;Tabla1[[#This Row],[llave]]</f>
        <v>Cargadores frontalesmayor a 5mayor a 2,5</v>
      </c>
      <c r="K18" s="11" t="s">
        <v>30</v>
      </c>
      <c r="L18" s="11" t="s">
        <v>46</v>
      </c>
      <c r="M18" s="13">
        <f>Tabla1[[#This Row],[Precio Ofertado sin IVA.]]</f>
        <v>1118014878.69208</v>
      </c>
      <c r="N18" s="14">
        <v>0.3</v>
      </c>
      <c r="O18" s="13">
        <v>1118014878.69208</v>
      </c>
      <c r="P18" s="14">
        <v>0.3</v>
      </c>
      <c r="Q18" s="13">
        <v>27501366.027456</v>
      </c>
      <c r="R18" s="15">
        <f>Tabla1[[#This Row],[Precio del Mantenimiento.]]</f>
        <v>27501366.027456</v>
      </c>
      <c r="S18" s="11">
        <v>1</v>
      </c>
      <c r="T18" s="11" t="s">
        <v>32</v>
      </c>
      <c r="U18" s="11" t="s">
        <v>32</v>
      </c>
      <c r="V18" s="11" t="s">
        <v>33</v>
      </c>
      <c r="W18" s="11" t="s">
        <v>34</v>
      </c>
      <c r="X18" s="11" t="s">
        <v>35</v>
      </c>
      <c r="Y18" s="35" t="s">
        <v>33</v>
      </c>
      <c r="Z18" s="55">
        <f>Tabla1[[#This Row],[Precio del Mantenimiento.]]-Tabla1[[#This Row],[Precio del Mantenimiento]]</f>
        <v>0</v>
      </c>
    </row>
    <row r="19" spans="1:26" x14ac:dyDescent="0.25">
      <c r="A19" s="11" t="s">
        <v>25</v>
      </c>
      <c r="B19" s="11" t="s">
        <v>26</v>
      </c>
      <c r="C19" s="11" t="s">
        <v>27</v>
      </c>
      <c r="D19" s="11"/>
      <c r="E19" s="11"/>
      <c r="F19" s="11"/>
      <c r="G19" s="11" t="s">
        <v>45</v>
      </c>
      <c r="H19" s="11" t="s">
        <v>43</v>
      </c>
      <c r="I19" s="12" t="str">
        <f t="shared" si="1"/>
        <v>mayor a 5mayor a 2,5</v>
      </c>
      <c r="J19" s="12" t="str">
        <f>Tabla1[[#This Row],[Tipología]]&amp;Tabla1[[#This Row],[llave]]</f>
        <v>Cargadores frontalesmayor a 5mayor a 2,5</v>
      </c>
      <c r="K19" s="11" t="s">
        <v>30</v>
      </c>
      <c r="L19" s="11" t="s">
        <v>47</v>
      </c>
      <c r="M19" s="13">
        <f>Tabla1[[#This Row],[Precio Ofertado sin IVA.]]</f>
        <v>1405504418.9271901</v>
      </c>
      <c r="N19" s="14">
        <v>0.3</v>
      </c>
      <c r="O19" s="13">
        <v>1405504418.9271901</v>
      </c>
      <c r="P19" s="14">
        <v>0.3</v>
      </c>
      <c r="Q19" s="13">
        <v>27501366.027456</v>
      </c>
      <c r="R19" s="15">
        <f>Tabla1[[#This Row],[Precio del Mantenimiento.]]</f>
        <v>27501366.027456</v>
      </c>
      <c r="S19" s="11">
        <v>1</v>
      </c>
      <c r="T19" s="11" t="s">
        <v>32</v>
      </c>
      <c r="U19" s="11" t="s">
        <v>32</v>
      </c>
      <c r="V19" s="11" t="s">
        <v>33</v>
      </c>
      <c r="W19" s="11" t="s">
        <v>34</v>
      </c>
      <c r="X19" s="11" t="s">
        <v>35</v>
      </c>
      <c r="Y19" s="39" t="s">
        <v>33</v>
      </c>
      <c r="Z19" s="55">
        <f>Tabla1[[#This Row],[Precio del Mantenimiento.]]-Tabla1[[#This Row],[Precio del Mantenimiento]]</f>
        <v>0</v>
      </c>
    </row>
    <row r="20" spans="1:26" x14ac:dyDescent="0.25">
      <c r="A20" s="11" t="s">
        <v>39</v>
      </c>
      <c r="B20" s="11" t="s">
        <v>26</v>
      </c>
      <c r="C20" s="11" t="s">
        <v>27</v>
      </c>
      <c r="D20" s="11"/>
      <c r="E20" s="11"/>
      <c r="F20" s="11"/>
      <c r="G20" s="11" t="s">
        <v>45</v>
      </c>
      <c r="H20" s="11" t="s">
        <v>43</v>
      </c>
      <c r="I20" s="12" t="str">
        <f t="shared" si="1"/>
        <v>mayor a 5mayor a 2,5</v>
      </c>
      <c r="J20" s="12" t="str">
        <f>Tabla1[[#This Row],[Tipología]]&amp;Tabla1[[#This Row],[llave]]</f>
        <v>Cargadores frontalesmayor a 5mayor a 2,5</v>
      </c>
      <c r="K20" s="11" t="s">
        <v>39</v>
      </c>
      <c r="L20" s="11" t="s">
        <v>48</v>
      </c>
      <c r="M20" s="13">
        <f>Tabla1[[#This Row],[Precio Ofertado sin IVA.]]</f>
        <v>1437341130.40014</v>
      </c>
      <c r="N20" s="16">
        <v>0.05</v>
      </c>
      <c r="O20" s="13">
        <v>1437341130.40014</v>
      </c>
      <c r="P20" s="16">
        <v>0.05</v>
      </c>
      <c r="Q20" s="13">
        <v>19034622.834778901</v>
      </c>
      <c r="R20" s="15">
        <f>Tabla1[[#This Row],[Precio del Mantenimiento.]]</f>
        <v>19034622.834778901</v>
      </c>
      <c r="S20" s="11" t="s">
        <v>41</v>
      </c>
      <c r="T20" s="11" t="s">
        <v>33</v>
      </c>
      <c r="U20" s="11" t="s">
        <v>32</v>
      </c>
      <c r="V20" s="11" t="s">
        <v>32</v>
      </c>
      <c r="W20" s="11">
        <v>20</v>
      </c>
      <c r="X20" s="11" t="s">
        <v>32</v>
      </c>
      <c r="Y20" s="39" t="s">
        <v>33</v>
      </c>
      <c r="Z20" s="55">
        <f>Tabla1[[#This Row],[Precio del Mantenimiento.]]-Tabla1[[#This Row],[Precio del Mantenimiento]]</f>
        <v>0</v>
      </c>
    </row>
    <row r="21" spans="1:26" x14ac:dyDescent="0.25">
      <c r="A21" s="11" t="s">
        <v>39</v>
      </c>
      <c r="B21" s="11" t="s">
        <v>26</v>
      </c>
      <c r="C21" s="11" t="s">
        <v>27</v>
      </c>
      <c r="D21" s="11"/>
      <c r="E21" s="11"/>
      <c r="F21" s="11"/>
      <c r="G21" s="11" t="s">
        <v>45</v>
      </c>
      <c r="H21" s="11" t="s">
        <v>43</v>
      </c>
      <c r="I21" s="12" t="str">
        <f>IF(C21="Motoniveladora",D21&amp;E21,IF(C21="Retroexcavadora de llantas",D21&amp;E21,IF(C21="Excavadora de orugas",D21&amp;E21,IF(C21="Vibrocompactador mixto",E21,IF(C21="Vibrocompactador llanta para acabado",E21,IF(C21="Vibrocompactador doble tandem",E21,IF(C21="Tractor de orugas",D21&amp;E21,IF(C21="Minicargadores",F21,IF(C21="Cargadores Frontales",G21&amp;H21,IF(C21="Tractor",D21,IF(C21="Cosechadora",D21,0)))))))))))</f>
        <v>mayor a 5mayor a 2,5</v>
      </c>
      <c r="J21" s="12" t="str">
        <f>Tabla1[[#This Row],[Tipología]]&amp;Tabla1[[#This Row],[llave]]</f>
        <v>Cargadores frontalesmayor a 5mayor a 2,5</v>
      </c>
      <c r="K21" s="11" t="s">
        <v>39</v>
      </c>
      <c r="L21" s="11" t="s">
        <v>206</v>
      </c>
      <c r="M21" s="13">
        <f>Tabla1[[#This Row],[Precio Ofertado sin IVA.]]</f>
        <v>1210000000</v>
      </c>
      <c r="N21" s="16">
        <v>0.05</v>
      </c>
      <c r="O21" s="13">
        <v>1210000000</v>
      </c>
      <c r="P21" s="16">
        <v>0.05</v>
      </c>
      <c r="Q21" s="13">
        <v>22500000</v>
      </c>
      <c r="R21" s="15">
        <v>22500000</v>
      </c>
      <c r="S21" s="11">
        <v>1</v>
      </c>
      <c r="T21" s="11" t="s">
        <v>33</v>
      </c>
      <c r="U21" s="11" t="s">
        <v>32</v>
      </c>
      <c r="V21" s="11" t="s">
        <v>32</v>
      </c>
      <c r="W21" s="11">
        <v>20</v>
      </c>
      <c r="X21" s="11" t="s">
        <v>32</v>
      </c>
      <c r="Y21" s="35" t="s">
        <v>32</v>
      </c>
      <c r="Z21" s="55"/>
    </row>
    <row r="22" spans="1:26" x14ac:dyDescent="0.25">
      <c r="A22" s="11" t="s">
        <v>49</v>
      </c>
      <c r="B22" s="19" t="s">
        <v>26</v>
      </c>
      <c r="C22" s="11" t="s">
        <v>50</v>
      </c>
      <c r="D22" s="11"/>
      <c r="E22" s="11"/>
      <c r="F22" s="20"/>
      <c r="G22" s="11" t="s">
        <v>45</v>
      </c>
      <c r="H22" s="11" t="s">
        <v>43</v>
      </c>
      <c r="I22" s="12" t="str">
        <f t="shared" ref="I22:I54" si="2">IF(C22="Motoniveladora",D22&amp;E22,IF(C22="Retroexcavadora de llantas",D22&amp;E22,IF(C22="Excavadora de orugas",D22&amp;E22,IF(C22="Vibrocompactador mixto",E22,IF(C22="Vibrocompactador llanta para acabado",E22,IF(C22="Vibrocompactador doble tandem",E22,IF(C22="Tractor de orugas",D22&amp;E22,IF(C22="Minicargadores",F22,IF(C22="Cargadores Frontales",G22&amp;H22,IF(C22="Tractor",D22,IF(C22="Cosechadora",D22,0)))))))))))</f>
        <v>mayor a 5mayor a 2,5</v>
      </c>
      <c r="J22" s="12" t="str">
        <f>Tabla1[[#This Row],[Tipología]]&amp;Tabla1[[#This Row],[llave]]</f>
        <v>Cargadores Frontalesmayor a 5mayor a 2,5</v>
      </c>
      <c r="K22" s="11" t="s">
        <v>51</v>
      </c>
      <c r="L22" s="11" t="s">
        <v>52</v>
      </c>
      <c r="M22" s="13">
        <f>Tabla1[[#This Row],[Precio Ofertado sin IVA.]]</f>
        <v>1311563562.60513</v>
      </c>
      <c r="N22" s="17">
        <v>3.6532673473594848</v>
      </c>
      <c r="O22" s="13">
        <v>1311563562.60513</v>
      </c>
      <c r="P22" s="18">
        <f>N22/100</f>
        <v>3.6532673473594846E-2</v>
      </c>
      <c r="Q22" s="13">
        <v>18852831.25</v>
      </c>
      <c r="R22" s="15">
        <f>Tabla1[[#This Row],[Precio del Mantenimiento.]]</f>
        <v>18852831.25</v>
      </c>
      <c r="S22" s="11" t="s">
        <v>53</v>
      </c>
      <c r="T22" s="11" t="s">
        <v>32</v>
      </c>
      <c r="U22" s="11" t="s">
        <v>32</v>
      </c>
      <c r="V22" s="11" t="s">
        <v>32</v>
      </c>
      <c r="W22" s="11">
        <v>5</v>
      </c>
      <c r="X22" s="11" t="s">
        <v>54</v>
      </c>
      <c r="Y22" s="35" t="s">
        <v>33</v>
      </c>
      <c r="Z22" s="55">
        <f>Tabla1[[#This Row],[Precio del Mantenimiento.]]-Tabla1[[#This Row],[Precio del Mantenimiento]]</f>
        <v>0</v>
      </c>
    </row>
    <row r="23" spans="1:26" x14ac:dyDescent="0.25">
      <c r="A23" s="11" t="s">
        <v>49</v>
      </c>
      <c r="B23" s="19" t="s">
        <v>26</v>
      </c>
      <c r="C23" s="11" t="s">
        <v>50</v>
      </c>
      <c r="D23" s="11"/>
      <c r="E23" s="11"/>
      <c r="F23" s="20"/>
      <c r="G23" s="11" t="s">
        <v>45</v>
      </c>
      <c r="H23" s="11" t="s">
        <v>43</v>
      </c>
      <c r="I23" s="12" t="str">
        <f t="shared" si="2"/>
        <v>mayor a 5mayor a 2,5</v>
      </c>
      <c r="J23" s="12" t="str">
        <f>Tabla1[[#This Row],[Tipología]]&amp;Tabla1[[#This Row],[llave]]</f>
        <v>Cargadores Frontalesmayor a 5mayor a 2,5</v>
      </c>
      <c r="K23" s="11" t="s">
        <v>51</v>
      </c>
      <c r="L23" s="11" t="s">
        <v>55</v>
      </c>
      <c r="M23" s="13">
        <f>Tabla1[[#This Row],[Precio Ofertado sin IVA.]]</f>
        <v>2447688719.76507</v>
      </c>
      <c r="N23" s="17">
        <v>2.5292097788526466</v>
      </c>
      <c r="O23" s="13">
        <v>2447688719.76507</v>
      </c>
      <c r="P23" s="18">
        <f>N23/100</f>
        <v>2.5292097788526466E-2</v>
      </c>
      <c r="Q23" s="13">
        <v>28997500</v>
      </c>
      <c r="R23" s="15">
        <f>Tabla1[[#This Row],[Precio del Mantenimiento.]]</f>
        <v>28997500</v>
      </c>
      <c r="S23" s="11" t="s">
        <v>53</v>
      </c>
      <c r="T23" s="11" t="s">
        <v>32</v>
      </c>
      <c r="U23" s="11" t="s">
        <v>32</v>
      </c>
      <c r="V23" s="11" t="s">
        <v>32</v>
      </c>
      <c r="W23" s="11">
        <v>5</v>
      </c>
      <c r="X23" s="11" t="s">
        <v>54</v>
      </c>
      <c r="Y23" s="39" t="s">
        <v>33</v>
      </c>
      <c r="Z23" s="55">
        <f>Tabla1[[#This Row],[Precio del Mantenimiento.]]-Tabla1[[#This Row],[Precio del Mantenimiento]]</f>
        <v>0</v>
      </c>
    </row>
    <row r="24" spans="1:26" x14ac:dyDescent="0.25">
      <c r="A24" s="11" t="s">
        <v>25</v>
      </c>
      <c r="B24" s="11" t="s">
        <v>56</v>
      </c>
      <c r="C24" s="11" t="s">
        <v>57</v>
      </c>
      <c r="D24" s="11" t="s">
        <v>58</v>
      </c>
      <c r="E24" s="11"/>
      <c r="F24" s="11"/>
      <c r="G24" s="11"/>
      <c r="H24" s="11"/>
      <c r="I24" s="12" t="str">
        <f t="shared" si="2"/>
        <v>de 80 a 140</v>
      </c>
      <c r="J24" s="12" t="str">
        <f>Tabla1[[#This Row],[Tipología]]&amp;Tabla1[[#This Row],[llave]]</f>
        <v>Cosechadorade 80 a 140</v>
      </c>
      <c r="K24" s="11" t="s">
        <v>30</v>
      </c>
      <c r="L24" s="11" t="s">
        <v>59</v>
      </c>
      <c r="M24" s="13">
        <f>Tabla1[[#This Row],[Precio Ofertado sin IVA.]]</f>
        <v>1113223386.35483</v>
      </c>
      <c r="N24" s="14">
        <v>0.3</v>
      </c>
      <c r="O24" s="13">
        <v>1113223386.35483</v>
      </c>
      <c r="P24" s="14">
        <v>0.3</v>
      </c>
      <c r="Q24" s="13">
        <v>14972965.948281599</v>
      </c>
      <c r="R24" s="15">
        <f>Tabla1[[#This Row],[Precio del Mantenimiento.]]</f>
        <v>14972965.948281599</v>
      </c>
      <c r="S24" s="11">
        <v>1</v>
      </c>
      <c r="T24" s="11" t="s">
        <v>32</v>
      </c>
      <c r="U24" s="11" t="s">
        <v>32</v>
      </c>
      <c r="V24" s="11" t="s">
        <v>33</v>
      </c>
      <c r="W24" s="11" t="s">
        <v>34</v>
      </c>
      <c r="X24" s="11" t="s">
        <v>60</v>
      </c>
      <c r="Y24" s="35" t="s">
        <v>33</v>
      </c>
      <c r="Z24" s="55">
        <f>Tabla1[[#This Row],[Precio del Mantenimiento.]]-Tabla1[[#This Row],[Precio del Mantenimiento]]</f>
        <v>0</v>
      </c>
    </row>
    <row r="25" spans="1:26" x14ac:dyDescent="0.25">
      <c r="A25" s="11" t="s">
        <v>61</v>
      </c>
      <c r="B25" s="11" t="s">
        <v>56</v>
      </c>
      <c r="C25" s="11" t="s">
        <v>57</v>
      </c>
      <c r="D25" s="11" t="s">
        <v>58</v>
      </c>
      <c r="E25" s="11"/>
      <c r="F25" s="11"/>
      <c r="G25" s="11"/>
      <c r="H25" s="11"/>
      <c r="I25" s="12" t="str">
        <f t="shared" si="2"/>
        <v>de 80 a 140</v>
      </c>
      <c r="J25" s="12" t="str">
        <f>Tabla1[[#This Row],[Tipología]]&amp;Tabla1[[#This Row],[llave]]</f>
        <v>Cosechadorade 80 a 140</v>
      </c>
      <c r="K25" s="11" t="s">
        <v>62</v>
      </c>
      <c r="L25" s="11" t="s">
        <v>63</v>
      </c>
      <c r="M25" s="13">
        <f>Tabla1[[#This Row],[Precio Ofertado sin IVA.]]</f>
        <v>479149233.72517902</v>
      </c>
      <c r="N25" s="22">
        <v>1.4E-2</v>
      </c>
      <c r="O25" s="13">
        <v>479149233.72517902</v>
      </c>
      <c r="P25" s="22">
        <v>1.4E-2</v>
      </c>
      <c r="Q25" s="13">
        <v>11917258.611897601</v>
      </c>
      <c r="R25" s="15">
        <f>Tabla1[[#This Row],[Precio del Mantenimiento.]]</f>
        <v>11917258.611897601</v>
      </c>
      <c r="S25" s="11">
        <v>1</v>
      </c>
      <c r="T25" s="11"/>
      <c r="U25" s="11" t="s">
        <v>32</v>
      </c>
      <c r="V25" s="11"/>
      <c r="W25" s="11"/>
      <c r="X25" s="11" t="s">
        <v>32</v>
      </c>
      <c r="Y25" s="39" t="s">
        <v>33</v>
      </c>
      <c r="Z25" s="55">
        <f>Tabla1[[#This Row],[Precio del Mantenimiento.]]-Tabla1[[#This Row],[Precio del Mantenimiento]]</f>
        <v>0</v>
      </c>
    </row>
    <row r="26" spans="1:26" x14ac:dyDescent="0.25">
      <c r="A26" s="11" t="s">
        <v>49</v>
      </c>
      <c r="B26" s="11" t="s">
        <v>56</v>
      </c>
      <c r="C26" s="11" t="s">
        <v>57</v>
      </c>
      <c r="D26" s="11" t="s">
        <v>64</v>
      </c>
      <c r="E26" s="11"/>
      <c r="F26" s="11"/>
      <c r="G26" s="11"/>
      <c r="H26" s="11"/>
      <c r="I26" s="12" t="str">
        <f t="shared" si="2"/>
        <v>mayor a 140 a 210</v>
      </c>
      <c r="J26" s="12" t="str">
        <f>Tabla1[[#This Row],[Tipología]]&amp;Tabla1[[#This Row],[llave]]</f>
        <v>Cosechadoramayor a 140 a 210</v>
      </c>
      <c r="K26" s="11" t="s">
        <v>51</v>
      </c>
      <c r="L26" s="23" t="s">
        <v>65</v>
      </c>
      <c r="M26" s="13">
        <f>Tabla1[[#This Row],[Precio Ofertado sin IVA.]]</f>
        <v>2076313346.1424401</v>
      </c>
      <c r="N26" s="24">
        <v>10</v>
      </c>
      <c r="O26" s="13">
        <v>2076313346.1424401</v>
      </c>
      <c r="P26" s="18">
        <f>N26/100</f>
        <v>0.1</v>
      </c>
      <c r="Q26" s="13">
        <v>26000000</v>
      </c>
      <c r="R26" s="15">
        <f>Tabla1[[#This Row],[Precio del Mantenimiento.]]</f>
        <v>26000000</v>
      </c>
      <c r="S26" s="11" t="s">
        <v>53</v>
      </c>
      <c r="T26" s="11" t="s">
        <v>32</v>
      </c>
      <c r="U26" s="11" t="s">
        <v>32</v>
      </c>
      <c r="V26" s="11" t="s">
        <v>32</v>
      </c>
      <c r="W26" s="11">
        <v>5</v>
      </c>
      <c r="X26" s="11" t="s">
        <v>54</v>
      </c>
      <c r="Y26" s="35" t="s">
        <v>33</v>
      </c>
      <c r="Z26" s="55">
        <f>Tabla1[[#This Row],[Precio del Mantenimiento.]]-Tabla1[[#This Row],[Precio del Mantenimiento]]</f>
        <v>0</v>
      </c>
    </row>
    <row r="27" spans="1:26" x14ac:dyDescent="0.25">
      <c r="A27" s="11" t="s">
        <v>25</v>
      </c>
      <c r="B27" s="11" t="s">
        <v>56</v>
      </c>
      <c r="C27" s="11" t="s">
        <v>57</v>
      </c>
      <c r="D27" s="11" t="s">
        <v>64</v>
      </c>
      <c r="E27" s="11"/>
      <c r="F27" s="11"/>
      <c r="G27" s="11"/>
      <c r="H27" s="11"/>
      <c r="I27" s="12" t="str">
        <f t="shared" si="2"/>
        <v>mayor a 140 a 210</v>
      </c>
      <c r="J27" s="12" t="str">
        <f>Tabla1[[#This Row],[Tipología]]&amp;Tabla1[[#This Row],[llave]]</f>
        <v>Cosechadoramayor a 140 a 210</v>
      </c>
      <c r="K27" s="11" t="s">
        <v>30</v>
      </c>
      <c r="L27" s="11" t="s">
        <v>66</v>
      </c>
      <c r="M27" s="13">
        <f>Tabla1[[#This Row],[Precio Ofertado sin IVA.]]</f>
        <v>1833544401.0550201</v>
      </c>
      <c r="N27" s="14">
        <v>0.2</v>
      </c>
      <c r="O27" s="13">
        <v>1833544401.0550201</v>
      </c>
      <c r="P27" s="14">
        <v>0.2</v>
      </c>
      <c r="Q27" s="13">
        <v>15431322.0487392</v>
      </c>
      <c r="R27" s="15">
        <f>Tabla1[[#This Row],[Precio del Mantenimiento.]]</f>
        <v>15431322.0487392</v>
      </c>
      <c r="S27" s="11">
        <v>1</v>
      </c>
      <c r="T27" s="11" t="s">
        <v>32</v>
      </c>
      <c r="U27" s="11" t="s">
        <v>32</v>
      </c>
      <c r="V27" s="11" t="s">
        <v>33</v>
      </c>
      <c r="W27" s="11" t="s">
        <v>34</v>
      </c>
      <c r="X27" s="11" t="s">
        <v>60</v>
      </c>
      <c r="Y27" s="39" t="s">
        <v>33</v>
      </c>
      <c r="Z27" s="55">
        <f>Tabla1[[#This Row],[Precio del Mantenimiento.]]-Tabla1[[#This Row],[Precio del Mantenimiento]]</f>
        <v>0</v>
      </c>
    </row>
    <row r="28" spans="1:26" x14ac:dyDescent="0.25">
      <c r="A28" s="11" t="s">
        <v>25</v>
      </c>
      <c r="B28" s="11" t="s">
        <v>56</v>
      </c>
      <c r="C28" s="11" t="s">
        <v>57</v>
      </c>
      <c r="D28" s="11" t="s">
        <v>64</v>
      </c>
      <c r="E28" s="11"/>
      <c r="F28" s="11"/>
      <c r="G28" s="11"/>
      <c r="H28" s="11"/>
      <c r="I28" s="12" t="str">
        <f t="shared" si="2"/>
        <v>mayor a 140 a 210</v>
      </c>
      <c r="J28" s="12" t="str">
        <f>Tabla1[[#This Row],[Tipología]]&amp;Tabla1[[#This Row],[llave]]</f>
        <v>Cosechadoramayor a 140 a 210</v>
      </c>
      <c r="K28" s="11" t="s">
        <v>30</v>
      </c>
      <c r="L28" s="11" t="s">
        <v>67</v>
      </c>
      <c r="M28" s="13">
        <f>Tabla1[[#This Row],[Precio Ofertado sin IVA.]]</f>
        <v>1637093215.2277</v>
      </c>
      <c r="N28" s="14">
        <v>0.2</v>
      </c>
      <c r="O28" s="13">
        <v>1637093215.2277</v>
      </c>
      <c r="P28" s="14">
        <v>0.2</v>
      </c>
      <c r="Q28" s="13">
        <v>15431322.0487392</v>
      </c>
      <c r="R28" s="15">
        <f>Tabla1[[#This Row],[Precio del Mantenimiento.]]</f>
        <v>15431322.0487392</v>
      </c>
      <c r="S28" s="11">
        <v>1</v>
      </c>
      <c r="T28" s="11" t="s">
        <v>32</v>
      </c>
      <c r="U28" s="11" t="s">
        <v>32</v>
      </c>
      <c r="V28" s="11" t="s">
        <v>33</v>
      </c>
      <c r="W28" s="11" t="s">
        <v>34</v>
      </c>
      <c r="X28" s="11" t="s">
        <v>60</v>
      </c>
      <c r="Y28" s="35" t="s">
        <v>33</v>
      </c>
      <c r="Z28" s="55">
        <f>Tabla1[[#This Row],[Precio del Mantenimiento.]]-Tabla1[[#This Row],[Precio del Mantenimiento]]</f>
        <v>0</v>
      </c>
    </row>
    <row r="29" spans="1:26" x14ac:dyDescent="0.25">
      <c r="A29" s="11" t="s">
        <v>25</v>
      </c>
      <c r="B29" s="11" t="s">
        <v>26</v>
      </c>
      <c r="C29" s="11" t="s">
        <v>68</v>
      </c>
      <c r="D29" s="11" t="s">
        <v>69</v>
      </c>
      <c r="E29" s="11" t="s">
        <v>70</v>
      </c>
      <c r="F29" s="11"/>
      <c r="G29" s="11"/>
      <c r="H29" s="11"/>
      <c r="I29" s="12" t="str">
        <f t="shared" si="2"/>
        <v>de 119 a 160de 15 a 25</v>
      </c>
      <c r="J29" s="12" t="str">
        <f>Tabla1[[#This Row],[Tipología]]&amp;Tabla1[[#This Row],[llave]]</f>
        <v>Excavadora de orugasde 119 a 160de 15 a 25</v>
      </c>
      <c r="K29" s="11" t="s">
        <v>30</v>
      </c>
      <c r="L29" s="11" t="s">
        <v>71</v>
      </c>
      <c r="M29" s="13">
        <f>Tabla1[[#This Row],[Precio Ofertado sin IVA.]]</f>
        <v>1253773828.24755</v>
      </c>
      <c r="N29" s="14">
        <v>0.3</v>
      </c>
      <c r="O29" s="13">
        <v>1253773828.24755</v>
      </c>
      <c r="P29" s="14">
        <v>0.3</v>
      </c>
      <c r="Q29" s="13">
        <v>33612780.700223997</v>
      </c>
      <c r="R29" s="15">
        <f>Tabla1[[#This Row],[Precio del Mantenimiento.]]</f>
        <v>33612780.700223997</v>
      </c>
      <c r="S29" s="11">
        <v>1</v>
      </c>
      <c r="T29" s="11" t="s">
        <v>32</v>
      </c>
      <c r="U29" s="11" t="s">
        <v>32</v>
      </c>
      <c r="V29" s="11" t="s">
        <v>33</v>
      </c>
      <c r="W29" s="11" t="s">
        <v>34</v>
      </c>
      <c r="X29" s="11" t="s">
        <v>35</v>
      </c>
      <c r="Y29" s="39" t="s">
        <v>33</v>
      </c>
      <c r="Z29" s="55">
        <f>Tabla1[[#This Row],[Precio del Mantenimiento.]]-Tabla1[[#This Row],[Precio del Mantenimiento]]</f>
        <v>0</v>
      </c>
    </row>
    <row r="30" spans="1:26" x14ac:dyDescent="0.25">
      <c r="A30" s="11" t="s">
        <v>37</v>
      </c>
      <c r="B30" s="11" t="s">
        <v>26</v>
      </c>
      <c r="C30" s="11" t="s">
        <v>68</v>
      </c>
      <c r="D30" s="11" t="s">
        <v>69</v>
      </c>
      <c r="E30" s="11" t="s">
        <v>70</v>
      </c>
      <c r="F30" s="11"/>
      <c r="G30" s="11"/>
      <c r="H30" s="11"/>
      <c r="I30" s="12" t="str">
        <f t="shared" si="2"/>
        <v>de 119 a 160de 15 a 25</v>
      </c>
      <c r="J30" s="12" t="str">
        <f>Tabla1[[#This Row],[Tipología]]&amp;Tabla1[[#This Row],[llave]]</f>
        <v>Excavadora de orugasde 119 a 160de 15 a 25</v>
      </c>
      <c r="K30" s="11" t="s">
        <v>211</v>
      </c>
      <c r="L30" s="11" t="s">
        <v>219</v>
      </c>
      <c r="M30" s="59">
        <v>730000000</v>
      </c>
      <c r="N30" s="16">
        <v>0.02</v>
      </c>
      <c r="O30" s="59">
        <v>730000000</v>
      </c>
      <c r="P30" s="16">
        <v>0.02</v>
      </c>
      <c r="Q30" s="59">
        <v>25000000</v>
      </c>
      <c r="R30" s="15">
        <f>Tabla1[[#This Row],[Precio del Mantenimiento.]]</f>
        <v>25000000</v>
      </c>
      <c r="S30" s="11">
        <v>1</v>
      </c>
      <c r="T30" s="11" t="s">
        <v>32</v>
      </c>
      <c r="U30" s="11" t="s">
        <v>32</v>
      </c>
      <c r="V30" s="11" t="s">
        <v>32</v>
      </c>
      <c r="W30" s="11">
        <v>5</v>
      </c>
      <c r="X30" s="11" t="s">
        <v>32</v>
      </c>
      <c r="Y30" s="39" t="s">
        <v>32</v>
      </c>
      <c r="Z30" s="55">
        <f>Tabla1[[#This Row],[Precio del Mantenimiento.]]-Tabla1[[#This Row],[Precio del Mantenimiento]]</f>
        <v>0</v>
      </c>
    </row>
    <row r="31" spans="1:26" x14ac:dyDescent="0.25">
      <c r="A31" s="11" t="s">
        <v>37</v>
      </c>
      <c r="B31" s="11" t="s">
        <v>26</v>
      </c>
      <c r="C31" s="11" t="s">
        <v>68</v>
      </c>
      <c r="D31" s="11" t="s">
        <v>69</v>
      </c>
      <c r="E31" s="11" t="s">
        <v>70</v>
      </c>
      <c r="F31" s="11"/>
      <c r="G31" s="11"/>
      <c r="H31" s="11"/>
      <c r="I31" s="12" t="str">
        <f t="shared" si="2"/>
        <v>de 119 a 160de 15 a 25</v>
      </c>
      <c r="J31" s="12" t="str">
        <f>Tabla1[[#This Row],[Tipología]]&amp;Tabla1[[#This Row],[llave]]</f>
        <v>Excavadora de orugasde 119 a 160de 15 a 25</v>
      </c>
      <c r="K31" s="11" t="s">
        <v>211</v>
      </c>
      <c r="L31" s="11" t="s">
        <v>220</v>
      </c>
      <c r="M31" s="59">
        <v>950000000</v>
      </c>
      <c r="N31" s="16">
        <v>0.02</v>
      </c>
      <c r="O31" s="59">
        <v>950000000</v>
      </c>
      <c r="P31" s="16">
        <v>0.02</v>
      </c>
      <c r="Q31" s="59">
        <v>30000000</v>
      </c>
      <c r="R31" s="15">
        <f>Tabla1[[#This Row],[Precio del Mantenimiento.]]</f>
        <v>30000000</v>
      </c>
      <c r="S31" s="11">
        <v>1</v>
      </c>
      <c r="T31" s="11" t="s">
        <v>32</v>
      </c>
      <c r="U31" s="11" t="s">
        <v>32</v>
      </c>
      <c r="V31" s="11" t="s">
        <v>32</v>
      </c>
      <c r="W31" s="11">
        <v>5</v>
      </c>
      <c r="X31" s="11" t="s">
        <v>32</v>
      </c>
      <c r="Y31" s="35" t="s">
        <v>32</v>
      </c>
      <c r="Z31" s="55">
        <f>Tabla1[[#This Row],[Precio del Mantenimiento.]]-Tabla1[[#This Row],[Precio del Mantenimiento]]</f>
        <v>0</v>
      </c>
    </row>
    <row r="32" spans="1:26" x14ac:dyDescent="0.25">
      <c r="A32" s="11" t="s">
        <v>37</v>
      </c>
      <c r="B32" s="11" t="s">
        <v>26</v>
      </c>
      <c r="C32" s="11" t="s">
        <v>68</v>
      </c>
      <c r="D32" s="11" t="s">
        <v>69</v>
      </c>
      <c r="E32" s="11" t="s">
        <v>70</v>
      </c>
      <c r="F32" s="11"/>
      <c r="G32" s="11"/>
      <c r="H32" s="11"/>
      <c r="I32" s="12" t="str">
        <f t="shared" si="2"/>
        <v>de 119 a 160de 15 a 25</v>
      </c>
      <c r="J32" s="12" t="str">
        <f>Tabla1[[#This Row],[Tipología]]&amp;Tabla1[[#This Row],[llave]]</f>
        <v>Excavadora de orugasde 119 a 160de 15 a 25</v>
      </c>
      <c r="K32" s="11" t="s">
        <v>38</v>
      </c>
      <c r="L32" s="11" t="s">
        <v>184</v>
      </c>
      <c r="M32" s="13">
        <f>Tabla1[[#This Row],[Precio Ofertado sin IVA.]]</f>
        <v>1009920000</v>
      </c>
      <c r="N32" s="48"/>
      <c r="O32" s="13">
        <v>1009920000</v>
      </c>
      <c r="P32" s="16">
        <v>0.02</v>
      </c>
      <c r="Q32" s="13">
        <v>32850000</v>
      </c>
      <c r="R32" s="15">
        <f>Tabla1[[#This Row],[Precio del Mantenimiento.]]</f>
        <v>32850000</v>
      </c>
      <c r="S32" s="11">
        <v>1</v>
      </c>
      <c r="T32" s="11" t="s">
        <v>32</v>
      </c>
      <c r="U32" s="11" t="s">
        <v>32</v>
      </c>
      <c r="V32" s="11" t="s">
        <v>32</v>
      </c>
      <c r="W32" s="11">
        <v>5</v>
      </c>
      <c r="X32" s="11" t="s">
        <v>32</v>
      </c>
      <c r="Y32" s="35" t="s">
        <v>32</v>
      </c>
      <c r="Z32" s="55">
        <f>Tabla1[[#This Row],[Precio del Mantenimiento.]]-Tabla1[[#This Row],[Precio del Mantenimiento]]</f>
        <v>0</v>
      </c>
    </row>
    <row r="33" spans="1:26" x14ac:dyDescent="0.25">
      <c r="A33" s="11" t="s">
        <v>39</v>
      </c>
      <c r="B33" s="11" t="s">
        <v>26</v>
      </c>
      <c r="C33" s="11" t="s">
        <v>68</v>
      </c>
      <c r="D33" s="11" t="s">
        <v>69</v>
      </c>
      <c r="E33" s="11" t="s">
        <v>70</v>
      </c>
      <c r="F33" s="11"/>
      <c r="G33" s="11"/>
      <c r="H33" s="11"/>
      <c r="I33" s="12" t="str">
        <f t="shared" si="2"/>
        <v>de 119 a 160de 15 a 25</v>
      </c>
      <c r="J33" s="12" t="str">
        <f>Tabla1[[#This Row],[Tipología]]&amp;Tabla1[[#This Row],[llave]]</f>
        <v>Excavadora de orugasde 119 a 160de 15 a 25</v>
      </c>
      <c r="K33" s="11" t="s">
        <v>39</v>
      </c>
      <c r="L33" s="11" t="s">
        <v>72</v>
      </c>
      <c r="M33" s="13">
        <f>Tabla1[[#This Row],[Precio Ofertado sin IVA.]]</f>
        <v>1028633329.472</v>
      </c>
      <c r="N33" s="16">
        <v>0.05</v>
      </c>
      <c r="O33" s="13">
        <v>1028633329.472</v>
      </c>
      <c r="P33" s="16">
        <v>0.05</v>
      </c>
      <c r="Q33" s="13">
        <v>21539088</v>
      </c>
      <c r="R33" s="15">
        <f>Tabla1[[#This Row],[Precio del Mantenimiento.]]</f>
        <v>21539088</v>
      </c>
      <c r="S33" s="11" t="s">
        <v>41</v>
      </c>
      <c r="T33" s="11" t="s">
        <v>33</v>
      </c>
      <c r="U33" s="11" t="s">
        <v>32</v>
      </c>
      <c r="V33" s="11" t="s">
        <v>32</v>
      </c>
      <c r="W33" s="11">
        <v>20</v>
      </c>
      <c r="X33" s="11" t="s">
        <v>33</v>
      </c>
      <c r="Y33" s="39" t="s">
        <v>33</v>
      </c>
      <c r="Z33" s="55">
        <f>Tabla1[[#This Row],[Precio del Mantenimiento.]]-Tabla1[[#This Row],[Precio del Mantenimiento]]</f>
        <v>0</v>
      </c>
    </row>
    <row r="34" spans="1:26" x14ac:dyDescent="0.25">
      <c r="A34" s="11" t="s">
        <v>39</v>
      </c>
      <c r="B34" s="11" t="s">
        <v>26</v>
      </c>
      <c r="C34" s="11" t="s">
        <v>68</v>
      </c>
      <c r="D34" s="11" t="s">
        <v>69</v>
      </c>
      <c r="E34" s="11" t="s">
        <v>70</v>
      </c>
      <c r="F34" s="11"/>
      <c r="G34" s="11"/>
      <c r="H34" s="11"/>
      <c r="I34" s="12" t="str">
        <f t="shared" si="2"/>
        <v>de 119 a 160de 15 a 25</v>
      </c>
      <c r="J34" s="12" t="str">
        <f>Tabla1[[#This Row],[Tipología]]&amp;Tabla1[[#This Row],[llave]]</f>
        <v>Excavadora de orugasde 119 a 160de 15 a 25</v>
      </c>
      <c r="K34" s="11" t="s">
        <v>39</v>
      </c>
      <c r="L34" s="11" t="s">
        <v>73</v>
      </c>
      <c r="M34" s="13">
        <f>Tabla1[[#This Row],[Precio Ofertado sin IVA.]]</f>
        <v>1133422450.96384</v>
      </c>
      <c r="N34" s="16">
        <v>0.05</v>
      </c>
      <c r="O34" s="13">
        <v>1133422450.96384</v>
      </c>
      <c r="P34" s="16">
        <v>0.05</v>
      </c>
      <c r="Q34" s="13">
        <v>17688741.122029599</v>
      </c>
      <c r="R34" s="15">
        <f>Tabla1[[#This Row],[Precio del Mantenimiento.]]</f>
        <v>17688741.122029599</v>
      </c>
      <c r="S34" s="11" t="s">
        <v>41</v>
      </c>
      <c r="T34" s="11" t="s">
        <v>33</v>
      </c>
      <c r="U34" s="11" t="s">
        <v>32</v>
      </c>
      <c r="V34" s="11" t="s">
        <v>32</v>
      </c>
      <c r="W34" s="11">
        <v>20</v>
      </c>
      <c r="X34" s="11" t="s">
        <v>33</v>
      </c>
      <c r="Y34" s="35" t="s">
        <v>33</v>
      </c>
      <c r="Z34" s="55">
        <f>Tabla1[[#This Row],[Precio del Mantenimiento.]]-Tabla1[[#This Row],[Precio del Mantenimiento]]</f>
        <v>0</v>
      </c>
    </row>
    <row r="35" spans="1:26" x14ac:dyDescent="0.25">
      <c r="A35" s="11" t="s">
        <v>39</v>
      </c>
      <c r="B35" s="11" t="s">
        <v>26</v>
      </c>
      <c r="C35" s="11" t="s">
        <v>68</v>
      </c>
      <c r="D35" s="11" t="s">
        <v>69</v>
      </c>
      <c r="E35" s="11" t="s">
        <v>70</v>
      </c>
      <c r="F35" s="11"/>
      <c r="G35" s="11"/>
      <c r="H35" s="11"/>
      <c r="I35" s="12" t="str">
        <f>IF(C35="Motoniveladora",D35&amp;E35,IF(C35="Retroexcavadora de llantas",D35&amp;E35,IF(C35="Excavadora de orugas",D35&amp;E35,IF(C35="Vibrocompactador mixto",E35,IF(C35="Vibrocompactador llanta para acabado",E35,IF(C35="Vibrocompactador doble tandem",E35,IF(C35="Tractor de orugas",D35&amp;E35,IF(C35="Minicargadores",F35,IF(C35="Cargadores Frontales",G35&amp;H35,IF(C35="Tractor",D35,IF(C35="Cosechadora",D35,0)))))))))))</f>
        <v>de 119 a 160de 15 a 25</v>
      </c>
      <c r="J35" s="12" t="str">
        <f>Tabla1[[#This Row],[Tipología]]&amp;Tabla1[[#This Row],[llave]]</f>
        <v>Excavadora de orugasde 119 a 160de 15 a 25</v>
      </c>
      <c r="K35" s="11" t="s">
        <v>39</v>
      </c>
      <c r="L35" s="11" t="s">
        <v>200</v>
      </c>
      <c r="M35" s="13">
        <f>Tabla1[[#This Row],[Precio Ofertado sin IVA.]]</f>
        <v>990000000</v>
      </c>
      <c r="N35" s="16">
        <v>0.05</v>
      </c>
      <c r="O35" s="13">
        <v>990000000</v>
      </c>
      <c r="P35" s="16">
        <v>0.05</v>
      </c>
      <c r="Q35" s="13">
        <v>21600000</v>
      </c>
      <c r="R35" s="15">
        <v>21600000</v>
      </c>
      <c r="S35" s="11">
        <v>1</v>
      </c>
      <c r="T35" s="11" t="s">
        <v>33</v>
      </c>
      <c r="U35" s="11" t="s">
        <v>32</v>
      </c>
      <c r="V35" s="11" t="s">
        <v>32</v>
      </c>
      <c r="W35" s="11">
        <v>20</v>
      </c>
      <c r="X35" s="11" t="s">
        <v>54</v>
      </c>
      <c r="Y35" s="39" t="s">
        <v>54</v>
      </c>
      <c r="Z35" s="55"/>
    </row>
    <row r="36" spans="1:26" x14ac:dyDescent="0.25">
      <c r="A36" s="11" t="s">
        <v>49</v>
      </c>
      <c r="B36" s="19" t="s">
        <v>26</v>
      </c>
      <c r="C36" s="11" t="s">
        <v>68</v>
      </c>
      <c r="D36" s="11" t="s">
        <v>69</v>
      </c>
      <c r="E36" s="11" t="s">
        <v>70</v>
      </c>
      <c r="F36" s="12"/>
      <c r="G36" s="11"/>
      <c r="H36" s="11"/>
      <c r="I36" s="12" t="str">
        <f t="shared" si="2"/>
        <v>de 119 a 160de 15 a 25</v>
      </c>
      <c r="J36" s="12" t="str">
        <f>Tabla1[[#This Row],[Tipología]]&amp;Tabla1[[#This Row],[llave]]</f>
        <v>Excavadora de orugasde 119 a 160de 15 a 25</v>
      </c>
      <c r="K36" s="11" t="s">
        <v>51</v>
      </c>
      <c r="L36" s="11" t="s">
        <v>81</v>
      </c>
      <c r="M36" s="13">
        <f>Tabla1[[#This Row],[Precio Ofertado sin IVA.]]</f>
        <v>1067046379.71881</v>
      </c>
      <c r="N36" s="17">
        <v>4.4904255600533949</v>
      </c>
      <c r="O36" s="13">
        <v>1067046379.71881</v>
      </c>
      <c r="P36" s="18">
        <f>N36/100</f>
        <v>4.4904255600533946E-2</v>
      </c>
      <c r="Q36" s="13">
        <v>20250000</v>
      </c>
      <c r="R36" s="15">
        <f>Tabla1[[#This Row],[Precio del Mantenimiento.]]</f>
        <v>20250000</v>
      </c>
      <c r="S36" s="11" t="s">
        <v>53</v>
      </c>
      <c r="T36" s="11" t="s">
        <v>32</v>
      </c>
      <c r="U36" s="11" t="s">
        <v>32</v>
      </c>
      <c r="V36" s="11" t="s">
        <v>32</v>
      </c>
      <c r="W36" s="11">
        <v>5</v>
      </c>
      <c r="X36" s="11" t="s">
        <v>54</v>
      </c>
      <c r="Y36" s="39" t="s">
        <v>33</v>
      </c>
      <c r="Z36" s="55">
        <f>Tabla1[[#This Row],[Precio del Mantenimiento.]]-Tabla1[[#This Row],[Precio del Mantenimiento]]</f>
        <v>0</v>
      </c>
    </row>
    <row r="37" spans="1:26" x14ac:dyDescent="0.25">
      <c r="A37" s="11" t="s">
        <v>49</v>
      </c>
      <c r="B37" s="19" t="s">
        <v>26</v>
      </c>
      <c r="C37" s="11" t="s">
        <v>68</v>
      </c>
      <c r="D37" s="11" t="s">
        <v>69</v>
      </c>
      <c r="E37" s="11" t="s">
        <v>70</v>
      </c>
      <c r="F37" s="12"/>
      <c r="G37" s="11"/>
      <c r="H37" s="11"/>
      <c r="I37" s="12" t="str">
        <f t="shared" si="2"/>
        <v>de 119 a 160de 15 a 25</v>
      </c>
      <c r="J37" s="12" t="str">
        <f>Tabla1[[#This Row],[Tipología]]&amp;Tabla1[[#This Row],[llave]]</f>
        <v>Excavadora de orugasde 119 a 160de 15 a 25</v>
      </c>
      <c r="K37" s="11" t="s">
        <v>51</v>
      </c>
      <c r="L37" s="11" t="s">
        <v>82</v>
      </c>
      <c r="M37" s="13">
        <f>Tabla1[[#This Row],[Precio Ofertado sin IVA.]]</f>
        <v>1070564030.7063</v>
      </c>
      <c r="N37" s="17">
        <v>4.4756709545814104</v>
      </c>
      <c r="O37" s="13">
        <v>1070564030.7063</v>
      </c>
      <c r="P37" s="18">
        <f>N37/100</f>
        <v>4.4756709545814101E-2</v>
      </c>
      <c r="Q37" s="13">
        <v>20590000</v>
      </c>
      <c r="R37" s="15">
        <f>Tabla1[[#This Row],[Precio del Mantenimiento.]]</f>
        <v>20590000</v>
      </c>
      <c r="S37" s="11" t="s">
        <v>53</v>
      </c>
      <c r="T37" s="11" t="s">
        <v>32</v>
      </c>
      <c r="U37" s="11" t="s">
        <v>32</v>
      </c>
      <c r="V37" s="11" t="s">
        <v>32</v>
      </c>
      <c r="W37" s="11">
        <v>5</v>
      </c>
      <c r="X37" s="11" t="s">
        <v>54</v>
      </c>
      <c r="Y37" s="35" t="s">
        <v>33</v>
      </c>
      <c r="Z37" s="55">
        <f>Tabla1[[#This Row],[Precio del Mantenimiento.]]-Tabla1[[#This Row],[Precio del Mantenimiento]]</f>
        <v>0</v>
      </c>
    </row>
    <row r="38" spans="1:26" x14ac:dyDescent="0.25">
      <c r="A38" s="11" t="s">
        <v>49</v>
      </c>
      <c r="B38" s="19" t="s">
        <v>26</v>
      </c>
      <c r="C38" s="11" t="s">
        <v>68</v>
      </c>
      <c r="D38" s="11" t="s">
        <v>69</v>
      </c>
      <c r="E38" s="11" t="s">
        <v>70</v>
      </c>
      <c r="F38" s="12"/>
      <c r="G38" s="11"/>
      <c r="H38" s="11"/>
      <c r="I38" s="12" t="str">
        <f t="shared" si="2"/>
        <v>de 119 a 160de 15 a 25</v>
      </c>
      <c r="J38" s="12" t="str">
        <f>Tabla1[[#This Row],[Tipología]]&amp;Tabla1[[#This Row],[llave]]</f>
        <v>Excavadora de orugasde 119 a 160de 15 a 25</v>
      </c>
      <c r="K38" s="11" t="s">
        <v>51</v>
      </c>
      <c r="L38" s="11" t="s">
        <v>83</v>
      </c>
      <c r="M38" s="13">
        <f>Tabla1[[#This Row],[Precio Ofertado sin IVA.]]</f>
        <v>1214938192.8429101</v>
      </c>
      <c r="N38" s="17">
        <v>3.9438157146413078</v>
      </c>
      <c r="O38" s="13">
        <v>1214938192.8429101</v>
      </c>
      <c r="P38" s="18">
        <f>N38/100</f>
        <v>3.9438157146413078E-2</v>
      </c>
      <c r="Q38" s="13">
        <v>22456250</v>
      </c>
      <c r="R38" s="15">
        <f>Tabla1[[#This Row],[Precio del Mantenimiento.]]</f>
        <v>22456250</v>
      </c>
      <c r="S38" s="11" t="s">
        <v>53</v>
      </c>
      <c r="T38" s="11" t="s">
        <v>32</v>
      </c>
      <c r="U38" s="11" t="s">
        <v>32</v>
      </c>
      <c r="V38" s="11" t="s">
        <v>32</v>
      </c>
      <c r="W38" s="11">
        <v>5</v>
      </c>
      <c r="X38" s="11" t="s">
        <v>54</v>
      </c>
      <c r="Y38" s="39" t="s">
        <v>32</v>
      </c>
      <c r="Z38" s="55">
        <f>Tabla1[[#This Row],[Precio del Mantenimiento.]]-Tabla1[[#This Row],[Precio del Mantenimiento]]</f>
        <v>0</v>
      </c>
    </row>
    <row r="39" spans="1:26" x14ac:dyDescent="0.25">
      <c r="A39" s="11" t="s">
        <v>37</v>
      </c>
      <c r="B39" s="11" t="s">
        <v>26</v>
      </c>
      <c r="C39" s="11" t="s">
        <v>68</v>
      </c>
      <c r="D39" s="11" t="s">
        <v>74</v>
      </c>
      <c r="E39" s="11" t="s">
        <v>75</v>
      </c>
      <c r="F39" s="11"/>
      <c r="G39" s="11"/>
      <c r="H39" s="11"/>
      <c r="I39" s="12" t="str">
        <f t="shared" si="2"/>
        <v>mayor a 160mayor a 25</v>
      </c>
      <c r="J39" s="12" t="str">
        <f>Tabla1[[#This Row],[Tipología]]&amp;Tabla1[[#This Row],[llave]]</f>
        <v>Excavadora de orugasmayor a 160mayor a 25</v>
      </c>
      <c r="K39" s="11" t="s">
        <v>211</v>
      </c>
      <c r="L39" s="11" t="s">
        <v>221</v>
      </c>
      <c r="M39" s="59">
        <v>1350000000</v>
      </c>
      <c r="N39" s="16">
        <v>0.02</v>
      </c>
      <c r="O39" s="59">
        <v>1350000000</v>
      </c>
      <c r="P39" s="16">
        <v>0.02</v>
      </c>
      <c r="Q39" s="59">
        <v>35000000</v>
      </c>
      <c r="R39" s="15">
        <f>Tabla1[[#This Row],[Precio del Mantenimiento.]]</f>
        <v>35000000</v>
      </c>
      <c r="S39" s="11">
        <v>1</v>
      </c>
      <c r="T39" s="11" t="s">
        <v>32</v>
      </c>
      <c r="U39" s="11" t="s">
        <v>32</v>
      </c>
      <c r="V39" s="11" t="s">
        <v>32</v>
      </c>
      <c r="W39" s="11">
        <v>5</v>
      </c>
      <c r="X39" s="11" t="s">
        <v>32</v>
      </c>
      <c r="Y39" s="35" t="s">
        <v>32</v>
      </c>
      <c r="Z39" s="55">
        <f>Tabla1[[#This Row],[Precio del Mantenimiento.]]-Tabla1[[#This Row],[Precio del Mantenimiento]]</f>
        <v>0</v>
      </c>
    </row>
    <row r="40" spans="1:26" x14ac:dyDescent="0.25">
      <c r="A40" s="11" t="s">
        <v>37</v>
      </c>
      <c r="B40" s="11" t="s">
        <v>26</v>
      </c>
      <c r="C40" s="11" t="s">
        <v>68</v>
      </c>
      <c r="D40" s="11" t="s">
        <v>74</v>
      </c>
      <c r="E40" s="11" t="s">
        <v>75</v>
      </c>
      <c r="F40" s="11"/>
      <c r="G40" s="11"/>
      <c r="H40" s="11"/>
      <c r="I40" s="12" t="str">
        <f t="shared" si="2"/>
        <v>mayor a 160mayor a 25</v>
      </c>
      <c r="J40" s="12" t="str">
        <f>Tabla1[[#This Row],[Tipología]]&amp;Tabla1[[#This Row],[llave]]</f>
        <v>Excavadora de orugasmayor a 160mayor a 25</v>
      </c>
      <c r="K40" s="11" t="s">
        <v>38</v>
      </c>
      <c r="L40" s="11" t="s">
        <v>185</v>
      </c>
      <c r="M40" s="13">
        <f>Tabla1[[#This Row],[Precio Ofertado sin IVA.]]</f>
        <v>1420200000</v>
      </c>
      <c r="N40" s="17"/>
      <c r="O40" s="13">
        <v>1420200000</v>
      </c>
      <c r="P40" s="16">
        <v>0.02</v>
      </c>
      <c r="Q40" s="13">
        <v>38325000</v>
      </c>
      <c r="R40" s="15">
        <f>Tabla1[[#This Row],[Precio del Mantenimiento.]]</f>
        <v>38325000</v>
      </c>
      <c r="S40" s="11">
        <v>1</v>
      </c>
      <c r="T40" s="11" t="s">
        <v>32</v>
      </c>
      <c r="U40" s="11" t="s">
        <v>32</v>
      </c>
      <c r="V40" s="11" t="s">
        <v>32</v>
      </c>
      <c r="W40" s="11">
        <v>5</v>
      </c>
      <c r="X40" s="11" t="s">
        <v>32</v>
      </c>
      <c r="Y40" s="35" t="s">
        <v>33</v>
      </c>
      <c r="Z40" s="55">
        <f>Tabla1[[#This Row],[Precio del Mantenimiento.]]-Tabla1[[#This Row],[Precio del Mantenimiento]]</f>
        <v>0</v>
      </c>
    </row>
    <row r="41" spans="1:26" x14ac:dyDescent="0.25">
      <c r="A41" s="11" t="s">
        <v>37</v>
      </c>
      <c r="B41" s="11" t="s">
        <v>26</v>
      </c>
      <c r="C41" s="11" t="s">
        <v>68</v>
      </c>
      <c r="D41" s="11" t="s">
        <v>74</v>
      </c>
      <c r="E41" s="11" t="s">
        <v>75</v>
      </c>
      <c r="F41" s="11"/>
      <c r="G41" s="11"/>
      <c r="H41" s="11"/>
      <c r="I41" s="12" t="str">
        <f t="shared" si="2"/>
        <v>mayor a 160mayor a 25</v>
      </c>
      <c r="J41" s="12" t="str">
        <f>Tabla1[[#This Row],[Tipología]]&amp;Tabla1[[#This Row],[llave]]</f>
        <v>Excavadora de orugasmayor a 160mayor a 25</v>
      </c>
      <c r="K41" s="11" t="s">
        <v>38</v>
      </c>
      <c r="L41" s="11" t="s">
        <v>186</v>
      </c>
      <c r="M41" s="13">
        <f>Tabla1[[#This Row],[Precio Ofertado sin IVA.]]</f>
        <v>2219720000</v>
      </c>
      <c r="N41" s="17"/>
      <c r="O41" s="13">
        <v>2219720000</v>
      </c>
      <c r="P41" s="16">
        <v>0.02</v>
      </c>
      <c r="Q41" s="13">
        <v>43800000</v>
      </c>
      <c r="R41" s="15">
        <f>Tabla1[[#This Row],[Precio del Mantenimiento.]]</f>
        <v>43800000</v>
      </c>
      <c r="S41" s="11">
        <v>1</v>
      </c>
      <c r="T41" s="11" t="s">
        <v>32</v>
      </c>
      <c r="U41" s="11" t="s">
        <v>32</v>
      </c>
      <c r="V41" s="11" t="s">
        <v>32</v>
      </c>
      <c r="W41" s="11">
        <v>5</v>
      </c>
      <c r="X41" s="11" t="s">
        <v>32</v>
      </c>
      <c r="Y41" s="39" t="s">
        <v>33</v>
      </c>
      <c r="Z41" s="55">
        <f>Tabla1[[#This Row],[Precio del Mantenimiento.]]-Tabla1[[#This Row],[Precio del Mantenimiento]]</f>
        <v>0</v>
      </c>
    </row>
    <row r="42" spans="1:26" x14ac:dyDescent="0.25">
      <c r="A42" s="11" t="s">
        <v>39</v>
      </c>
      <c r="B42" s="11" t="s">
        <v>26</v>
      </c>
      <c r="C42" s="11" t="s">
        <v>68</v>
      </c>
      <c r="D42" s="11" t="s">
        <v>74</v>
      </c>
      <c r="E42" s="11" t="s">
        <v>75</v>
      </c>
      <c r="F42" s="11"/>
      <c r="G42" s="11"/>
      <c r="H42" s="11"/>
      <c r="I42" s="12" t="str">
        <f t="shared" si="2"/>
        <v>mayor a 160mayor a 25</v>
      </c>
      <c r="J42" s="12" t="str">
        <f>Tabla1[[#This Row],[Tipología]]&amp;Tabla1[[#This Row],[llave]]</f>
        <v>Excavadora de orugasmayor a 160mayor a 25</v>
      </c>
      <c r="K42" s="11" t="s">
        <v>39</v>
      </c>
      <c r="L42" s="11" t="s">
        <v>76</v>
      </c>
      <c r="M42" s="13">
        <f>Tabla1[[#This Row],[Precio Ofertado sin IVA.]]</f>
        <v>1670671726.80075</v>
      </c>
      <c r="N42" s="16">
        <v>0.05</v>
      </c>
      <c r="O42" s="13">
        <v>1670671726.80075</v>
      </c>
      <c r="P42" s="16">
        <v>0.05</v>
      </c>
      <c r="Q42" s="13">
        <v>19675519.252243701</v>
      </c>
      <c r="R42" s="15">
        <f>Tabla1[[#This Row],[Precio del Mantenimiento.]]</f>
        <v>19675519.252243701</v>
      </c>
      <c r="S42" s="11" t="s">
        <v>41</v>
      </c>
      <c r="T42" s="11" t="s">
        <v>33</v>
      </c>
      <c r="U42" s="11" t="s">
        <v>32</v>
      </c>
      <c r="V42" s="11" t="s">
        <v>32</v>
      </c>
      <c r="W42" s="11">
        <v>20</v>
      </c>
      <c r="X42" s="11" t="s">
        <v>32</v>
      </c>
      <c r="Y42" s="35" t="s">
        <v>33</v>
      </c>
      <c r="Z42" s="55">
        <f>Tabla1[[#This Row],[Precio del Mantenimiento.]]-Tabla1[[#This Row],[Precio del Mantenimiento]]</f>
        <v>0</v>
      </c>
    </row>
    <row r="43" spans="1:26" x14ac:dyDescent="0.25">
      <c r="A43" s="11" t="s">
        <v>39</v>
      </c>
      <c r="B43" s="11" t="s">
        <v>26</v>
      </c>
      <c r="C43" s="11" t="s">
        <v>68</v>
      </c>
      <c r="D43" s="11" t="s">
        <v>74</v>
      </c>
      <c r="E43" s="11" t="s">
        <v>75</v>
      </c>
      <c r="F43" s="11"/>
      <c r="G43" s="11"/>
      <c r="H43" s="11"/>
      <c r="I43" s="12" t="str">
        <f>IF(C43="Motoniveladora",D43&amp;E43,IF(C43="Retroexcavadora de llantas",D43&amp;E43,IF(C43="Excavadora de orugas",D43&amp;E43,IF(C43="Vibrocompactador mixto",E43,IF(C43="Vibrocompactador llanta para acabado",E43,IF(C43="Vibrocompactador doble tandem",E43,IF(C43="Tractor de orugas",D43&amp;E43,IF(C43="Minicargadores",F43,IF(C43="Cargadores Frontales",G43&amp;H43,IF(C43="Tractor",D43,IF(C43="Cosechadora",D43,0)))))))))))</f>
        <v>mayor a 160mayor a 25</v>
      </c>
      <c r="J43" s="12" t="str">
        <f>Tabla1[[#This Row],[Tipología]]&amp;Tabla1[[#This Row],[llave]]</f>
        <v>Excavadora de orugasmayor a 160mayor a 25</v>
      </c>
      <c r="K43" s="11" t="s">
        <v>39</v>
      </c>
      <c r="L43" s="11" t="s">
        <v>201</v>
      </c>
      <c r="M43" s="13">
        <f>Tabla1[[#This Row],[Precio Ofertado sin IVA.]]</f>
        <v>1580000000</v>
      </c>
      <c r="N43" s="16">
        <f>Tabla1[[#This Row],[Porcentaje máximo de envío2]]</f>
        <v>0.05</v>
      </c>
      <c r="O43" s="13">
        <v>1580000000</v>
      </c>
      <c r="P43" s="16">
        <v>0.05</v>
      </c>
      <c r="Q43" s="13">
        <v>25000000</v>
      </c>
      <c r="R43" s="15">
        <v>25000000</v>
      </c>
      <c r="S43" s="11">
        <v>1</v>
      </c>
      <c r="T43" s="11" t="s">
        <v>33</v>
      </c>
      <c r="U43" s="11" t="s">
        <v>32</v>
      </c>
      <c r="V43" s="11" t="s">
        <v>32</v>
      </c>
      <c r="W43" s="11">
        <v>20</v>
      </c>
      <c r="X43" s="11" t="s">
        <v>54</v>
      </c>
      <c r="Y43" s="35" t="s">
        <v>54</v>
      </c>
      <c r="Z43" s="55"/>
    </row>
    <row r="44" spans="1:26" x14ac:dyDescent="0.25">
      <c r="A44" s="11" t="s">
        <v>49</v>
      </c>
      <c r="B44" s="19" t="s">
        <v>26</v>
      </c>
      <c r="C44" s="11" t="s">
        <v>68</v>
      </c>
      <c r="D44" s="11" t="s">
        <v>74</v>
      </c>
      <c r="E44" s="11" t="s">
        <v>75</v>
      </c>
      <c r="F44" s="12"/>
      <c r="G44" s="11"/>
      <c r="H44" s="11"/>
      <c r="I44" s="12" t="str">
        <f t="shared" si="2"/>
        <v>mayor a 160mayor a 25</v>
      </c>
      <c r="J44" s="12" t="str">
        <f>Tabla1[[#This Row],[Tipología]]&amp;Tabla1[[#This Row],[llave]]</f>
        <v>Excavadora de orugasmayor a 160mayor a 25</v>
      </c>
      <c r="K44" s="11" t="s">
        <v>51</v>
      </c>
      <c r="L44" s="11" t="s">
        <v>84</v>
      </c>
      <c r="M44" s="13">
        <f>Tabla1[[#This Row],[Precio Ofertado sin IVA.]]</f>
        <v>1532611306.13111</v>
      </c>
      <c r="N44" s="17">
        <v>3.7516301633039517</v>
      </c>
      <c r="O44" s="13">
        <v>1532611306.13111</v>
      </c>
      <c r="P44" s="18">
        <f>N44/100</f>
        <v>3.7516301633039519E-2</v>
      </c>
      <c r="Q44" s="13">
        <v>24882500</v>
      </c>
      <c r="R44" s="15">
        <f>Tabla1[[#This Row],[Precio del Mantenimiento.]]</f>
        <v>24882500</v>
      </c>
      <c r="S44" s="11" t="s">
        <v>53</v>
      </c>
      <c r="T44" s="11" t="s">
        <v>32</v>
      </c>
      <c r="U44" s="11" t="s">
        <v>32</v>
      </c>
      <c r="V44" s="11" t="s">
        <v>32</v>
      </c>
      <c r="W44" s="11">
        <v>5</v>
      </c>
      <c r="X44" s="11" t="s">
        <v>54</v>
      </c>
      <c r="Y44" s="39" t="s">
        <v>32</v>
      </c>
      <c r="Z44" s="55">
        <f>Tabla1[[#This Row],[Precio del Mantenimiento.]]-Tabla1[[#This Row],[Precio del Mantenimiento]]</f>
        <v>0</v>
      </c>
    </row>
    <row r="45" spans="1:26" x14ac:dyDescent="0.25">
      <c r="A45" s="11" t="s">
        <v>49</v>
      </c>
      <c r="B45" s="19" t="s">
        <v>26</v>
      </c>
      <c r="C45" s="11" t="s">
        <v>68</v>
      </c>
      <c r="D45" s="11" t="s">
        <v>74</v>
      </c>
      <c r="E45" s="11" t="s">
        <v>75</v>
      </c>
      <c r="F45" s="12"/>
      <c r="G45" s="11"/>
      <c r="H45" s="11"/>
      <c r="I45" s="12" t="str">
        <f t="shared" si="2"/>
        <v>mayor a 160mayor a 25</v>
      </c>
      <c r="J45" s="12" t="str">
        <f>Tabla1[[#This Row],[Tipología]]&amp;Tabla1[[#This Row],[llave]]</f>
        <v>Excavadora de orugasmayor a 160mayor a 25</v>
      </c>
      <c r="K45" s="11" t="s">
        <v>51</v>
      </c>
      <c r="L45" s="11" t="s">
        <v>85</v>
      </c>
      <c r="M45" s="13">
        <f>Tabla1[[#This Row],[Precio Ofertado sin IVA.]]</f>
        <v>2203963517.55058</v>
      </c>
      <c r="N45" s="21">
        <v>2.6088411894822543</v>
      </c>
      <c r="O45" s="13">
        <v>2203963517.55058</v>
      </c>
      <c r="P45" s="18">
        <f>N45/100</f>
        <v>2.6088411894822541E-2</v>
      </c>
      <c r="Q45" s="13">
        <v>30685000</v>
      </c>
      <c r="R45" s="15">
        <f>Tabla1[[#This Row],[Precio del Mantenimiento.]]</f>
        <v>30685000</v>
      </c>
      <c r="S45" s="11" t="s">
        <v>53</v>
      </c>
      <c r="T45" s="11" t="s">
        <v>32</v>
      </c>
      <c r="U45" s="11" t="s">
        <v>32</v>
      </c>
      <c r="V45" s="11" t="s">
        <v>32</v>
      </c>
      <c r="W45" s="11">
        <v>5</v>
      </c>
      <c r="X45" s="11" t="s">
        <v>54</v>
      </c>
      <c r="Y45" s="35" t="s">
        <v>32</v>
      </c>
      <c r="Z45" s="55">
        <f>Tabla1[[#This Row],[Precio del Mantenimiento.]]-Tabla1[[#This Row],[Precio del Mantenimiento]]</f>
        <v>0</v>
      </c>
    </row>
    <row r="46" spans="1:26" x14ac:dyDescent="0.25">
      <c r="A46" s="11" t="s">
        <v>25</v>
      </c>
      <c r="B46" s="11" t="s">
        <v>26</v>
      </c>
      <c r="C46" s="11" t="s">
        <v>68</v>
      </c>
      <c r="D46" s="11" t="s">
        <v>77</v>
      </c>
      <c r="E46" s="11" t="s">
        <v>78</v>
      </c>
      <c r="F46" s="11"/>
      <c r="G46" s="11"/>
      <c r="H46" s="11"/>
      <c r="I46" s="12" t="str">
        <f t="shared" si="2"/>
        <v>menor a 119menor a 15</v>
      </c>
      <c r="J46" s="12" t="str">
        <f>Tabla1[[#This Row],[Tipología]]&amp;Tabla1[[#This Row],[llave]]</f>
        <v>Excavadora de orugasmenor a 119menor a 15</v>
      </c>
      <c r="K46" s="11" t="s">
        <v>30</v>
      </c>
      <c r="L46" s="11" t="s">
        <v>79</v>
      </c>
      <c r="M46" s="13">
        <f>Tabla1[[#This Row],[Precio Ofertado sin IVA.]]</f>
        <v>998227570.26078999</v>
      </c>
      <c r="N46" s="14">
        <v>0.3</v>
      </c>
      <c r="O46" s="13">
        <v>998227570.26078999</v>
      </c>
      <c r="P46" s="14">
        <v>0.3</v>
      </c>
      <c r="Q46" s="13">
        <v>27501366.027456</v>
      </c>
      <c r="R46" s="15">
        <f>Tabla1[[#This Row],[Precio del Mantenimiento.]]</f>
        <v>27501366.027456</v>
      </c>
      <c r="S46" s="11">
        <v>1</v>
      </c>
      <c r="T46" s="11" t="s">
        <v>32</v>
      </c>
      <c r="U46" s="11" t="s">
        <v>32</v>
      </c>
      <c r="V46" s="11" t="s">
        <v>33</v>
      </c>
      <c r="W46" s="11" t="s">
        <v>34</v>
      </c>
      <c r="X46" s="11" t="s">
        <v>35</v>
      </c>
      <c r="Y46" s="39" t="s">
        <v>32</v>
      </c>
      <c r="Z46" s="55">
        <f>Tabla1[[#This Row],[Precio del Mantenimiento.]]-Tabla1[[#This Row],[Precio del Mantenimiento]]</f>
        <v>0</v>
      </c>
    </row>
    <row r="47" spans="1:26" x14ac:dyDescent="0.25">
      <c r="A47" s="11" t="s">
        <v>37</v>
      </c>
      <c r="B47" s="11" t="s">
        <v>26</v>
      </c>
      <c r="C47" s="60" t="s">
        <v>68</v>
      </c>
      <c r="D47" s="11" t="s">
        <v>77</v>
      </c>
      <c r="E47" s="11" t="s">
        <v>78</v>
      </c>
      <c r="F47" s="42"/>
      <c r="G47" s="32"/>
      <c r="H47" s="32"/>
      <c r="I47" s="58" t="s">
        <v>215</v>
      </c>
      <c r="J47" s="12" t="str">
        <f>Tabla1[[#This Row],[Tipología]]&amp;Tabla1[[#This Row],[llave]]</f>
        <v>Excavadora de orugasmenor a 119menor a 15</v>
      </c>
      <c r="K47" s="11" t="s">
        <v>211</v>
      </c>
      <c r="L47" s="11" t="s">
        <v>216</v>
      </c>
      <c r="M47" s="59">
        <v>350000000</v>
      </c>
      <c r="N47" s="16">
        <v>0.02</v>
      </c>
      <c r="O47" s="59">
        <v>350000000</v>
      </c>
      <c r="P47" s="16">
        <v>0.02</v>
      </c>
      <c r="Q47" s="59">
        <v>20000000</v>
      </c>
      <c r="R47" s="15">
        <f>Tabla1[[#This Row],[Precio del Mantenimiento.]]</f>
        <v>20000000</v>
      </c>
      <c r="S47" s="32">
        <v>1</v>
      </c>
      <c r="T47" s="11" t="s">
        <v>32</v>
      </c>
      <c r="U47" s="11" t="s">
        <v>32</v>
      </c>
      <c r="V47" s="11" t="s">
        <v>32</v>
      </c>
      <c r="W47" s="11">
        <v>5</v>
      </c>
      <c r="X47" s="11" t="s">
        <v>60</v>
      </c>
      <c r="Y47" s="39" t="s">
        <v>60</v>
      </c>
      <c r="Z47" s="55">
        <f>Tabla1[[#This Row],[Precio del Mantenimiento.]]-Tabla1[[#This Row],[Precio del Mantenimiento]]</f>
        <v>0</v>
      </c>
    </row>
    <row r="48" spans="1:26" x14ac:dyDescent="0.25">
      <c r="A48" s="11" t="s">
        <v>37</v>
      </c>
      <c r="B48" s="11" t="s">
        <v>26</v>
      </c>
      <c r="C48" s="60" t="s">
        <v>68</v>
      </c>
      <c r="D48" s="11" t="s">
        <v>77</v>
      </c>
      <c r="E48" s="11" t="s">
        <v>78</v>
      </c>
      <c r="F48" s="42"/>
      <c r="G48" s="11"/>
      <c r="H48" s="11"/>
      <c r="I48" s="58" t="s">
        <v>215</v>
      </c>
      <c r="J48" s="12" t="str">
        <f>Tabla1[[#This Row],[Tipología]]&amp;Tabla1[[#This Row],[llave]]</f>
        <v>Excavadora de orugasmenor a 119menor a 15</v>
      </c>
      <c r="K48" s="11" t="s">
        <v>211</v>
      </c>
      <c r="L48" s="11" t="s">
        <v>217</v>
      </c>
      <c r="M48" s="59">
        <v>390000000</v>
      </c>
      <c r="N48" s="16">
        <v>0.02</v>
      </c>
      <c r="O48" s="59">
        <v>390000000</v>
      </c>
      <c r="P48" s="16">
        <v>0.02</v>
      </c>
      <c r="Q48" s="59">
        <v>20000000</v>
      </c>
      <c r="R48" s="15">
        <f>Tabla1[[#This Row],[Precio del Mantenimiento.]]</f>
        <v>20000000</v>
      </c>
      <c r="S48" s="11">
        <v>1</v>
      </c>
      <c r="T48" s="11" t="s">
        <v>32</v>
      </c>
      <c r="U48" s="11" t="s">
        <v>32</v>
      </c>
      <c r="V48" s="11" t="s">
        <v>32</v>
      </c>
      <c r="W48" s="11">
        <v>5</v>
      </c>
      <c r="X48" s="11" t="s">
        <v>32</v>
      </c>
      <c r="Y48" s="35" t="s">
        <v>32</v>
      </c>
      <c r="Z48" s="55">
        <f>Tabla1[[#This Row],[Precio del Mantenimiento.]]-Tabla1[[#This Row],[Precio del Mantenimiento]]</f>
        <v>0</v>
      </c>
    </row>
    <row r="49" spans="1:26" x14ac:dyDescent="0.25">
      <c r="A49" s="11" t="s">
        <v>37</v>
      </c>
      <c r="B49" s="11" t="s">
        <v>26</v>
      </c>
      <c r="C49" s="60" t="s">
        <v>68</v>
      </c>
      <c r="D49" s="11" t="s">
        <v>77</v>
      </c>
      <c r="E49" s="11" t="s">
        <v>78</v>
      </c>
      <c r="F49" s="42"/>
      <c r="G49" s="11"/>
      <c r="H49" s="11"/>
      <c r="I49" s="58" t="s">
        <v>215</v>
      </c>
      <c r="J49" s="12" t="str">
        <f>Tabla1[[#This Row],[Tipología]]&amp;Tabla1[[#This Row],[llave]]</f>
        <v>Excavadora de orugasmenor a 119menor a 15</v>
      </c>
      <c r="K49" s="11" t="s">
        <v>211</v>
      </c>
      <c r="L49" s="11" t="s">
        <v>218</v>
      </c>
      <c r="M49" s="59">
        <v>450000000</v>
      </c>
      <c r="N49" s="16">
        <v>0.02</v>
      </c>
      <c r="O49" s="59">
        <v>450000000</v>
      </c>
      <c r="P49" s="16">
        <v>0.02</v>
      </c>
      <c r="Q49" s="59">
        <v>20000000</v>
      </c>
      <c r="R49" s="15">
        <f>Tabla1[[#This Row],[Precio del Mantenimiento.]]</f>
        <v>20000000</v>
      </c>
      <c r="S49" s="11">
        <v>1</v>
      </c>
      <c r="T49" s="11" t="s">
        <v>32</v>
      </c>
      <c r="U49" s="11" t="s">
        <v>32</v>
      </c>
      <c r="V49" s="11" t="s">
        <v>32</v>
      </c>
      <c r="W49" s="11">
        <v>5</v>
      </c>
      <c r="X49" s="11" t="s">
        <v>60</v>
      </c>
      <c r="Y49" s="39" t="s">
        <v>60</v>
      </c>
      <c r="Z49" s="55">
        <f>Tabla1[[#This Row],[Precio del Mantenimiento.]]-Tabla1[[#This Row],[Precio del Mantenimiento]]</f>
        <v>0</v>
      </c>
    </row>
    <row r="50" spans="1:26" x14ac:dyDescent="0.25">
      <c r="A50" s="11" t="s">
        <v>37</v>
      </c>
      <c r="B50" s="11" t="s">
        <v>26</v>
      </c>
      <c r="C50" s="11" t="s">
        <v>68</v>
      </c>
      <c r="D50" s="11" t="s">
        <v>77</v>
      </c>
      <c r="E50" s="11" t="s">
        <v>78</v>
      </c>
      <c r="F50" s="11"/>
      <c r="G50" s="11"/>
      <c r="H50" s="11"/>
      <c r="I50" s="12" t="str">
        <f t="shared" si="2"/>
        <v>menor a 119menor a 15</v>
      </c>
      <c r="J50" s="12" t="str">
        <f>Tabla1[[#This Row],[Tipología]]&amp;Tabla1[[#This Row],[llave]]</f>
        <v>Excavadora de orugasmenor a 119menor a 15</v>
      </c>
      <c r="K50" s="11" t="s">
        <v>38</v>
      </c>
      <c r="L50" s="11" t="s">
        <v>183</v>
      </c>
      <c r="M50" s="13">
        <f>Tabla1[[#This Row],[Precio Ofertado sin IVA.]]</f>
        <v>799520000</v>
      </c>
      <c r="N50" s="43"/>
      <c r="O50" s="13">
        <v>799520000</v>
      </c>
      <c r="P50" s="16">
        <v>0.02</v>
      </c>
      <c r="Q50" s="13">
        <v>27375000</v>
      </c>
      <c r="R50" s="15">
        <f>Tabla1[[#This Row],[Precio del Mantenimiento.]]</f>
        <v>27375000</v>
      </c>
      <c r="S50" s="11">
        <v>1</v>
      </c>
      <c r="T50" s="11" t="s">
        <v>32</v>
      </c>
      <c r="U50" s="11" t="s">
        <v>32</v>
      </c>
      <c r="V50" s="11" t="s">
        <v>32</v>
      </c>
      <c r="W50" s="11">
        <v>5</v>
      </c>
      <c r="X50" s="11" t="s">
        <v>60</v>
      </c>
      <c r="Y50" s="35" t="s">
        <v>33</v>
      </c>
      <c r="Z50" s="55">
        <f>Tabla1[[#This Row],[Precio del Mantenimiento.]]-Tabla1[[#This Row],[Precio del Mantenimiento]]</f>
        <v>0</v>
      </c>
    </row>
    <row r="51" spans="1:26" x14ac:dyDescent="0.25">
      <c r="A51" s="11" t="s">
        <v>39</v>
      </c>
      <c r="B51" s="11" t="s">
        <v>26</v>
      </c>
      <c r="C51" s="11" t="s">
        <v>68</v>
      </c>
      <c r="D51" s="11" t="s">
        <v>77</v>
      </c>
      <c r="E51" s="11" t="s">
        <v>78</v>
      </c>
      <c r="F51" s="11"/>
      <c r="G51" s="11"/>
      <c r="H51" s="11"/>
      <c r="I51" s="12" t="str">
        <f>IF(C51="Motoniveladora",D51&amp;E51,IF(C51="Retroexcavadora de llantas",D51&amp;E51,IF(C51="Excavadora de orugas",D51&amp;E51,IF(C51="Vibrocompactador mixto",E51,IF(C51="Vibrocompactador llanta para acabado",E51,IF(C51="Vibrocompactador doble tandem",E51,IF(C51="Tractor de orugas",D51&amp;E51,IF(C51="Minicargadores",F51,IF(C51="Cargadores Frontales",G51&amp;H51,IF(C51="Tractor",D51,IF(C51="Cosechadora",D51,0)))))))))))</f>
        <v>menor a 119menor a 15</v>
      </c>
      <c r="J51" s="12" t="str">
        <f>Tabla1[[#This Row],[Tipología]]&amp;Tabla1[[#This Row],[llave]]</f>
        <v>Excavadora de orugasmenor a 119menor a 15</v>
      </c>
      <c r="K51" s="11" t="s">
        <v>39</v>
      </c>
      <c r="L51" s="11" t="s">
        <v>199</v>
      </c>
      <c r="M51" s="13">
        <f>Tabla1[[#This Row],[Precio Ofertado sin IVA.]]</f>
        <v>680000000</v>
      </c>
      <c r="N51" s="43"/>
      <c r="O51" s="13">
        <v>680000000</v>
      </c>
      <c r="P51" s="16">
        <v>0.05</v>
      </c>
      <c r="Q51" s="13">
        <v>18000000</v>
      </c>
      <c r="R51" s="15">
        <f>Tabla1[[#This Row],[Precio del Mantenimiento.]]</f>
        <v>18000000</v>
      </c>
      <c r="S51" s="11">
        <v>1</v>
      </c>
      <c r="T51" s="11" t="s">
        <v>33</v>
      </c>
      <c r="U51" s="11" t="s">
        <v>32</v>
      </c>
      <c r="V51" s="11" t="s">
        <v>32</v>
      </c>
      <c r="W51" s="11">
        <v>20</v>
      </c>
      <c r="X51" s="11" t="s">
        <v>32</v>
      </c>
      <c r="Y51" s="35" t="s">
        <v>32</v>
      </c>
      <c r="Z51" s="55"/>
    </row>
    <row r="52" spans="1:26" x14ac:dyDescent="0.25">
      <c r="A52" s="11" t="s">
        <v>39</v>
      </c>
      <c r="B52" s="11" t="s">
        <v>26</v>
      </c>
      <c r="C52" s="11" t="s">
        <v>68</v>
      </c>
      <c r="D52" s="11" t="s">
        <v>77</v>
      </c>
      <c r="E52" s="11" t="s">
        <v>78</v>
      </c>
      <c r="F52" s="11"/>
      <c r="G52" s="11"/>
      <c r="H52" s="11"/>
      <c r="I52" s="12" t="str">
        <f t="shared" si="2"/>
        <v>menor a 119menor a 15</v>
      </c>
      <c r="J52" s="12" t="str">
        <f>Tabla1[[#This Row],[Tipología]]&amp;Tabla1[[#This Row],[llave]]</f>
        <v>Excavadora de orugasmenor a 119menor a 15</v>
      </c>
      <c r="K52" s="11" t="s">
        <v>39</v>
      </c>
      <c r="L52" s="11" t="s">
        <v>80</v>
      </c>
      <c r="M52" s="13">
        <f>Tabla1[[#This Row],[Precio Ofertado sin IVA.]]</f>
        <v>779724968.81598198</v>
      </c>
      <c r="N52" s="16">
        <v>0.05</v>
      </c>
      <c r="O52" s="13">
        <v>779724968.81598198</v>
      </c>
      <c r="P52" s="16">
        <v>0.05</v>
      </c>
      <c r="Q52" s="13">
        <v>15125155.452170201</v>
      </c>
      <c r="R52" s="15">
        <f>Tabla1[[#This Row],[Precio del Mantenimiento.]]</f>
        <v>15125155.452170201</v>
      </c>
      <c r="S52" s="11" t="s">
        <v>41</v>
      </c>
      <c r="T52" s="11" t="s">
        <v>33</v>
      </c>
      <c r="U52" s="11" t="s">
        <v>32</v>
      </c>
      <c r="V52" s="11" t="s">
        <v>32</v>
      </c>
      <c r="W52" s="11">
        <v>20</v>
      </c>
      <c r="X52" s="11" t="s">
        <v>32</v>
      </c>
      <c r="Y52" s="39" t="s">
        <v>33</v>
      </c>
      <c r="Z52" s="55">
        <f>Tabla1[[#This Row],[Precio del Mantenimiento.]]-Tabla1[[#This Row],[Precio del Mantenimiento]]</f>
        <v>0</v>
      </c>
    </row>
    <row r="53" spans="1:26" x14ac:dyDescent="0.25">
      <c r="A53" s="11" t="s">
        <v>49</v>
      </c>
      <c r="B53" s="19" t="s">
        <v>26</v>
      </c>
      <c r="C53" s="11" t="s">
        <v>68</v>
      </c>
      <c r="D53" s="11" t="s">
        <v>77</v>
      </c>
      <c r="E53" s="11" t="s">
        <v>78</v>
      </c>
      <c r="F53" s="12"/>
      <c r="G53" s="11"/>
      <c r="H53" s="11"/>
      <c r="I53" s="12" t="str">
        <f t="shared" si="2"/>
        <v>menor a 119menor a 15</v>
      </c>
      <c r="J53" s="12" t="str">
        <f>Tabla1[[#This Row],[Tipología]]&amp;Tabla1[[#This Row],[llave]]</f>
        <v>Excavadora de orugasmenor a 119menor a 15</v>
      </c>
      <c r="K53" s="11" t="s">
        <v>51</v>
      </c>
      <c r="L53" s="11" t="s">
        <v>86</v>
      </c>
      <c r="M53" s="13">
        <f>Tabla1[[#This Row],[Precio Ofertado sin IVA.]]</f>
        <v>1043970047.54294</v>
      </c>
      <c r="N53" s="17">
        <v>4.5896837256288165</v>
      </c>
      <c r="O53" s="13">
        <v>1043970047.54294</v>
      </c>
      <c r="P53" s="18">
        <f>N53/100</f>
        <v>4.5896837256288167E-2</v>
      </c>
      <c r="Q53" s="13">
        <v>19696250</v>
      </c>
      <c r="R53" s="15">
        <f>Tabla1[[#This Row],[Precio del Mantenimiento.]]</f>
        <v>19696250</v>
      </c>
      <c r="S53" s="11" t="s">
        <v>53</v>
      </c>
      <c r="T53" s="11" t="s">
        <v>32</v>
      </c>
      <c r="U53" s="11" t="s">
        <v>32</v>
      </c>
      <c r="V53" s="11" t="s">
        <v>32</v>
      </c>
      <c r="W53" s="11">
        <v>5</v>
      </c>
      <c r="X53" s="11" t="s">
        <v>54</v>
      </c>
      <c r="Y53" s="35" t="s">
        <v>33</v>
      </c>
      <c r="Z53" s="55">
        <f>Tabla1[[#This Row],[Precio del Mantenimiento.]]-Tabla1[[#This Row],[Precio del Mantenimiento]]</f>
        <v>0</v>
      </c>
    </row>
    <row r="54" spans="1:26" x14ac:dyDescent="0.25">
      <c r="A54" s="11" t="s">
        <v>25</v>
      </c>
      <c r="B54" s="11" t="s">
        <v>26</v>
      </c>
      <c r="C54" s="11" t="s">
        <v>87</v>
      </c>
      <c r="D54" s="11"/>
      <c r="E54" s="11"/>
      <c r="F54" s="11" t="s">
        <v>88</v>
      </c>
      <c r="G54" s="11"/>
      <c r="H54" s="11"/>
      <c r="I54" s="12" t="str">
        <f t="shared" si="2"/>
        <v>de 700 a 900</v>
      </c>
      <c r="J54" s="12" t="str">
        <f>Tabla1[[#This Row],[Tipología]]&amp;Tabla1[[#This Row],[llave]]</f>
        <v>Minicargadoresde 700 a 900</v>
      </c>
      <c r="K54" s="11" t="s">
        <v>30</v>
      </c>
      <c r="L54" s="11" t="s">
        <v>89</v>
      </c>
      <c r="M54" s="13">
        <f>Tabla1[[#This Row],[Precio Ofertado sin IVA.]]</f>
        <v>319432822.48345298</v>
      </c>
      <c r="N54" s="14">
        <v>0.3</v>
      </c>
      <c r="O54" s="13">
        <v>319432822.48345298</v>
      </c>
      <c r="P54" s="14">
        <v>0.3</v>
      </c>
      <c r="Q54" s="13">
        <v>15278536.681919999</v>
      </c>
      <c r="R54" s="15">
        <f>Tabla1[[#This Row],[Precio del Mantenimiento.]]</f>
        <v>15278536.681919999</v>
      </c>
      <c r="S54" s="11">
        <v>1</v>
      </c>
      <c r="T54" s="11" t="s">
        <v>32</v>
      </c>
      <c r="U54" s="11" t="s">
        <v>32</v>
      </c>
      <c r="V54" s="11" t="s">
        <v>33</v>
      </c>
      <c r="W54" s="11" t="s">
        <v>34</v>
      </c>
      <c r="X54" s="11" t="s">
        <v>35</v>
      </c>
      <c r="Y54" s="39" t="s">
        <v>33</v>
      </c>
      <c r="Z54" s="55">
        <f>Tabla1[[#This Row],[Precio del Mantenimiento.]]-Tabla1[[#This Row],[Precio del Mantenimiento]]</f>
        <v>0</v>
      </c>
    </row>
    <row r="55" spans="1:26" x14ac:dyDescent="0.25">
      <c r="A55" s="11" t="s">
        <v>37</v>
      </c>
      <c r="B55" s="11" t="s">
        <v>26</v>
      </c>
      <c r="C55" s="11" t="s">
        <v>87</v>
      </c>
      <c r="D55" s="11"/>
      <c r="E55" s="11"/>
      <c r="F55" s="11" t="s">
        <v>88</v>
      </c>
      <c r="G55" s="11"/>
      <c r="H55" s="11"/>
      <c r="I55" s="12" t="str">
        <f t="shared" ref="I55:I91" si="3">IF(C55="Motoniveladora",D55&amp;E55,IF(C55="Retroexcavadora de llantas",D55&amp;E55,IF(C55="Excavadora de orugas",D55&amp;E55,IF(C55="Vibrocompactador mixto",E55,IF(C55="Vibrocompactador llanta para acabado",E55,IF(C55="Vibrocompactador doble tandem",E55,IF(C55="Tractor de orugas",D55&amp;E55,IF(C55="Minicargadores",F55,IF(C55="Cargadores Frontales",G55&amp;H55,IF(C55="Tractor",D55,IF(C55="Cosechadora",D55,0)))))))))))</f>
        <v>de 700 a 900</v>
      </c>
      <c r="J55" s="12" t="str">
        <f>Tabla1[[#This Row],[Tipología]]&amp;Tabla1[[#This Row],[llave]]</f>
        <v>Minicargadoresde 700 a 900</v>
      </c>
      <c r="K55" s="11" t="s">
        <v>38</v>
      </c>
      <c r="L55" s="11" t="s">
        <v>90</v>
      </c>
      <c r="M55" s="13">
        <f>Tabla1[[#This Row],[Precio Ofertado sin IVA.]]</f>
        <v>250511912.05472499</v>
      </c>
      <c r="N55" s="16">
        <v>0.02</v>
      </c>
      <c r="O55" s="13">
        <v>250511912.05472499</v>
      </c>
      <c r="P55" s="16">
        <v>0.02</v>
      </c>
      <c r="Q55" s="13">
        <v>12986756.179632001</v>
      </c>
      <c r="R55" s="15">
        <f>Tabla1[[#This Row],[Precio del Mantenimiento.]]</f>
        <v>12986756.179632001</v>
      </c>
      <c r="S55" s="11">
        <v>1</v>
      </c>
      <c r="T55" s="11" t="s">
        <v>32</v>
      </c>
      <c r="U55" s="11" t="s">
        <v>32</v>
      </c>
      <c r="V55" s="11" t="s">
        <v>32</v>
      </c>
      <c r="W55" s="11">
        <v>5</v>
      </c>
      <c r="X55" s="11" t="s">
        <v>32</v>
      </c>
      <c r="Y55" s="35" t="s">
        <v>33</v>
      </c>
      <c r="Z55" s="55">
        <f>Tabla1[[#This Row],[Precio del Mantenimiento.]]-Tabla1[[#This Row],[Precio del Mantenimiento]]</f>
        <v>0</v>
      </c>
    </row>
    <row r="56" spans="1:26" x14ac:dyDescent="0.25">
      <c r="A56" s="11" t="s">
        <v>37</v>
      </c>
      <c r="B56" s="11" t="s">
        <v>26</v>
      </c>
      <c r="C56" s="11" t="s">
        <v>87</v>
      </c>
      <c r="D56" s="11"/>
      <c r="E56" s="11"/>
      <c r="F56" s="11" t="s">
        <v>88</v>
      </c>
      <c r="G56" s="11"/>
      <c r="H56" s="11"/>
      <c r="I56" s="12" t="str">
        <f t="shared" si="3"/>
        <v>de 700 a 900</v>
      </c>
      <c r="J56" s="12" t="str">
        <f>Tabla1[[#This Row],[Tipología]]&amp;Tabla1[[#This Row],[llave]]</f>
        <v>Minicargadoresde 700 a 900</v>
      </c>
      <c r="K56" s="11" t="s">
        <v>38</v>
      </c>
      <c r="L56" s="11" t="s">
        <v>193</v>
      </c>
      <c r="M56" s="13">
        <f>Tabla1[[#This Row],[Precio Ofertado sin IVA.]]</f>
        <v>205140000</v>
      </c>
      <c r="N56" s="48"/>
      <c r="O56" s="13">
        <v>205140000</v>
      </c>
      <c r="P56" s="16">
        <v>0.02</v>
      </c>
      <c r="Q56" s="13">
        <v>16425000</v>
      </c>
      <c r="R56" s="15">
        <f>Tabla1[[#This Row],[Precio del Mantenimiento.]]</f>
        <v>16425000</v>
      </c>
      <c r="S56" s="11">
        <v>1</v>
      </c>
      <c r="T56" s="11" t="s">
        <v>32</v>
      </c>
      <c r="U56" s="11" t="s">
        <v>32</v>
      </c>
      <c r="V56" s="11" t="s">
        <v>32</v>
      </c>
      <c r="W56" s="11">
        <v>5</v>
      </c>
      <c r="X56" s="11" t="s">
        <v>32</v>
      </c>
      <c r="Y56" s="39" t="s">
        <v>32</v>
      </c>
      <c r="Z56" s="55">
        <f>Tabla1[[#This Row],[Precio del Mantenimiento.]]-Tabla1[[#This Row],[Precio del Mantenimiento]]</f>
        <v>0</v>
      </c>
    </row>
    <row r="57" spans="1:26" x14ac:dyDescent="0.25">
      <c r="A57" s="11" t="s">
        <v>39</v>
      </c>
      <c r="B57" s="11" t="s">
        <v>26</v>
      </c>
      <c r="C57" s="11" t="s">
        <v>87</v>
      </c>
      <c r="D57" s="11"/>
      <c r="E57" s="11"/>
      <c r="F57" s="11" t="s">
        <v>88</v>
      </c>
      <c r="G57" s="11"/>
      <c r="H57" s="11"/>
      <c r="I57" s="12" t="str">
        <f t="shared" si="3"/>
        <v>de 700 a 900</v>
      </c>
      <c r="J57" s="12" t="str">
        <f>Tabla1[[#This Row],[Tipología]]&amp;Tabla1[[#This Row],[llave]]</f>
        <v>Minicargadoresde 700 a 900</v>
      </c>
      <c r="K57" s="11" t="s">
        <v>39</v>
      </c>
      <c r="L57" s="11" t="s">
        <v>91</v>
      </c>
      <c r="M57" s="13">
        <f>Tabla1[[#This Row],[Precio Ofertado sin IVA.]]</f>
        <v>276121606.47483301</v>
      </c>
      <c r="N57" s="16">
        <v>7.0000000000000007E-2</v>
      </c>
      <c r="O57" s="13">
        <v>276121606.47483301</v>
      </c>
      <c r="P57" s="16">
        <v>7.0000000000000007E-2</v>
      </c>
      <c r="Q57" s="13">
        <v>18304001.6827958</v>
      </c>
      <c r="R57" s="15">
        <f>Tabla1[[#This Row],[Precio del Mantenimiento.]]</f>
        <v>18304001.6827958</v>
      </c>
      <c r="S57" s="11" t="s">
        <v>92</v>
      </c>
      <c r="T57" s="11" t="s">
        <v>33</v>
      </c>
      <c r="U57" s="11" t="s">
        <v>32</v>
      </c>
      <c r="V57" s="11" t="s">
        <v>32</v>
      </c>
      <c r="W57" s="11">
        <v>20</v>
      </c>
      <c r="X57" s="11" t="s">
        <v>32</v>
      </c>
      <c r="Y57" s="35" t="s">
        <v>33</v>
      </c>
      <c r="Z57" s="55">
        <f>Tabla1[[#This Row],[Precio del Mantenimiento.]]-Tabla1[[#This Row],[Precio del Mantenimiento]]</f>
        <v>0</v>
      </c>
    </row>
    <row r="58" spans="1:26" x14ac:dyDescent="0.25">
      <c r="A58" s="11" t="s">
        <v>39</v>
      </c>
      <c r="B58" s="11" t="s">
        <v>26</v>
      </c>
      <c r="C58" s="11" t="s">
        <v>87</v>
      </c>
      <c r="D58" s="11"/>
      <c r="E58" s="11"/>
      <c r="F58" s="11" t="s">
        <v>88</v>
      </c>
      <c r="G58" s="11"/>
      <c r="H58" s="11"/>
      <c r="I58" s="12" t="str">
        <f t="shared" si="3"/>
        <v>de 700 a 900</v>
      </c>
      <c r="J58" s="12" t="str">
        <f>Tabla1[[#This Row],[Tipología]]&amp;Tabla1[[#This Row],[llave]]</f>
        <v>Minicargadoresde 700 a 900</v>
      </c>
      <c r="K58" s="11" t="s">
        <v>39</v>
      </c>
      <c r="L58" s="11" t="s">
        <v>93</v>
      </c>
      <c r="M58" s="13">
        <f>Tabla1[[#This Row],[Precio Ofertado sin IVA.]]</f>
        <v>309301221.519319</v>
      </c>
      <c r="N58" s="16">
        <v>7.0000000000000007E-2</v>
      </c>
      <c r="O58" s="13">
        <v>309301221.519319</v>
      </c>
      <c r="P58" s="16">
        <v>7.0000000000000007E-2</v>
      </c>
      <c r="Q58" s="13">
        <v>18304001.6827958</v>
      </c>
      <c r="R58" s="15">
        <f>Tabla1[[#This Row],[Precio del Mantenimiento.]]</f>
        <v>18304001.6827958</v>
      </c>
      <c r="S58" s="11" t="s">
        <v>92</v>
      </c>
      <c r="T58" s="11" t="s">
        <v>33</v>
      </c>
      <c r="U58" s="11" t="s">
        <v>32</v>
      </c>
      <c r="V58" s="11" t="s">
        <v>32</v>
      </c>
      <c r="W58" s="11">
        <v>20</v>
      </c>
      <c r="X58" s="11" t="s">
        <v>33</v>
      </c>
      <c r="Y58" s="39" t="s">
        <v>33</v>
      </c>
      <c r="Z58" s="55">
        <f>Tabla1[[#This Row],[Precio del Mantenimiento.]]-Tabla1[[#This Row],[Precio del Mantenimiento]]</f>
        <v>0</v>
      </c>
    </row>
    <row r="59" spans="1:26" x14ac:dyDescent="0.25">
      <c r="A59" s="11" t="s">
        <v>25</v>
      </c>
      <c r="B59" s="11" t="s">
        <v>26</v>
      </c>
      <c r="C59" s="11" t="s">
        <v>87</v>
      </c>
      <c r="D59" s="11"/>
      <c r="E59" s="11"/>
      <c r="F59" s="11" t="s">
        <v>94</v>
      </c>
      <c r="G59" s="11"/>
      <c r="H59" s="11"/>
      <c r="I59" s="12" t="str">
        <f t="shared" si="3"/>
        <v>mayor a 1000</v>
      </c>
      <c r="J59" s="12" t="str">
        <f>Tabla1[[#This Row],[Tipología]]&amp;Tabla1[[#This Row],[llave]]</f>
        <v>Minicargadoresmayor a 1000</v>
      </c>
      <c r="K59" s="11" t="s">
        <v>30</v>
      </c>
      <c r="L59" s="11" t="s">
        <v>207</v>
      </c>
      <c r="M59" s="13">
        <f>Tabla1[[#This Row],[Precio Ofertado sin IVA.]]</f>
        <v>395100000</v>
      </c>
      <c r="N59" s="14">
        <v>0.3</v>
      </c>
      <c r="O59" s="13">
        <v>395100000</v>
      </c>
      <c r="P59" s="14">
        <v>0.3</v>
      </c>
      <c r="Q59" s="13">
        <v>21200000</v>
      </c>
      <c r="R59" s="15">
        <f>Tabla1[[#This Row],[Precio del Mantenimiento.]]</f>
        <v>21200000</v>
      </c>
      <c r="S59" s="11">
        <v>1</v>
      </c>
      <c r="T59" s="11" t="s">
        <v>32</v>
      </c>
      <c r="U59" s="11" t="s">
        <v>32</v>
      </c>
      <c r="V59" s="11" t="s">
        <v>33</v>
      </c>
      <c r="W59" s="11" t="s">
        <v>34</v>
      </c>
      <c r="X59" s="11" t="s">
        <v>32</v>
      </c>
      <c r="Y59" s="35" t="s">
        <v>32</v>
      </c>
      <c r="Z59" s="55">
        <f>Tabla1[[#This Row],[Precio del Mantenimiento.]]-Tabla1[[#This Row],[Precio del Mantenimiento]]</f>
        <v>0</v>
      </c>
    </row>
    <row r="60" spans="1:26" x14ac:dyDescent="0.25">
      <c r="A60" s="11" t="s">
        <v>37</v>
      </c>
      <c r="B60" s="11" t="s">
        <v>26</v>
      </c>
      <c r="C60" s="11" t="s">
        <v>87</v>
      </c>
      <c r="D60" s="11"/>
      <c r="E60" s="11"/>
      <c r="F60" s="11" t="s">
        <v>94</v>
      </c>
      <c r="G60" s="11"/>
      <c r="H60" s="11"/>
      <c r="I60" s="12" t="str">
        <f>IF(C60="Motoniveladora",D60&amp;E60,IF(C60="Retroexcavadora de llantas",D60&amp;E60,IF(C60="Excavadora de orugas",D60&amp;E60,IF(C60="Vibrocompactador mixto",E60,IF(C60="Vibrocompactador llanta para acabado",E60,IF(C60="Vibrocompactador doble tandem",E60,IF(C60="Tractor de orugas",D60&amp;E60,IF(C60="Minicargadores",F60,IF(C60="Cargadores Frontales",G60&amp;H60,IF(C60="Tractor",D60,IF(C60="Cosechadora",D60,0)))))))))))</f>
        <v>mayor a 1000</v>
      </c>
      <c r="J60" s="12" t="str">
        <f>Tabla1[[#This Row],[Tipología]]&amp;Tabla1[[#This Row],[llave]]</f>
        <v>Minicargadoresmayor a 1000</v>
      </c>
      <c r="K60" s="11" t="s">
        <v>38</v>
      </c>
      <c r="L60" s="11" t="s">
        <v>209</v>
      </c>
      <c r="M60" s="59">
        <v>370000000</v>
      </c>
      <c r="N60" s="16">
        <v>0.02</v>
      </c>
      <c r="O60" s="59">
        <v>370000000</v>
      </c>
      <c r="P60" s="16">
        <v>0.02</v>
      </c>
      <c r="Q60" s="59">
        <v>20000000</v>
      </c>
      <c r="R60" s="15">
        <f>Tabla1[[#This Row],[Precio del Mantenimiento.]]</f>
        <v>20000000</v>
      </c>
      <c r="S60" s="11">
        <v>1</v>
      </c>
      <c r="T60" s="11" t="s">
        <v>32</v>
      </c>
      <c r="U60" s="11" t="s">
        <v>32</v>
      </c>
      <c r="V60" s="11" t="s">
        <v>32</v>
      </c>
      <c r="W60" s="11">
        <v>5</v>
      </c>
      <c r="X60" s="11" t="s">
        <v>32</v>
      </c>
      <c r="Y60" s="39" t="s">
        <v>32</v>
      </c>
      <c r="Z60" s="55"/>
    </row>
    <row r="61" spans="1:26" x14ac:dyDescent="0.25">
      <c r="A61" s="11" t="s">
        <v>37</v>
      </c>
      <c r="B61" s="11" t="s">
        <v>26</v>
      </c>
      <c r="C61" s="11" t="s">
        <v>87</v>
      </c>
      <c r="D61" s="11"/>
      <c r="E61" s="11"/>
      <c r="F61" s="11" t="s">
        <v>94</v>
      </c>
      <c r="G61" s="11"/>
      <c r="H61" s="11"/>
      <c r="I61" s="12" t="str">
        <f>IF(C61="Motoniveladora",D61&amp;E61,IF(C61="Retroexcavadora de llantas",D61&amp;E61,IF(C61="Excavadora de orugas",D61&amp;E61,IF(C61="Vibrocompactador mixto",E61,IF(C61="Vibrocompactador llanta para acabado",E61,IF(C61="Vibrocompactador doble tandem",E61,IF(C61="Tractor de orugas",D61&amp;E61,IF(C61="Minicargadores",F61,IF(C61="Cargadores Frontales",G61&amp;H61,IF(C61="Tractor",D61,IF(C61="Cosechadora",D61,0)))))))))))</f>
        <v>mayor a 1000</v>
      </c>
      <c r="J61" s="12" t="str">
        <f>Tabla1[[#This Row],[Tipología]]&amp;Tabla1[[#This Row],[llave]]</f>
        <v>Minicargadoresmayor a 1000</v>
      </c>
      <c r="K61" s="11" t="s">
        <v>211</v>
      </c>
      <c r="L61" s="11" t="s">
        <v>227</v>
      </c>
      <c r="M61" s="59">
        <v>290000000</v>
      </c>
      <c r="N61" s="16">
        <v>0.02</v>
      </c>
      <c r="O61" s="59">
        <v>290000000</v>
      </c>
      <c r="P61" s="16">
        <v>0.02</v>
      </c>
      <c r="Q61" s="59">
        <v>20000000</v>
      </c>
      <c r="R61" s="15">
        <f>Tabla1[[#This Row],[Precio del Mantenimiento.]]</f>
        <v>20000000</v>
      </c>
      <c r="S61" s="11">
        <v>1</v>
      </c>
      <c r="T61" s="11" t="s">
        <v>32</v>
      </c>
      <c r="U61" s="11" t="s">
        <v>32</v>
      </c>
      <c r="V61" s="11" t="s">
        <v>32</v>
      </c>
      <c r="W61" s="11">
        <v>5</v>
      </c>
      <c r="X61" s="11" t="s">
        <v>32</v>
      </c>
      <c r="Y61" s="35" t="s">
        <v>32</v>
      </c>
      <c r="Z61" s="55"/>
    </row>
    <row r="62" spans="1:26" x14ac:dyDescent="0.25">
      <c r="A62" s="11" t="s">
        <v>49</v>
      </c>
      <c r="B62" s="19" t="s">
        <v>26</v>
      </c>
      <c r="C62" s="11" t="s">
        <v>87</v>
      </c>
      <c r="D62" s="11"/>
      <c r="E62" s="11"/>
      <c r="F62" s="20" t="s">
        <v>94</v>
      </c>
      <c r="G62" s="11"/>
      <c r="H62" s="11"/>
      <c r="I62" s="12" t="str">
        <f t="shared" si="3"/>
        <v>mayor a 1000</v>
      </c>
      <c r="J62" s="12" t="str">
        <f>Tabla1[[#This Row],[Tipología]]&amp;Tabla1[[#This Row],[llave]]</f>
        <v>Minicargadoresmayor a 1000</v>
      </c>
      <c r="K62" s="11" t="s">
        <v>51</v>
      </c>
      <c r="L62" s="11" t="s">
        <v>97</v>
      </c>
      <c r="M62" s="13">
        <f>Tabla1[[#This Row],[Precio Ofertado sin IVA.]]</f>
        <v>314237552.69599998</v>
      </c>
      <c r="N62" s="17">
        <v>5.1149536672994413</v>
      </c>
      <c r="O62" s="13">
        <v>314237552.69599998</v>
      </c>
      <c r="P62" s="18">
        <f>N62/100</f>
        <v>5.1149536672994413E-2</v>
      </c>
      <c r="Q62" s="13">
        <v>18186250</v>
      </c>
      <c r="R62" s="15">
        <f>Tabla1[[#This Row],[Precio del Mantenimiento.]]</f>
        <v>18186250</v>
      </c>
      <c r="S62" s="11" t="s">
        <v>53</v>
      </c>
      <c r="T62" s="11" t="s">
        <v>32</v>
      </c>
      <c r="U62" s="11" t="s">
        <v>32</v>
      </c>
      <c r="V62" s="11" t="s">
        <v>32</v>
      </c>
      <c r="W62" s="11">
        <v>5</v>
      </c>
      <c r="X62" s="11" t="s">
        <v>54</v>
      </c>
      <c r="Y62" s="39" t="s">
        <v>33</v>
      </c>
      <c r="Z62" s="55">
        <f>Tabla1[[#This Row],[Precio del Mantenimiento.]]-Tabla1[[#This Row],[Precio del Mantenimiento]]</f>
        <v>0</v>
      </c>
    </row>
    <row r="63" spans="1:26" x14ac:dyDescent="0.25">
      <c r="A63" s="11" t="s">
        <v>37</v>
      </c>
      <c r="B63" s="11" t="s">
        <v>26</v>
      </c>
      <c r="C63" s="11" t="s">
        <v>87</v>
      </c>
      <c r="D63" s="11"/>
      <c r="E63" s="11"/>
      <c r="F63" s="11" t="s">
        <v>95</v>
      </c>
      <c r="G63" s="11"/>
      <c r="H63" s="11"/>
      <c r="I63" s="12" t="str">
        <f>IF(C63="Motoniveladora",D63&amp;E63,IF(C63="Retroexcavadora de llantas",D63&amp;E63,IF(C63="Excavadora de orugas",D63&amp;E63,IF(C63="Vibrocompactador mixto",E63,IF(C63="Vibrocompactador llanta para acabado",E63,IF(C63="Vibrocompactador doble tandem",E63,IF(C63="Tractor de orugas",D63&amp;E63,IF(C63="Minicargadores",F63,IF(C63="Cargadores Frontales",G63&amp;H63,IF(C63="Tractor",D63,IF(C63="Cosechadora",D63,0)))))))))))</f>
        <v>mayor a 900  a 1000</v>
      </c>
      <c r="J63" s="12" t="str">
        <f>Tabla1[[#This Row],[Tipología]]&amp;Tabla1[[#This Row],[llave]]</f>
        <v>Minicargadoresmayor a 900  a 1000</v>
      </c>
      <c r="K63" s="11" t="s">
        <v>211</v>
      </c>
      <c r="L63" s="11" t="s">
        <v>228</v>
      </c>
      <c r="M63" s="59">
        <v>280000000</v>
      </c>
      <c r="N63" s="16">
        <v>0.02</v>
      </c>
      <c r="O63" s="59">
        <v>280000000</v>
      </c>
      <c r="P63" s="16">
        <v>0.02</v>
      </c>
      <c r="Q63" s="59">
        <v>20000000</v>
      </c>
      <c r="R63" s="59">
        <v>20000000</v>
      </c>
      <c r="S63" s="11">
        <v>1</v>
      </c>
      <c r="T63" s="11" t="s">
        <v>32</v>
      </c>
      <c r="U63" s="11" t="s">
        <v>32</v>
      </c>
      <c r="V63" s="11" t="s">
        <v>32</v>
      </c>
      <c r="W63" s="11">
        <v>5</v>
      </c>
      <c r="X63" s="11" t="s">
        <v>32</v>
      </c>
      <c r="Y63" s="35" t="s">
        <v>32</v>
      </c>
      <c r="Z63" s="55"/>
    </row>
    <row r="64" spans="1:26" x14ac:dyDescent="0.25">
      <c r="A64" s="11" t="s">
        <v>39</v>
      </c>
      <c r="B64" s="11" t="s">
        <v>26</v>
      </c>
      <c r="C64" s="11" t="s">
        <v>87</v>
      </c>
      <c r="D64" s="11"/>
      <c r="E64" s="11"/>
      <c r="F64" s="11" t="s">
        <v>95</v>
      </c>
      <c r="G64" s="11"/>
      <c r="H64" s="11"/>
      <c r="I64" s="12" t="str">
        <f t="shared" si="3"/>
        <v>mayor a 900  a 1000</v>
      </c>
      <c r="J64" s="12" t="str">
        <f>Tabla1[[#This Row],[Tipología]]&amp;Tabla1[[#This Row],[llave]]</f>
        <v>Minicargadoresmayor a 900  a 1000</v>
      </c>
      <c r="K64" s="11" t="s">
        <v>39</v>
      </c>
      <c r="L64" s="11" t="s">
        <v>91</v>
      </c>
      <c r="M64" s="13">
        <f>Tabla1[[#This Row],[Precio Ofertado sin IVA.]]</f>
        <v>288189114.08798701</v>
      </c>
      <c r="N64" s="16">
        <v>7.0000000000000007E-2</v>
      </c>
      <c r="O64" s="13">
        <v>288189114.08798701</v>
      </c>
      <c r="P64" s="16">
        <v>7.0000000000000007E-2</v>
      </c>
      <c r="Q64" s="13">
        <v>18304001.682795808</v>
      </c>
      <c r="R64" s="15">
        <f>Tabla1[[#This Row],[Precio del Mantenimiento.]]</f>
        <v>18304001.682795808</v>
      </c>
      <c r="S64" s="11" t="s">
        <v>92</v>
      </c>
      <c r="T64" s="11" t="s">
        <v>33</v>
      </c>
      <c r="U64" s="11" t="s">
        <v>32</v>
      </c>
      <c r="V64" s="11" t="s">
        <v>32</v>
      </c>
      <c r="W64" s="11">
        <v>20</v>
      </c>
      <c r="X64" s="11" t="s">
        <v>32</v>
      </c>
      <c r="Y64" s="35" t="s">
        <v>33</v>
      </c>
      <c r="Z64" s="55">
        <f>Tabla1[[#This Row],[Precio del Mantenimiento.]]-Tabla1[[#This Row],[Precio del Mantenimiento]]</f>
        <v>0</v>
      </c>
    </row>
    <row r="65" spans="1:26" x14ac:dyDescent="0.25">
      <c r="A65" s="11" t="s">
        <v>39</v>
      </c>
      <c r="B65" s="11" t="s">
        <v>26</v>
      </c>
      <c r="C65" s="11" t="s">
        <v>87</v>
      </c>
      <c r="D65" s="11"/>
      <c r="E65" s="11"/>
      <c r="F65" s="11" t="s">
        <v>95</v>
      </c>
      <c r="G65" s="11"/>
      <c r="H65" s="11"/>
      <c r="I65" s="12" t="str">
        <f t="shared" si="3"/>
        <v>mayor a 900  a 1000</v>
      </c>
      <c r="J65" s="12" t="str">
        <f>Tabla1[[#This Row],[Tipología]]&amp;Tabla1[[#This Row],[llave]]</f>
        <v>Minicargadoresmayor a 900  a 1000</v>
      </c>
      <c r="K65" s="11" t="s">
        <v>39</v>
      </c>
      <c r="L65" s="11" t="s">
        <v>93</v>
      </c>
      <c r="M65" s="13">
        <f>Tabla1[[#This Row],[Precio Ofertado sin IVA.]]</f>
        <v>321376767.65944999</v>
      </c>
      <c r="N65" s="16">
        <v>7.0000000000000007E-2</v>
      </c>
      <c r="O65" s="13">
        <v>321376767.65944999</v>
      </c>
      <c r="P65" s="16">
        <v>7.0000000000000007E-2</v>
      </c>
      <c r="Q65" s="13">
        <v>18304001.682795808</v>
      </c>
      <c r="R65" s="15">
        <f>Tabla1[[#This Row],[Precio del Mantenimiento.]]</f>
        <v>18304001.682795808</v>
      </c>
      <c r="S65" s="11" t="s">
        <v>92</v>
      </c>
      <c r="T65" s="11" t="s">
        <v>33</v>
      </c>
      <c r="U65" s="11" t="s">
        <v>32</v>
      </c>
      <c r="V65" s="11" t="s">
        <v>32</v>
      </c>
      <c r="W65" s="11">
        <v>20</v>
      </c>
      <c r="X65" s="11" t="s">
        <v>33</v>
      </c>
      <c r="Y65" s="39" t="s">
        <v>32</v>
      </c>
      <c r="Z65" s="55">
        <f>Tabla1[[#This Row],[Precio del Mantenimiento.]]-Tabla1[[#This Row],[Precio del Mantenimiento]]</f>
        <v>0</v>
      </c>
    </row>
    <row r="66" spans="1:26" x14ac:dyDescent="0.25">
      <c r="A66" s="11" t="s">
        <v>49</v>
      </c>
      <c r="B66" s="19" t="s">
        <v>26</v>
      </c>
      <c r="C66" s="11" t="s">
        <v>87</v>
      </c>
      <c r="D66" s="11"/>
      <c r="E66" s="11"/>
      <c r="F66" s="11" t="s">
        <v>95</v>
      </c>
      <c r="G66" s="11"/>
      <c r="H66" s="11"/>
      <c r="I66" s="12" t="str">
        <f t="shared" si="3"/>
        <v>mayor a 900  a 1000</v>
      </c>
      <c r="J66" s="12" t="str">
        <f>Tabla1[[#This Row],[Tipología]]&amp;Tabla1[[#This Row],[llave]]</f>
        <v>Minicargadoresmayor a 900  a 1000</v>
      </c>
      <c r="K66" s="11" t="s">
        <v>51</v>
      </c>
      <c r="L66" s="11" t="s">
        <v>96</v>
      </c>
      <c r="M66" s="13">
        <f>Tabla1[[#This Row],[Precio Ofertado sin IVA.]]</f>
        <v>285656358.02399999</v>
      </c>
      <c r="N66" s="17">
        <v>5.6267276362456524</v>
      </c>
      <c r="O66" s="13">
        <v>285656358.02399999</v>
      </c>
      <c r="P66" s="18">
        <f>N66/100</f>
        <v>5.6267276362456521E-2</v>
      </c>
      <c r="Q66" s="13">
        <v>17586250</v>
      </c>
      <c r="R66" s="15">
        <f>Tabla1[[#This Row],[Precio del Mantenimiento.]]</f>
        <v>17586250</v>
      </c>
      <c r="S66" s="11" t="s">
        <v>53</v>
      </c>
      <c r="T66" s="11" t="s">
        <v>32</v>
      </c>
      <c r="U66" s="11" t="s">
        <v>32</v>
      </c>
      <c r="V66" s="11" t="s">
        <v>32</v>
      </c>
      <c r="W66" s="11">
        <v>5</v>
      </c>
      <c r="X66" s="11" t="s">
        <v>54</v>
      </c>
      <c r="Y66" s="35" t="s">
        <v>32</v>
      </c>
      <c r="Z66" s="55">
        <f>Tabla1[[#This Row],[Precio del Mantenimiento.]]-Tabla1[[#This Row],[Precio del Mantenimiento]]</f>
        <v>0</v>
      </c>
    </row>
    <row r="67" spans="1:26" x14ac:dyDescent="0.25">
      <c r="A67" s="11" t="s">
        <v>25</v>
      </c>
      <c r="B67" s="11" t="s">
        <v>26</v>
      </c>
      <c r="C67" s="11" t="s">
        <v>98</v>
      </c>
      <c r="D67" s="11" t="s">
        <v>99</v>
      </c>
      <c r="E67" s="11" t="s">
        <v>100</v>
      </c>
      <c r="F67" s="11"/>
      <c r="G67" s="11"/>
      <c r="H67" s="11"/>
      <c r="I67" s="12" t="str">
        <f t="shared" si="3"/>
        <v>de 130 a 150mayor o igual a 13,5</v>
      </c>
      <c r="J67" s="12" t="str">
        <f>Tabla1[[#This Row],[Tipología]]&amp;Tabla1[[#This Row],[llave]]</f>
        <v>Motoniveladorade 130 a 150mayor o igual a 13,5</v>
      </c>
      <c r="K67" s="11" t="s">
        <v>30</v>
      </c>
      <c r="L67" s="11" t="s">
        <v>179</v>
      </c>
      <c r="M67" s="13">
        <f>Tabla1[[#This Row],[Precio Ofertado sin IVA.]]</f>
        <v>1728526741.312</v>
      </c>
      <c r="N67" s="14">
        <v>0.2</v>
      </c>
      <c r="O67" s="13">
        <v>1728526741.312</v>
      </c>
      <c r="P67" s="14">
        <v>0.3</v>
      </c>
      <c r="Q67" s="13">
        <v>22917805.022879999</v>
      </c>
      <c r="R67" s="15">
        <f>Tabla1[[#This Row],[Precio del Mantenimiento.]]</f>
        <v>22917805.022879999</v>
      </c>
      <c r="S67" s="11">
        <v>1</v>
      </c>
      <c r="T67" s="11" t="s">
        <v>32</v>
      </c>
      <c r="U67" s="11" t="s">
        <v>32</v>
      </c>
      <c r="V67" s="11" t="s">
        <v>33</v>
      </c>
      <c r="W67" s="11" t="s">
        <v>34</v>
      </c>
      <c r="X67" s="11" t="s">
        <v>54</v>
      </c>
      <c r="Y67" s="39" t="s">
        <v>33</v>
      </c>
      <c r="Z67" s="55">
        <f>Tabla1[[#This Row],[Precio del Mantenimiento.]]-Tabla1[[#This Row],[Precio del Mantenimiento]]</f>
        <v>0</v>
      </c>
    </row>
    <row r="68" spans="1:26" x14ac:dyDescent="0.25">
      <c r="A68" s="11" t="s">
        <v>39</v>
      </c>
      <c r="B68" s="11" t="s">
        <v>26</v>
      </c>
      <c r="C68" s="11" t="s">
        <v>98</v>
      </c>
      <c r="D68" s="11" t="s">
        <v>99</v>
      </c>
      <c r="E68" s="11" t="s">
        <v>100</v>
      </c>
      <c r="F68" s="11"/>
      <c r="G68" s="11"/>
      <c r="H68" s="11"/>
      <c r="I68" s="12" t="str">
        <f t="shared" si="3"/>
        <v>de 130 a 150mayor o igual a 13,5</v>
      </c>
      <c r="J68" s="12" t="str">
        <f>Tabla1[[#This Row],[Tipología]]&amp;Tabla1[[#This Row],[llave]]</f>
        <v>Motoniveladorade 130 a 150mayor o igual a 13,5</v>
      </c>
      <c r="K68" s="11" t="s">
        <v>39</v>
      </c>
      <c r="L68" s="11" t="s">
        <v>101</v>
      </c>
      <c r="M68" s="13">
        <f>Tabla1[[#This Row],[Precio Ofertado sin IVA.]]</f>
        <v>1253749137.6875401</v>
      </c>
      <c r="N68" s="16">
        <v>0.05</v>
      </c>
      <c r="O68" s="13">
        <v>1253749137.6875401</v>
      </c>
      <c r="P68" s="16">
        <v>0.05</v>
      </c>
      <c r="Q68" s="13">
        <v>18585996.1064803</v>
      </c>
      <c r="R68" s="15">
        <f>Tabla1[[#This Row],[Precio del Mantenimiento.]]</f>
        <v>18585996.1064803</v>
      </c>
      <c r="S68" s="11" t="s">
        <v>41</v>
      </c>
      <c r="T68" s="11" t="s">
        <v>33</v>
      </c>
      <c r="U68" s="11" t="s">
        <v>32</v>
      </c>
      <c r="V68" s="11" t="s">
        <v>32</v>
      </c>
      <c r="W68" s="11">
        <v>20</v>
      </c>
      <c r="X68" s="11" t="s">
        <v>32</v>
      </c>
      <c r="Y68" s="35" t="s">
        <v>33</v>
      </c>
      <c r="Z68" s="55">
        <f>Tabla1[[#This Row],[Precio del Mantenimiento.]]-Tabla1[[#This Row],[Precio del Mantenimiento]]</f>
        <v>0</v>
      </c>
    </row>
    <row r="69" spans="1:26" x14ac:dyDescent="0.25">
      <c r="A69" s="11" t="s">
        <v>49</v>
      </c>
      <c r="B69" s="32" t="s">
        <v>26</v>
      </c>
      <c r="C69" s="32" t="s">
        <v>98</v>
      </c>
      <c r="D69" s="32" t="s">
        <v>99</v>
      </c>
      <c r="E69" s="32" t="s">
        <v>100</v>
      </c>
      <c r="F69" s="42"/>
      <c r="G69" s="32"/>
      <c r="H69" s="32"/>
      <c r="I69" s="40" t="str">
        <f t="shared" si="3"/>
        <v>de 130 a 150mayor o igual a 13,5</v>
      </c>
      <c r="J69" s="40" t="str">
        <f>Tabla1[[#This Row],[Tipología]]&amp;Tabla1[[#This Row],[llave]]</f>
        <v>Motoniveladorade 130 a 150mayor o igual a 13,5</v>
      </c>
      <c r="K69" s="32" t="s">
        <v>51</v>
      </c>
      <c r="L69" s="32" t="s">
        <v>105</v>
      </c>
      <c r="M69" s="13">
        <f>Tabla1[[#This Row],[Precio Ofertado sin IVA.]]</f>
        <v>1924904336.59203</v>
      </c>
      <c r="N69" s="43"/>
      <c r="O69" s="13">
        <v>1924904336.59203</v>
      </c>
      <c r="P69" s="44">
        <v>2.86E-2</v>
      </c>
      <c r="Q69" s="13">
        <v>20560000</v>
      </c>
      <c r="R69" s="15">
        <f>Tabla1[[#This Row],[Precio del Mantenimiento.]]</f>
        <v>20560000</v>
      </c>
      <c r="S69" s="32" t="s">
        <v>53</v>
      </c>
      <c r="T69" s="32" t="s">
        <v>32</v>
      </c>
      <c r="U69" s="32" t="s">
        <v>32</v>
      </c>
      <c r="V69" s="32" t="s">
        <v>32</v>
      </c>
      <c r="W69" s="32">
        <v>5</v>
      </c>
      <c r="X69" s="32" t="s">
        <v>54</v>
      </c>
      <c r="Y69" s="39" t="s">
        <v>33</v>
      </c>
      <c r="Z69" s="55">
        <f>Tabla1[[#This Row],[Precio del Mantenimiento.]]-Tabla1[[#This Row],[Precio del Mantenimiento]]</f>
        <v>0</v>
      </c>
    </row>
    <row r="70" spans="1:26" x14ac:dyDescent="0.25">
      <c r="A70" s="11" t="s">
        <v>37</v>
      </c>
      <c r="B70" s="11" t="s">
        <v>26</v>
      </c>
      <c r="C70" s="11" t="s">
        <v>98</v>
      </c>
      <c r="D70" s="11" t="s">
        <v>99</v>
      </c>
      <c r="E70" s="11" t="s">
        <v>100</v>
      </c>
      <c r="F70" s="58"/>
      <c r="G70" s="11"/>
      <c r="H70" s="11"/>
      <c r="I70" s="12" t="str">
        <f>IF(C70="Motoniveladora",D70&amp;E70,IF(C70="Retroexcavadora de llantas",D70&amp;E70,IF(C70="Excavadora de orugas",D70&amp;E70,IF(C70="Vibrocompactador mixto",E70,IF(C70="Vibrocompactador llanta para acabado",E70,IF(C70="Vibrocompactador doble tandem",E70,IF(C70="Tractor de orugas",D70&amp;E70,IF(C70="Minicargadores",F70,IF(C70="Cargadores Frontales",G70&amp;H70,IF(C70="Tractor",D70,IF(C70="Cosechadora",D70,0)))))))))))</f>
        <v>de 130 a 150mayor o igual a 13,5</v>
      </c>
      <c r="J70" s="12" t="str">
        <f>Tabla1[[#This Row],[Tipología]]&amp;Tabla1[[#This Row],[llave]]</f>
        <v>Motoniveladorade 130 a 150mayor o igual a 13,5</v>
      </c>
      <c r="K70" s="11" t="s">
        <v>211</v>
      </c>
      <c r="L70" s="11" t="s">
        <v>225</v>
      </c>
      <c r="M70" s="59">
        <v>850000000</v>
      </c>
      <c r="N70" s="16">
        <v>0.02</v>
      </c>
      <c r="O70" s="59">
        <v>850000000</v>
      </c>
      <c r="P70" s="16">
        <v>0.02</v>
      </c>
      <c r="Q70" s="59">
        <v>40000000</v>
      </c>
      <c r="R70" s="59">
        <v>40000000</v>
      </c>
      <c r="S70" s="11">
        <v>1</v>
      </c>
      <c r="T70" s="11" t="s">
        <v>32</v>
      </c>
      <c r="U70" s="11" t="s">
        <v>32</v>
      </c>
      <c r="V70" s="11" t="s">
        <v>32</v>
      </c>
      <c r="W70" s="11">
        <v>5</v>
      </c>
      <c r="X70" s="11" t="s">
        <v>32</v>
      </c>
      <c r="Y70" s="35" t="s">
        <v>32</v>
      </c>
      <c r="Z70" s="55"/>
    </row>
    <row r="71" spans="1:26" x14ac:dyDescent="0.25">
      <c r="A71" s="11" t="s">
        <v>37</v>
      </c>
      <c r="B71" s="11" t="s">
        <v>26</v>
      </c>
      <c r="C71" s="11" t="s">
        <v>98</v>
      </c>
      <c r="D71" s="11" t="s">
        <v>102</v>
      </c>
      <c r="E71" s="11" t="s">
        <v>100</v>
      </c>
      <c r="F71" s="11"/>
      <c r="G71" s="11"/>
      <c r="H71" s="11"/>
      <c r="I71" s="12" t="str">
        <f t="shared" si="3"/>
        <v>mayor a 150mayor o igual a 13,5</v>
      </c>
      <c r="J71" s="12" t="str">
        <f>Tabla1[[#This Row],[Tipología]]&amp;Tabla1[[#This Row],[llave]]</f>
        <v>Motoniveladoramayor a 150mayor o igual a 13,5</v>
      </c>
      <c r="K71" s="11" t="s">
        <v>211</v>
      </c>
      <c r="L71" s="11" t="s">
        <v>226</v>
      </c>
      <c r="M71" s="59">
        <v>950000000</v>
      </c>
      <c r="N71" s="16">
        <v>0.02</v>
      </c>
      <c r="O71" s="59">
        <v>950000000</v>
      </c>
      <c r="P71" s="16">
        <v>0.02</v>
      </c>
      <c r="Q71" s="59">
        <v>40000000</v>
      </c>
      <c r="R71" s="15">
        <f>Tabla1[[#This Row],[Precio del Mantenimiento.]]</f>
        <v>40000000</v>
      </c>
      <c r="S71" s="11">
        <v>1</v>
      </c>
      <c r="T71" s="11" t="s">
        <v>32</v>
      </c>
      <c r="U71" s="11" t="s">
        <v>32</v>
      </c>
      <c r="V71" s="11" t="s">
        <v>32</v>
      </c>
      <c r="W71" s="11">
        <v>5</v>
      </c>
      <c r="X71" s="11" t="s">
        <v>32</v>
      </c>
      <c r="Y71" s="39" t="s">
        <v>32</v>
      </c>
      <c r="Z71" s="55">
        <f>Tabla1[[#This Row],[Precio del Mantenimiento.]]-Tabla1[[#This Row],[Precio del Mantenimiento]]</f>
        <v>0</v>
      </c>
    </row>
    <row r="72" spans="1:26" x14ac:dyDescent="0.25">
      <c r="A72" s="11" t="s">
        <v>37</v>
      </c>
      <c r="B72" s="11" t="s">
        <v>26</v>
      </c>
      <c r="C72" s="11" t="s">
        <v>98</v>
      </c>
      <c r="D72" s="11" t="s">
        <v>102</v>
      </c>
      <c r="E72" s="11" t="s">
        <v>100</v>
      </c>
      <c r="F72" s="11"/>
      <c r="G72" s="11"/>
      <c r="H72" s="11"/>
      <c r="I72" s="12" t="str">
        <f t="shared" si="3"/>
        <v>mayor a 150mayor o igual a 13,5</v>
      </c>
      <c r="J72" s="12" t="str">
        <f>Tabla1[[#This Row],[Tipología]]&amp;Tabla1[[#This Row],[llave]]</f>
        <v>Motoniveladoramayor a 150mayor o igual a 13,5</v>
      </c>
      <c r="K72" s="11" t="s">
        <v>38</v>
      </c>
      <c r="L72" s="11" t="s">
        <v>103</v>
      </c>
      <c r="M72" s="13">
        <f>Tabla1[[#This Row],[Precio Ofertado sin IVA.]]</f>
        <v>1259914082.5543101</v>
      </c>
      <c r="N72" s="16">
        <v>0.02</v>
      </c>
      <c r="O72" s="13">
        <v>1259914082.5543101</v>
      </c>
      <c r="P72" s="16">
        <v>0.02</v>
      </c>
      <c r="Q72" s="13">
        <v>29029219.695648</v>
      </c>
      <c r="R72" s="15">
        <f>Tabla1[[#This Row],[Precio del Mantenimiento.]]</f>
        <v>29029219.695648</v>
      </c>
      <c r="S72" s="11">
        <v>1</v>
      </c>
      <c r="T72" s="11" t="s">
        <v>32</v>
      </c>
      <c r="U72" s="11" t="s">
        <v>32</v>
      </c>
      <c r="V72" s="11" t="s">
        <v>32</v>
      </c>
      <c r="W72" s="11">
        <v>5</v>
      </c>
      <c r="X72" s="11" t="s">
        <v>32</v>
      </c>
      <c r="Y72" s="39" t="s">
        <v>33</v>
      </c>
      <c r="Z72" s="55"/>
    </row>
    <row r="73" spans="1:26" x14ac:dyDescent="0.25">
      <c r="A73" s="11" t="s">
        <v>39</v>
      </c>
      <c r="B73" s="11" t="s">
        <v>26</v>
      </c>
      <c r="C73" s="11" t="s">
        <v>98</v>
      </c>
      <c r="D73" s="11" t="s">
        <v>102</v>
      </c>
      <c r="E73" s="11" t="s">
        <v>100</v>
      </c>
      <c r="F73" s="11"/>
      <c r="G73" s="11"/>
      <c r="H73" s="11"/>
      <c r="I73" s="12" t="str">
        <f t="shared" si="3"/>
        <v>mayor a 150mayor o igual a 13,5</v>
      </c>
      <c r="J73" s="12" t="str">
        <f>Tabla1[[#This Row],[Tipología]]&amp;Tabla1[[#This Row],[llave]]</f>
        <v>Motoniveladoramayor a 150mayor o igual a 13,5</v>
      </c>
      <c r="K73" s="11" t="s">
        <v>39</v>
      </c>
      <c r="L73" s="11" t="s">
        <v>104</v>
      </c>
      <c r="M73" s="13">
        <f>Tabla1[[#This Row],[Precio Ofertado sin IVA.]]</f>
        <v>1537635702.4823401</v>
      </c>
      <c r="N73" s="16">
        <v>0.05</v>
      </c>
      <c r="O73" s="13">
        <v>1537635702.4823401</v>
      </c>
      <c r="P73" s="16">
        <v>0.05</v>
      </c>
      <c r="Q73" s="13">
        <v>19867788.941410001</v>
      </c>
      <c r="R73" s="15">
        <f>Tabla1[[#This Row],[Precio del Mantenimiento.]]</f>
        <v>19867788.941410001</v>
      </c>
      <c r="S73" s="11" t="s">
        <v>41</v>
      </c>
      <c r="T73" s="11" t="s">
        <v>33</v>
      </c>
      <c r="U73" s="11" t="s">
        <v>32</v>
      </c>
      <c r="V73" s="11" t="s">
        <v>32</v>
      </c>
      <c r="W73" s="11">
        <v>20</v>
      </c>
      <c r="X73" s="11" t="s">
        <v>33</v>
      </c>
      <c r="Y73" s="35" t="s">
        <v>33</v>
      </c>
      <c r="Z73" s="55"/>
    </row>
    <row r="74" spans="1:26" x14ac:dyDescent="0.25">
      <c r="A74" s="11" t="s">
        <v>49</v>
      </c>
      <c r="B74" s="19" t="s">
        <v>26</v>
      </c>
      <c r="C74" s="11" t="s">
        <v>98</v>
      </c>
      <c r="D74" s="12" t="s">
        <v>102</v>
      </c>
      <c r="E74" s="12" t="s">
        <v>100</v>
      </c>
      <c r="F74" s="12"/>
      <c r="G74" s="12"/>
      <c r="H74" s="12"/>
      <c r="I74" s="12" t="str">
        <f t="shared" si="3"/>
        <v>mayor a 150mayor o igual a 13,5</v>
      </c>
      <c r="J74" s="12" t="str">
        <f>Tabla1[[#This Row],[Tipología]]&amp;Tabla1[[#This Row],[llave]]</f>
        <v>Motoniveladoramayor a 150mayor o igual a 13,5</v>
      </c>
      <c r="K74" s="11" t="s">
        <v>51</v>
      </c>
      <c r="L74" s="11" t="s">
        <v>106</v>
      </c>
      <c r="M74" s="13">
        <f>Tabla1[[#This Row],[Precio Ofertado sin IVA.]]</f>
        <v>1796025094.9477601</v>
      </c>
      <c r="N74" s="17">
        <v>2.6678315078838875</v>
      </c>
      <c r="O74" s="13">
        <v>1796025094.9477601</v>
      </c>
      <c r="P74" s="18">
        <f>N74/100</f>
        <v>2.6678315078838874E-2</v>
      </c>
      <c r="Q74" s="13">
        <v>23275000</v>
      </c>
      <c r="R74" s="15">
        <f>Tabla1[[#This Row],[Precio del Mantenimiento.]]</f>
        <v>23275000</v>
      </c>
      <c r="S74" s="11" t="s">
        <v>53</v>
      </c>
      <c r="T74" s="11" t="s">
        <v>32</v>
      </c>
      <c r="U74" s="11" t="s">
        <v>32</v>
      </c>
      <c r="V74" s="11" t="s">
        <v>32</v>
      </c>
      <c r="W74" s="11">
        <v>5</v>
      </c>
      <c r="X74" s="11" t="s">
        <v>54</v>
      </c>
      <c r="Y74" s="39" t="s">
        <v>33</v>
      </c>
      <c r="Z74" s="55"/>
    </row>
    <row r="75" spans="1:26" x14ac:dyDescent="0.25">
      <c r="A75" s="11" t="s">
        <v>25</v>
      </c>
      <c r="B75" s="11" t="s">
        <v>26</v>
      </c>
      <c r="C75" s="11" t="s">
        <v>98</v>
      </c>
      <c r="D75" s="11" t="s">
        <v>102</v>
      </c>
      <c r="E75" s="11" t="s">
        <v>100</v>
      </c>
      <c r="F75" s="11"/>
      <c r="G75" s="11"/>
      <c r="H75" s="11"/>
      <c r="I75" s="12" t="str">
        <f t="shared" si="3"/>
        <v>mayor a 150mayor o igual a 13,5</v>
      </c>
      <c r="J75" s="12" t="str">
        <f>Tabla1[[#This Row],[Tipología]]&amp;Tabla1[[#This Row],[llave]]</f>
        <v>Motoniveladoramayor a 150mayor o igual a 13,5</v>
      </c>
      <c r="K75" s="37" t="s">
        <v>30</v>
      </c>
      <c r="L75" s="37" t="s">
        <v>107</v>
      </c>
      <c r="M75" s="13">
        <f>Tabla1[[#This Row],[Precio Ofertado sin IVA.]]</f>
        <v>1820767088.1556799</v>
      </c>
      <c r="N75" s="11">
        <v>1</v>
      </c>
      <c r="O75" s="13">
        <v>1820767088.1556799</v>
      </c>
      <c r="P75" s="38">
        <v>0.2</v>
      </c>
      <c r="Q75" s="13">
        <v>27501366.027456</v>
      </c>
      <c r="R75" s="15">
        <f>Tabla1[[#This Row],[Precio del Mantenimiento.]]</f>
        <v>27501366.027456</v>
      </c>
      <c r="S75" s="37">
        <v>1</v>
      </c>
      <c r="T75" s="37" t="s">
        <v>32</v>
      </c>
      <c r="U75" s="37" t="s">
        <v>32</v>
      </c>
      <c r="V75" s="37" t="s">
        <v>33</v>
      </c>
      <c r="W75" s="37" t="s">
        <v>34</v>
      </c>
      <c r="X75" s="39" t="s">
        <v>35</v>
      </c>
      <c r="Y75" s="39" t="s">
        <v>33</v>
      </c>
      <c r="Z75" s="55"/>
    </row>
    <row r="76" spans="1:26" x14ac:dyDescent="0.25">
      <c r="A76" s="11" t="s">
        <v>39</v>
      </c>
      <c r="B76" s="11" t="s">
        <v>26</v>
      </c>
      <c r="C76" s="11" t="s">
        <v>98</v>
      </c>
      <c r="D76" s="11" t="s">
        <v>102</v>
      </c>
      <c r="E76" s="11" t="s">
        <v>100</v>
      </c>
      <c r="F76" s="11"/>
      <c r="G76" s="11"/>
      <c r="H76" s="11"/>
      <c r="I76" s="12" t="str">
        <f>IF(C76="Motoniveladora",D76&amp;E76,IF(C76="Retroexcavadora de llantas",D76&amp;E76,IF(C76="Excavadora de orugas",D76&amp;E76,IF(C76="Vibrocompactador mixto",E76,IF(C76="Vibrocompactador llanta para acabado",E76,IF(C76="Vibrocompactador doble tandem",E76,IF(C76="Tractor de orugas",D76&amp;E76,IF(C76="Minicargadores",F76,IF(C76="Cargadores Frontales",G76&amp;H76,IF(C76="Tractor",D76,IF(C76="Cosechadora",D76,0)))))))))))</f>
        <v>mayor a 150mayor o igual a 13,5</v>
      </c>
      <c r="J76" s="12" t="str">
        <f>Tabla1[[#This Row],[Tipología]]&amp;Tabla1[[#This Row],[llave]]</f>
        <v>Motoniveladoramayor a 150mayor o igual a 13,5</v>
      </c>
      <c r="K76" s="11" t="s">
        <v>39</v>
      </c>
      <c r="L76" s="56" t="s">
        <v>196</v>
      </c>
      <c r="M76" s="13">
        <v>1350000000</v>
      </c>
      <c r="N76" s="16">
        <v>0.05</v>
      </c>
      <c r="O76" s="13">
        <v>1350000000</v>
      </c>
      <c r="P76" s="16">
        <v>0.05</v>
      </c>
      <c r="Q76" s="13">
        <v>25600000</v>
      </c>
      <c r="R76" s="15">
        <f>Tabla1[[#This Row],[Precio del Mantenimiento.]]</f>
        <v>25600000</v>
      </c>
      <c r="S76" s="37">
        <v>1</v>
      </c>
      <c r="T76" s="11" t="s">
        <v>33</v>
      </c>
      <c r="U76" s="11" t="s">
        <v>32</v>
      </c>
      <c r="V76" s="11" t="s">
        <v>32</v>
      </c>
      <c r="W76" s="11">
        <v>20</v>
      </c>
      <c r="X76" s="11" t="s">
        <v>54</v>
      </c>
      <c r="Y76" s="35" t="s">
        <v>32</v>
      </c>
      <c r="Z76" s="55"/>
    </row>
    <row r="77" spans="1:26" x14ac:dyDescent="0.25">
      <c r="A77" s="11" t="s">
        <v>25</v>
      </c>
      <c r="B77" s="11" t="s">
        <v>26</v>
      </c>
      <c r="C77" s="11" t="s">
        <v>108</v>
      </c>
      <c r="D77" s="11" t="s">
        <v>109</v>
      </c>
      <c r="E77" s="11" t="s">
        <v>110</v>
      </c>
      <c r="F77" s="11"/>
      <c r="G77" s="11"/>
      <c r="H77" s="11"/>
      <c r="I77" s="12" t="str">
        <f t="shared" si="3"/>
        <v>de 85 a 100de 6,5 a 7,5</v>
      </c>
      <c r="J77" s="12" t="str">
        <f>Tabla1[[#This Row],[Tipología]]&amp;Tabla1[[#This Row],[llave]]</f>
        <v>Retroexcavadora de llantasde 85 a 100de 6,5 a 7,5</v>
      </c>
      <c r="K77" s="11" t="s">
        <v>30</v>
      </c>
      <c r="L77" s="11" t="s">
        <v>111</v>
      </c>
      <c r="M77" s="13">
        <f>Tabla1[[#This Row],[Precio Ofertado sin IVA.]]</f>
        <v>654837286.09107804</v>
      </c>
      <c r="N77" s="14">
        <v>0.3</v>
      </c>
      <c r="O77" s="13">
        <v>654837286.09107804</v>
      </c>
      <c r="P77" s="14">
        <v>0.3</v>
      </c>
      <c r="Q77" s="13">
        <v>15889678.1491968</v>
      </c>
      <c r="R77" s="15">
        <f>Tabla1[[#This Row],[Precio del Mantenimiento.]]</f>
        <v>15889678.1491968</v>
      </c>
      <c r="S77" s="11">
        <v>1</v>
      </c>
      <c r="T77" s="11" t="s">
        <v>32</v>
      </c>
      <c r="U77" s="11" t="s">
        <v>32</v>
      </c>
      <c r="V77" s="11" t="s">
        <v>33</v>
      </c>
      <c r="W77" s="11" t="s">
        <v>34</v>
      </c>
      <c r="X77" s="11" t="s">
        <v>35</v>
      </c>
      <c r="Y77" s="39" t="s">
        <v>33</v>
      </c>
      <c r="Z77" s="55"/>
    </row>
    <row r="78" spans="1:26" x14ac:dyDescent="0.25">
      <c r="A78" s="11" t="s">
        <v>25</v>
      </c>
      <c r="B78" s="11" t="s">
        <v>26</v>
      </c>
      <c r="C78" s="11" t="s">
        <v>108</v>
      </c>
      <c r="D78" s="11" t="s">
        <v>109</v>
      </c>
      <c r="E78" s="11" t="s">
        <v>110</v>
      </c>
      <c r="F78" s="11"/>
      <c r="G78" s="11"/>
      <c r="H78" s="11"/>
      <c r="I78" s="12" t="str">
        <f t="shared" si="3"/>
        <v>de 85 a 100de 6,5 a 7,5</v>
      </c>
      <c r="J78" s="12" t="str">
        <f>Tabla1[[#This Row],[Tipología]]&amp;Tabla1[[#This Row],[llave]]</f>
        <v>Retroexcavadora de llantasde 85 a 100de 6,5 a 7,5</v>
      </c>
      <c r="K78" s="11" t="s">
        <v>30</v>
      </c>
      <c r="L78" s="11" t="s">
        <v>112</v>
      </c>
      <c r="M78" s="13">
        <f>Tabla1[[#This Row],[Precio Ofertado sin IVA.]]</f>
        <v>694766388.90151</v>
      </c>
      <c r="N78" s="14">
        <v>0.3</v>
      </c>
      <c r="O78" s="13">
        <v>694766388.90151</v>
      </c>
      <c r="P78" s="14">
        <v>0.3</v>
      </c>
      <c r="Q78" s="13">
        <v>18334244.018304002</v>
      </c>
      <c r="R78" s="15">
        <f>Tabla1[[#This Row],[Precio del Mantenimiento.]]</f>
        <v>18334244.018304002</v>
      </c>
      <c r="S78" s="11">
        <v>1</v>
      </c>
      <c r="T78" s="11" t="s">
        <v>32</v>
      </c>
      <c r="U78" s="11" t="s">
        <v>32</v>
      </c>
      <c r="V78" s="11" t="s">
        <v>33</v>
      </c>
      <c r="W78" s="11" t="s">
        <v>34</v>
      </c>
      <c r="X78" s="11" t="s">
        <v>35</v>
      </c>
      <c r="Y78" s="35" t="s">
        <v>33</v>
      </c>
      <c r="Z78" s="55"/>
    </row>
    <row r="79" spans="1:26" s="54" customFormat="1" x14ac:dyDescent="0.25">
      <c r="A79" s="50" t="s">
        <v>25</v>
      </c>
      <c r="B79" s="50" t="s">
        <v>26</v>
      </c>
      <c r="C79" s="50" t="s">
        <v>108</v>
      </c>
      <c r="D79" s="50" t="s">
        <v>109</v>
      </c>
      <c r="E79" s="50" t="s">
        <v>113</v>
      </c>
      <c r="F79" s="50"/>
      <c r="G79" s="50"/>
      <c r="H79" s="50"/>
      <c r="I79" s="51" t="str">
        <f t="shared" si="3"/>
        <v>de 85 a 100mayor a 7,5 a 8,5</v>
      </c>
      <c r="J79" s="51" t="str">
        <f>Tabla1[[#This Row],[Tipología]]&amp;Tabla1[[#This Row],[llave]]</f>
        <v>Retroexcavadora de llantasde 85 a 100mayor a 7,5 a 8,5</v>
      </c>
      <c r="K79" s="50" t="s">
        <v>30</v>
      </c>
      <c r="L79" s="50" t="s">
        <v>195</v>
      </c>
      <c r="M79" s="13">
        <f>Tabla1[[#This Row],[Precio Ofertado sin IVA.]]</f>
        <v>749550000</v>
      </c>
      <c r="N79" s="53">
        <v>0.3</v>
      </c>
      <c r="O79" s="52">
        <v>749550000</v>
      </c>
      <c r="P79" s="53">
        <v>0.3</v>
      </c>
      <c r="Q79" s="52">
        <v>19491000</v>
      </c>
      <c r="R79" s="15">
        <f>Tabla1[[#This Row],[Precio del Mantenimiento.]]</f>
        <v>19491000</v>
      </c>
      <c r="S79" s="50">
        <v>1</v>
      </c>
      <c r="T79" s="50" t="s">
        <v>32</v>
      </c>
      <c r="U79" s="50" t="s">
        <v>32</v>
      </c>
      <c r="V79" s="50" t="s">
        <v>33</v>
      </c>
      <c r="W79" s="50" t="s">
        <v>34</v>
      </c>
      <c r="X79" s="50" t="s">
        <v>35</v>
      </c>
      <c r="Y79" s="39" t="s">
        <v>32</v>
      </c>
      <c r="Z79" s="55"/>
    </row>
    <row r="80" spans="1:26" x14ac:dyDescent="0.25">
      <c r="A80" s="11" t="s">
        <v>37</v>
      </c>
      <c r="B80" s="11" t="s">
        <v>26</v>
      </c>
      <c r="C80" s="11" t="s">
        <v>108</v>
      </c>
      <c r="D80" s="11" t="s">
        <v>109</v>
      </c>
      <c r="E80" s="11" t="s">
        <v>113</v>
      </c>
      <c r="F80" s="11"/>
      <c r="G80" s="11"/>
      <c r="H80" s="11"/>
      <c r="I80" s="12" t="str">
        <f t="shared" si="3"/>
        <v>de 85 a 100mayor a 7,5 a 8,5</v>
      </c>
      <c r="J80" s="12" t="str">
        <f>Tabla1[[#This Row],[Tipología]]&amp;Tabla1[[#This Row],[llave]]</f>
        <v>Retroexcavadora de llantasde 85 a 100mayor a 7,5 a 8,5</v>
      </c>
      <c r="K80" s="11" t="s">
        <v>211</v>
      </c>
      <c r="L80" s="11" t="s">
        <v>224</v>
      </c>
      <c r="M80" s="59">
        <v>500000000</v>
      </c>
      <c r="N80" s="16">
        <v>0.02</v>
      </c>
      <c r="O80" s="59">
        <v>500000000</v>
      </c>
      <c r="P80" s="16">
        <v>0.02</v>
      </c>
      <c r="Q80" s="59">
        <v>25000000</v>
      </c>
      <c r="R80" s="15">
        <f>Tabla1[[#This Row],[Precio del Mantenimiento.]]</f>
        <v>25000000</v>
      </c>
      <c r="S80" s="11">
        <v>1</v>
      </c>
      <c r="T80" s="11" t="s">
        <v>32</v>
      </c>
      <c r="U80" s="11" t="s">
        <v>32</v>
      </c>
      <c r="V80" s="11" t="s">
        <v>32</v>
      </c>
      <c r="W80" s="11">
        <v>5</v>
      </c>
      <c r="X80" s="11" t="s">
        <v>32</v>
      </c>
      <c r="Y80" s="35" t="s">
        <v>32</v>
      </c>
      <c r="Z80" s="55"/>
    </row>
    <row r="81" spans="1:26" x14ac:dyDescent="0.25">
      <c r="A81" s="11" t="s">
        <v>39</v>
      </c>
      <c r="B81" s="11" t="s">
        <v>26</v>
      </c>
      <c r="C81" s="11" t="s">
        <v>108</v>
      </c>
      <c r="D81" s="11" t="s">
        <v>109</v>
      </c>
      <c r="E81" s="11" t="s">
        <v>113</v>
      </c>
      <c r="F81" s="11"/>
      <c r="G81" s="11"/>
      <c r="H81" s="11"/>
      <c r="I81" s="12" t="str">
        <f t="shared" si="3"/>
        <v>de 85 a 100mayor a 7,5 a 8,5</v>
      </c>
      <c r="J81" s="12" t="str">
        <f>Tabla1[[#This Row],[Tipología]]&amp;Tabla1[[#This Row],[llave]]</f>
        <v>Retroexcavadora de llantasde 85 a 100mayor a 7,5 a 8,5</v>
      </c>
      <c r="K81" s="11" t="s">
        <v>39</v>
      </c>
      <c r="L81" s="11" t="s">
        <v>114</v>
      </c>
      <c r="M81" s="13">
        <f>Tabla1[[#This Row],[Precio Ofertado sin IVA.]]</f>
        <v>568177790.28344703</v>
      </c>
      <c r="N81" s="16">
        <v>0.06</v>
      </c>
      <c r="O81" s="13">
        <v>568177790.28344703</v>
      </c>
      <c r="P81" s="16">
        <v>0.06</v>
      </c>
      <c r="Q81" s="13">
        <v>17534925.981837999</v>
      </c>
      <c r="R81" s="15">
        <f>Tabla1[[#This Row],[Precio del Mantenimiento.]]</f>
        <v>17534925.981837999</v>
      </c>
      <c r="S81" s="11" t="s">
        <v>92</v>
      </c>
      <c r="T81" s="11" t="s">
        <v>33</v>
      </c>
      <c r="U81" s="11" t="s">
        <v>32</v>
      </c>
      <c r="V81" s="11" t="s">
        <v>32</v>
      </c>
      <c r="W81" s="11">
        <v>20</v>
      </c>
      <c r="X81" s="11" t="s">
        <v>33</v>
      </c>
      <c r="Y81" s="39" t="s">
        <v>33</v>
      </c>
      <c r="Z81" s="55"/>
    </row>
    <row r="82" spans="1:26" x14ac:dyDescent="0.25">
      <c r="A82" s="11" t="s">
        <v>39</v>
      </c>
      <c r="B82" s="11" t="s">
        <v>26</v>
      </c>
      <c r="C82" s="11" t="s">
        <v>108</v>
      </c>
      <c r="D82" s="11" t="s">
        <v>109</v>
      </c>
      <c r="E82" s="11" t="s">
        <v>113</v>
      </c>
      <c r="F82" s="11"/>
      <c r="G82" s="11"/>
      <c r="H82" s="11"/>
      <c r="I82" s="12" t="str">
        <f t="shared" si="3"/>
        <v>de 85 a 100mayor a 7,5 a 8,5</v>
      </c>
      <c r="J82" s="12" t="str">
        <f>Tabla1[[#This Row],[Tipología]]&amp;Tabla1[[#This Row],[llave]]</f>
        <v>Retroexcavadora de llantasde 85 a 100mayor a 7,5 a 8,5</v>
      </c>
      <c r="K82" s="11" t="s">
        <v>39</v>
      </c>
      <c r="L82" s="11" t="s">
        <v>115</v>
      </c>
      <c r="M82" s="13">
        <f>Tabla1[[#This Row],[Precio Ofertado sin IVA.]]</f>
        <v>627421933.75531805</v>
      </c>
      <c r="N82" s="16">
        <v>0.06</v>
      </c>
      <c r="O82" s="13">
        <v>627421933.75531805</v>
      </c>
      <c r="P82" s="16">
        <v>0.06</v>
      </c>
      <c r="Q82" s="13">
        <v>17534925.981837999</v>
      </c>
      <c r="R82" s="15">
        <f>Tabla1[[#This Row],[Precio del Mantenimiento.]]</f>
        <v>17534925.981837999</v>
      </c>
      <c r="S82" s="11" t="s">
        <v>92</v>
      </c>
      <c r="T82" s="11" t="s">
        <v>33</v>
      </c>
      <c r="U82" s="11" t="s">
        <v>32</v>
      </c>
      <c r="V82" s="11" t="s">
        <v>32</v>
      </c>
      <c r="W82" s="11">
        <v>20</v>
      </c>
      <c r="X82" s="11" t="s">
        <v>32</v>
      </c>
      <c r="Y82" s="35" t="s">
        <v>33</v>
      </c>
      <c r="Z82" s="55"/>
    </row>
    <row r="83" spans="1:26" x14ac:dyDescent="0.25">
      <c r="A83" s="11" t="s">
        <v>49</v>
      </c>
      <c r="B83" s="19" t="s">
        <v>26</v>
      </c>
      <c r="C83" s="11" t="s">
        <v>108</v>
      </c>
      <c r="D83" s="11" t="s">
        <v>109</v>
      </c>
      <c r="E83" s="11" t="s">
        <v>113</v>
      </c>
      <c r="F83" s="12"/>
      <c r="G83" s="11"/>
      <c r="H83" s="11"/>
      <c r="I83" s="12" t="str">
        <f t="shared" si="3"/>
        <v>de 85 a 100mayor a 7,5 a 8,5</v>
      </c>
      <c r="J83" s="12" t="str">
        <f>Tabla1[[#This Row],[Tipología]]&amp;Tabla1[[#This Row],[llave]]</f>
        <v>Retroexcavadora de llantasde 85 a 100mayor a 7,5 a 8,5</v>
      </c>
      <c r="K83" s="11" t="s">
        <v>51</v>
      </c>
      <c r="L83" s="11" t="s">
        <v>116</v>
      </c>
      <c r="M83" s="13">
        <f>Tabla1[[#This Row],[Precio Ofertado sin IVA.]]</f>
        <v>674443215.33599997</v>
      </c>
      <c r="N83" s="17">
        <v>3.1425971460241522</v>
      </c>
      <c r="O83" s="13">
        <v>674443215.33599997</v>
      </c>
      <c r="P83" s="18">
        <f>N83/100</f>
        <v>3.1425971460241522E-2</v>
      </c>
      <c r="Q83" s="13">
        <v>19808550</v>
      </c>
      <c r="R83" s="15">
        <f>Tabla1[[#This Row],[Precio del Mantenimiento.]]</f>
        <v>19808550</v>
      </c>
      <c r="S83" s="11" t="s">
        <v>53</v>
      </c>
      <c r="T83" s="11" t="s">
        <v>32</v>
      </c>
      <c r="U83" s="11" t="s">
        <v>32</v>
      </c>
      <c r="V83" s="11" t="s">
        <v>32</v>
      </c>
      <c r="W83" s="11">
        <v>5</v>
      </c>
      <c r="X83" s="11" t="s">
        <v>32</v>
      </c>
      <c r="Y83" s="39" t="s">
        <v>32</v>
      </c>
      <c r="Z83" s="55"/>
    </row>
    <row r="84" spans="1:26" x14ac:dyDescent="0.25">
      <c r="A84" s="11" t="s">
        <v>49</v>
      </c>
      <c r="B84" s="19" t="s">
        <v>26</v>
      </c>
      <c r="C84" s="11" t="s">
        <v>108</v>
      </c>
      <c r="D84" s="11" t="s">
        <v>109</v>
      </c>
      <c r="E84" s="11" t="s">
        <v>110</v>
      </c>
      <c r="F84" s="12"/>
      <c r="G84" s="11"/>
      <c r="H84" s="11"/>
      <c r="I84" s="12" t="str">
        <f t="shared" si="3"/>
        <v>de 85 a 100de 6,5 a 7,5</v>
      </c>
      <c r="J84" s="12" t="str">
        <f>Tabla1[[#This Row],[Tipología]]&amp;Tabla1[[#This Row],[llave]]</f>
        <v>Retroexcavadora de llantasde 85 a 100de 6,5 a 7,5</v>
      </c>
      <c r="K84" s="11" t="s">
        <v>51</v>
      </c>
      <c r="L84" s="11" t="s">
        <v>178</v>
      </c>
      <c r="M84" s="13">
        <f>Tabla1[[#This Row],[Precio Ofertado sin IVA.]]</f>
        <v>647927166.09599996</v>
      </c>
      <c r="N84" s="17">
        <v>3.3364332068838229</v>
      </c>
      <c r="O84" s="13">
        <v>647927166.09599996</v>
      </c>
      <c r="P84" s="18">
        <f>N84/100</f>
        <v>3.336433206883823E-2</v>
      </c>
      <c r="Q84" s="13">
        <v>19808550</v>
      </c>
      <c r="R84" s="15">
        <f>Tabla1[[#This Row],[Precio del Mantenimiento.]]</f>
        <v>19808550</v>
      </c>
      <c r="S84" s="11" t="s">
        <v>53</v>
      </c>
      <c r="T84" s="11" t="s">
        <v>32</v>
      </c>
      <c r="U84" s="11" t="s">
        <v>32</v>
      </c>
      <c r="V84" s="11" t="s">
        <v>32</v>
      </c>
      <c r="W84" s="11">
        <v>5</v>
      </c>
      <c r="X84" s="11" t="s">
        <v>32</v>
      </c>
      <c r="Y84" s="35" t="s">
        <v>32</v>
      </c>
      <c r="Z84" s="55"/>
    </row>
    <row r="85" spans="1:26" x14ac:dyDescent="0.25">
      <c r="A85" s="11" t="s">
        <v>49</v>
      </c>
      <c r="B85" s="19" t="s">
        <v>26</v>
      </c>
      <c r="C85" s="11" t="s">
        <v>149</v>
      </c>
      <c r="D85" s="11" t="s">
        <v>150</v>
      </c>
      <c r="E85" s="11" t="s">
        <v>151</v>
      </c>
      <c r="F85" s="12"/>
      <c r="G85" s="11"/>
      <c r="H85" s="11"/>
      <c r="I85" s="12" t="str">
        <f t="shared" si="3"/>
        <v>mayor a 140mayor a 14</v>
      </c>
      <c r="J85" s="12" t="str">
        <f>Tabla1[[#This Row],[Tipología]]&amp;Tabla1[[#This Row],[llave]]</f>
        <v>Tractor de orugasmayor a 140mayor a 14</v>
      </c>
      <c r="K85" s="11" t="s">
        <v>51</v>
      </c>
      <c r="L85" s="11" t="s">
        <v>159</v>
      </c>
      <c r="M85" s="13">
        <f>Tabla1[[#This Row],[Precio Ofertado sin IVA.]]</f>
        <v>2173628017.2459698</v>
      </c>
      <c r="N85" s="17">
        <v>2.5417860590648722</v>
      </c>
      <c r="O85" s="13">
        <v>2173628017.2459698</v>
      </c>
      <c r="P85" s="18">
        <f>N85/100</f>
        <v>2.5417860590648721E-2</v>
      </c>
      <c r="Q85" s="13">
        <v>25330000</v>
      </c>
      <c r="R85" s="15">
        <f>Tabla1[[#This Row],[Precio del Mantenimiento.]]</f>
        <v>25330000</v>
      </c>
      <c r="S85" s="11" t="s">
        <v>53</v>
      </c>
      <c r="T85" s="11" t="s">
        <v>32</v>
      </c>
      <c r="U85" s="11" t="s">
        <v>32</v>
      </c>
      <c r="V85" s="11" t="s">
        <v>32</v>
      </c>
      <c r="W85" s="11">
        <v>5</v>
      </c>
      <c r="X85" s="11" t="s">
        <v>54</v>
      </c>
      <c r="Y85" s="39" t="s">
        <v>33</v>
      </c>
      <c r="Z85" s="55"/>
    </row>
    <row r="86" spans="1:26" x14ac:dyDescent="0.25">
      <c r="A86" s="11" t="s">
        <v>25</v>
      </c>
      <c r="B86" s="11" t="s">
        <v>56</v>
      </c>
      <c r="C86" s="11" t="s">
        <v>117</v>
      </c>
      <c r="D86" s="11" t="s">
        <v>118</v>
      </c>
      <c r="E86" s="11"/>
      <c r="F86" s="11"/>
      <c r="G86" s="11"/>
      <c r="H86" s="11"/>
      <c r="I86" s="12" t="str">
        <f t="shared" si="3"/>
        <v>de 50 a 60</v>
      </c>
      <c r="J86" s="12" t="str">
        <f>Tabla1[[#This Row],[Tipología]]&amp;Tabla1[[#This Row],[llave]]</f>
        <v>Tractorde 50 a 60</v>
      </c>
      <c r="K86" s="11" t="s">
        <v>30</v>
      </c>
      <c r="L86" s="11" t="s">
        <v>120</v>
      </c>
      <c r="M86" s="13">
        <f>Tabla1[[#This Row],[Precio Ofertado sin IVA.]]</f>
        <v>209547931.54914501</v>
      </c>
      <c r="N86" s="14">
        <v>0.3</v>
      </c>
      <c r="O86" s="13">
        <v>209547931.54914501</v>
      </c>
      <c r="P86" s="14">
        <v>0.3</v>
      </c>
      <c r="Q86" s="13">
        <v>11458902.511440001</v>
      </c>
      <c r="R86" s="15">
        <f>Tabla1[[#This Row],[Precio del Mantenimiento.]]</f>
        <v>11458902.511440001</v>
      </c>
      <c r="S86" s="11">
        <v>1</v>
      </c>
      <c r="T86" s="11" t="s">
        <v>32</v>
      </c>
      <c r="U86" s="11" t="s">
        <v>32</v>
      </c>
      <c r="V86" s="11" t="s">
        <v>33</v>
      </c>
      <c r="W86" s="11" t="s">
        <v>34</v>
      </c>
      <c r="X86" s="11" t="s">
        <v>60</v>
      </c>
      <c r="Y86" s="35" t="s">
        <v>33</v>
      </c>
      <c r="Z86" s="55"/>
    </row>
    <row r="87" spans="1:26" x14ac:dyDescent="0.25">
      <c r="A87" s="11" t="s">
        <v>25</v>
      </c>
      <c r="B87" s="11" t="s">
        <v>56</v>
      </c>
      <c r="C87" s="11" t="s">
        <v>117</v>
      </c>
      <c r="D87" s="11" t="s">
        <v>118</v>
      </c>
      <c r="E87" s="11"/>
      <c r="F87" s="11"/>
      <c r="G87" s="11"/>
      <c r="H87" s="11"/>
      <c r="I87" s="12" t="str">
        <f t="shared" si="3"/>
        <v>de 50 a 60</v>
      </c>
      <c r="J87" s="12" t="str">
        <f>Tabla1[[#This Row],[Tipología]]&amp;Tabla1[[#This Row],[llave]]</f>
        <v>Tractorde 50 a 60</v>
      </c>
      <c r="K87" s="11" t="s">
        <v>30</v>
      </c>
      <c r="L87" s="11" t="s">
        <v>121</v>
      </c>
      <c r="M87" s="13">
        <f>Tabla1[[#This Row],[Precio Ofertado sin IVA.]]</f>
        <v>242289795.853699</v>
      </c>
      <c r="N87" s="14">
        <v>0.3</v>
      </c>
      <c r="O87" s="13">
        <v>242289795.853699</v>
      </c>
      <c r="P87" s="14">
        <v>0.3</v>
      </c>
      <c r="Q87" s="13">
        <v>11458902.51144</v>
      </c>
      <c r="R87" s="15">
        <f>Tabla1[[#This Row],[Precio del Mantenimiento.]]</f>
        <v>11458902.51144</v>
      </c>
      <c r="S87" s="11">
        <v>1</v>
      </c>
      <c r="T87" s="11" t="s">
        <v>32</v>
      </c>
      <c r="U87" s="11" t="s">
        <v>32</v>
      </c>
      <c r="V87" s="11" t="s">
        <v>33</v>
      </c>
      <c r="W87" s="11" t="s">
        <v>34</v>
      </c>
      <c r="X87" s="11" t="s">
        <v>60</v>
      </c>
      <c r="Y87" s="39" t="s">
        <v>33</v>
      </c>
      <c r="Z87" s="55"/>
    </row>
    <row r="88" spans="1:26" x14ac:dyDescent="0.25">
      <c r="A88" s="11" t="s">
        <v>61</v>
      </c>
      <c r="B88" s="11" t="s">
        <v>56</v>
      </c>
      <c r="C88" s="11" t="s">
        <v>117</v>
      </c>
      <c r="D88" s="11" t="s">
        <v>118</v>
      </c>
      <c r="E88" s="11"/>
      <c r="F88" s="11"/>
      <c r="G88" s="11"/>
      <c r="H88" s="11"/>
      <c r="I88" s="12" t="str">
        <f t="shared" si="3"/>
        <v>de 50 a 60</v>
      </c>
      <c r="J88" s="12" t="str">
        <f>Tabla1[[#This Row],[Tipología]]&amp;Tabla1[[#This Row],[llave]]</f>
        <v>Tractorde 50 a 60</v>
      </c>
      <c r="K88" s="11" t="s">
        <v>62</v>
      </c>
      <c r="L88" s="11" t="s">
        <v>122</v>
      </c>
      <c r="M88" s="13">
        <f>Tabla1[[#This Row],[Precio Ofertado sin IVA.]]</f>
        <v>126655114.11468901</v>
      </c>
      <c r="N88" s="22">
        <v>2.5000000000000001E-2</v>
      </c>
      <c r="O88" s="13">
        <v>126655114.11468901</v>
      </c>
      <c r="P88" s="22">
        <v>2.5000000000000001E-2</v>
      </c>
      <c r="Q88" s="13">
        <v>10236619.576886401</v>
      </c>
      <c r="R88" s="15">
        <f>Tabla1[[#This Row],[Precio del Mantenimiento.]]</f>
        <v>10236619.576886401</v>
      </c>
      <c r="S88" s="11">
        <v>1</v>
      </c>
      <c r="T88" s="11"/>
      <c r="U88" s="11" t="s">
        <v>32</v>
      </c>
      <c r="V88" s="11"/>
      <c r="W88" s="11"/>
      <c r="X88" s="11" t="s">
        <v>32</v>
      </c>
      <c r="Y88" s="35" t="s">
        <v>33</v>
      </c>
      <c r="Z88" s="55"/>
    </row>
    <row r="89" spans="1:26" x14ac:dyDescent="0.25">
      <c r="A89" s="11" t="s">
        <v>123</v>
      </c>
      <c r="B89" s="11" t="s">
        <v>56</v>
      </c>
      <c r="C89" s="11" t="s">
        <v>117</v>
      </c>
      <c r="D89" s="11" t="s">
        <v>118</v>
      </c>
      <c r="E89" s="11"/>
      <c r="F89" s="12"/>
      <c r="G89" s="11"/>
      <c r="H89" s="11"/>
      <c r="I89" s="12" t="str">
        <f t="shared" si="3"/>
        <v>de 50 a 60</v>
      </c>
      <c r="J89" s="12" t="str">
        <f>Tabla1[[#This Row],[Tipología]]&amp;Tabla1[[#This Row],[llave]]</f>
        <v>Tractorde 50 a 60</v>
      </c>
      <c r="K89" s="11" t="s">
        <v>124</v>
      </c>
      <c r="L89" s="11" t="s">
        <v>125</v>
      </c>
      <c r="M89" s="13">
        <f>Tabla1[[#This Row],[Precio Ofertado sin IVA.]]</f>
        <v>209621401.09831601</v>
      </c>
      <c r="N89" s="17">
        <v>2.5000000000000001E-2</v>
      </c>
      <c r="O89" s="13">
        <v>209621401.09831601</v>
      </c>
      <c r="P89" s="18">
        <v>2.5000000000000001E-2</v>
      </c>
      <c r="Q89" s="13">
        <v>7944839.0745983999</v>
      </c>
      <c r="R89" s="15">
        <f>Tabla1[[#This Row],[Precio del Mantenimiento.]]</f>
        <v>7944839.0745983999</v>
      </c>
      <c r="S89" s="11" t="s">
        <v>126</v>
      </c>
      <c r="T89" s="11" t="s">
        <v>33</v>
      </c>
      <c r="U89" s="11" t="s">
        <v>32</v>
      </c>
      <c r="V89" s="11" t="s">
        <v>33</v>
      </c>
      <c r="W89" s="11" t="s">
        <v>34</v>
      </c>
      <c r="X89" s="11"/>
      <c r="Y89" s="39" t="s">
        <v>33</v>
      </c>
      <c r="Z89" s="55"/>
    </row>
    <row r="90" spans="1:26" x14ac:dyDescent="0.25">
      <c r="A90" s="11" t="s">
        <v>49</v>
      </c>
      <c r="B90" s="19" t="s">
        <v>26</v>
      </c>
      <c r="C90" s="11" t="s">
        <v>149</v>
      </c>
      <c r="D90" s="11" t="s">
        <v>156</v>
      </c>
      <c r="E90" s="11" t="s">
        <v>157</v>
      </c>
      <c r="F90" s="12"/>
      <c r="G90" s="11"/>
      <c r="H90" s="11"/>
      <c r="I90" s="12" t="str">
        <f t="shared" si="3"/>
        <v>menor a 120menor a 10</v>
      </c>
      <c r="J90" s="12" t="str">
        <f>Tabla1[[#This Row],[Tipología]]&amp;Tabla1[[#This Row],[llave]]</f>
        <v>Tractor de orugasmenor a 120menor a 10</v>
      </c>
      <c r="K90" s="11" t="s">
        <v>51</v>
      </c>
      <c r="L90" s="11" t="s">
        <v>160</v>
      </c>
      <c r="M90" s="13">
        <f>Tabla1[[#This Row],[Precio Ofertado sin IVA.]]</f>
        <v>1095596494.32639</v>
      </c>
      <c r="N90" s="17">
        <v>4.373409701532271</v>
      </c>
      <c r="O90" s="13">
        <v>1095596494.32639</v>
      </c>
      <c r="P90" s="18">
        <f>N90/100</f>
        <v>4.3734097015322708E-2</v>
      </c>
      <c r="Q90" s="13">
        <v>22506250</v>
      </c>
      <c r="R90" s="15">
        <f>Tabla1[[#This Row],[Precio del Mantenimiento.]]</f>
        <v>22506250</v>
      </c>
      <c r="S90" s="11" t="s">
        <v>53</v>
      </c>
      <c r="T90" s="11" t="s">
        <v>32</v>
      </c>
      <c r="U90" s="11" t="s">
        <v>32</v>
      </c>
      <c r="V90" s="11" t="s">
        <v>32</v>
      </c>
      <c r="W90" s="11">
        <v>5</v>
      </c>
      <c r="X90" s="11" t="s">
        <v>54</v>
      </c>
      <c r="Y90" s="35" t="s">
        <v>33</v>
      </c>
      <c r="Z90" s="55"/>
    </row>
    <row r="91" spans="1:26" x14ac:dyDescent="0.25">
      <c r="A91" s="11" t="s">
        <v>25</v>
      </c>
      <c r="B91" s="11" t="s">
        <v>56</v>
      </c>
      <c r="C91" s="11" t="s">
        <v>117</v>
      </c>
      <c r="D91" s="11" t="s">
        <v>127</v>
      </c>
      <c r="E91" s="11"/>
      <c r="F91" s="11"/>
      <c r="G91" s="11"/>
      <c r="H91" s="11"/>
      <c r="I91" s="12" t="str">
        <f t="shared" si="3"/>
        <v>mayor a 100 a 110</v>
      </c>
      <c r="J91" s="12" t="str">
        <f>Tabla1[[#This Row],[Tipología]]&amp;Tabla1[[#This Row],[llave]]</f>
        <v>Tractormayor a 100 a 110</v>
      </c>
      <c r="K91" s="11" t="s">
        <v>30</v>
      </c>
      <c r="L91" s="11">
        <v>7630</v>
      </c>
      <c r="M91" s="13">
        <f>Tabla1[[#This Row],[Precio Ofertado sin IVA.]]</f>
        <v>347063761.62827098</v>
      </c>
      <c r="N91" s="14">
        <v>0.3</v>
      </c>
      <c r="O91" s="13">
        <v>347063761.62827098</v>
      </c>
      <c r="P91" s="14">
        <v>0.3</v>
      </c>
      <c r="Q91" s="13">
        <v>12528400.079174399</v>
      </c>
      <c r="R91" s="15">
        <f>Tabla1[[#This Row],[Precio del Mantenimiento.]]</f>
        <v>12528400.079174399</v>
      </c>
      <c r="S91" s="11">
        <v>1</v>
      </c>
      <c r="T91" s="11" t="s">
        <v>32</v>
      </c>
      <c r="U91" s="11" t="s">
        <v>32</v>
      </c>
      <c r="V91" s="11" t="s">
        <v>33</v>
      </c>
      <c r="W91" s="11" t="s">
        <v>34</v>
      </c>
      <c r="X91" s="11" t="s">
        <v>60</v>
      </c>
      <c r="Y91" s="39" t="s">
        <v>33</v>
      </c>
      <c r="Z91" s="55"/>
    </row>
    <row r="92" spans="1:26" x14ac:dyDescent="0.25">
      <c r="A92" s="11" t="s">
        <v>61</v>
      </c>
      <c r="B92" s="11" t="s">
        <v>56</v>
      </c>
      <c r="C92" s="11" t="s">
        <v>117</v>
      </c>
      <c r="D92" s="11" t="s">
        <v>127</v>
      </c>
      <c r="E92" s="11"/>
      <c r="F92" s="11"/>
      <c r="G92" s="11"/>
      <c r="H92" s="11"/>
      <c r="I92" s="12" t="str">
        <f t="shared" ref="I92:I126" si="4">IF(C92="Motoniveladora",D92&amp;E92,IF(C92="Retroexcavadora de llantas",D92&amp;E92,IF(C92="Excavadora de orugas",D92&amp;E92,IF(C92="Vibrocompactador mixto",E92,IF(C92="Vibrocompactador llanta para acabado",E92,IF(C92="Vibrocompactador doble tandem",E92,IF(C92="Tractor de orugas",D92&amp;E92,IF(C92="Minicargadores",F92,IF(C92="Cargadores Frontales",G92&amp;H92,IF(C92="Tractor",D92,IF(C92="Cosechadora",D92,0)))))))))))</f>
        <v>mayor a 100 a 110</v>
      </c>
      <c r="J92" s="12" t="str">
        <f>Tabla1[[#This Row],[Tipología]]&amp;Tabla1[[#This Row],[llave]]</f>
        <v>Tractormayor a 100 a 110</v>
      </c>
      <c r="K92" s="11" t="s">
        <v>62</v>
      </c>
      <c r="L92" s="11" t="s">
        <v>128</v>
      </c>
      <c r="M92" s="13">
        <f>Tabla1[[#This Row],[Precio Ofertado sin IVA.]]</f>
        <v>311127569.09888297</v>
      </c>
      <c r="N92" s="22">
        <v>1.4E-2</v>
      </c>
      <c r="O92" s="13">
        <v>311127569.09888297</v>
      </c>
      <c r="P92" s="22">
        <v>1.4E-2</v>
      </c>
      <c r="Q92" s="13">
        <v>11917258.611897601</v>
      </c>
      <c r="R92" s="15">
        <f>Tabla1[[#This Row],[Precio del Mantenimiento.]]</f>
        <v>11917258.611897601</v>
      </c>
      <c r="S92" s="11">
        <v>1</v>
      </c>
      <c r="T92" s="11"/>
      <c r="U92" s="11" t="s">
        <v>32</v>
      </c>
      <c r="V92" s="11"/>
      <c r="W92" s="11"/>
      <c r="X92" s="11" t="s">
        <v>32</v>
      </c>
      <c r="Y92" s="35" t="s">
        <v>33</v>
      </c>
      <c r="Z92" s="55"/>
    </row>
    <row r="93" spans="1:26" x14ac:dyDescent="0.25">
      <c r="A93" s="11" t="s">
        <v>123</v>
      </c>
      <c r="B93" s="11" t="s">
        <v>56</v>
      </c>
      <c r="C93" s="11" t="s">
        <v>117</v>
      </c>
      <c r="D93" s="11" t="s">
        <v>127</v>
      </c>
      <c r="E93" s="11"/>
      <c r="F93" s="12"/>
      <c r="G93" s="11"/>
      <c r="H93" s="11"/>
      <c r="I93" s="12" t="str">
        <f t="shared" si="4"/>
        <v>mayor a 100 a 110</v>
      </c>
      <c r="J93" s="12" t="str">
        <f>Tabla1[[#This Row],[Tipología]]&amp;Tabla1[[#This Row],[llave]]</f>
        <v>Tractormayor a 100 a 110</v>
      </c>
      <c r="K93" s="11" t="s">
        <v>124</v>
      </c>
      <c r="L93" s="11" t="s">
        <v>129</v>
      </c>
      <c r="M93" s="13">
        <f>Tabla1[[#This Row],[Precio Ofertado sin IVA.]]</f>
        <v>423039261.291848</v>
      </c>
      <c r="N93" s="17">
        <v>2.5000000000000001E-2</v>
      </c>
      <c r="O93" s="13">
        <v>423039261.291848</v>
      </c>
      <c r="P93" s="18">
        <v>2.5000000000000001E-2</v>
      </c>
      <c r="Q93" s="13">
        <v>11000546.4109824</v>
      </c>
      <c r="R93" s="15">
        <f>Tabla1[[#This Row],[Precio del Mantenimiento.]]</f>
        <v>11000546.4109824</v>
      </c>
      <c r="S93" s="11" t="s">
        <v>126</v>
      </c>
      <c r="T93" s="11" t="s">
        <v>33</v>
      </c>
      <c r="U93" s="11" t="s">
        <v>32</v>
      </c>
      <c r="V93" s="11" t="s">
        <v>33</v>
      </c>
      <c r="W93" s="11" t="s">
        <v>34</v>
      </c>
      <c r="X93" s="11"/>
      <c r="Y93" s="39" t="s">
        <v>33</v>
      </c>
      <c r="Z93" s="55"/>
    </row>
    <row r="94" spans="1:26" x14ac:dyDescent="0.25">
      <c r="A94" s="11" t="s">
        <v>49</v>
      </c>
      <c r="B94" s="19" t="s">
        <v>26</v>
      </c>
      <c r="C94" s="11" t="s">
        <v>149</v>
      </c>
      <c r="D94" s="11" t="s">
        <v>156</v>
      </c>
      <c r="E94" s="11" t="s">
        <v>157</v>
      </c>
      <c r="F94" s="12"/>
      <c r="G94" s="11"/>
      <c r="H94" s="11"/>
      <c r="I94" s="12" t="str">
        <f t="shared" si="4"/>
        <v>menor a 120menor a 10</v>
      </c>
      <c r="J94" s="12" t="str">
        <f>Tabla1[[#This Row],[Tipología]]&amp;Tabla1[[#This Row],[llave]]</f>
        <v>Tractor de orugasmenor a 120menor a 10</v>
      </c>
      <c r="K94" s="11" t="s">
        <v>51</v>
      </c>
      <c r="L94" s="11" t="s">
        <v>161</v>
      </c>
      <c r="M94" s="13">
        <f>Tabla1[[#This Row],[Precio Ofertado sin IVA.]]</f>
        <v>1176441526.02057</v>
      </c>
      <c r="N94" s="17">
        <v>4.8874429179250134</v>
      </c>
      <c r="O94" s="13">
        <v>1176441526.02057</v>
      </c>
      <c r="P94" s="18">
        <f>N94/100</f>
        <v>4.8874429179250133E-2</v>
      </c>
      <c r="Q94" s="13">
        <v>22506250</v>
      </c>
      <c r="R94" s="15">
        <f>Tabla1[[#This Row],[Precio del Mantenimiento.]]</f>
        <v>22506250</v>
      </c>
      <c r="S94" s="11" t="s">
        <v>53</v>
      </c>
      <c r="T94" s="11" t="s">
        <v>32</v>
      </c>
      <c r="U94" s="11" t="s">
        <v>32</v>
      </c>
      <c r="V94" s="11" t="s">
        <v>32</v>
      </c>
      <c r="W94" s="11">
        <v>5</v>
      </c>
      <c r="X94" s="11" t="s">
        <v>54</v>
      </c>
      <c r="Y94" s="35" t="s">
        <v>33</v>
      </c>
      <c r="Z94" s="55"/>
    </row>
    <row r="95" spans="1:26" x14ac:dyDescent="0.25">
      <c r="A95" s="11" t="s">
        <v>25</v>
      </c>
      <c r="B95" s="11" t="s">
        <v>56</v>
      </c>
      <c r="C95" s="11" t="s">
        <v>117</v>
      </c>
      <c r="D95" s="11" t="s">
        <v>130</v>
      </c>
      <c r="E95" s="11"/>
      <c r="F95" s="11"/>
      <c r="G95" s="11"/>
      <c r="H95" s="11"/>
      <c r="I95" s="12" t="str">
        <f t="shared" si="4"/>
        <v>mayor a 110</v>
      </c>
      <c r="J95" s="12" t="str">
        <f>Tabla1[[#This Row],[Tipología]]&amp;Tabla1[[#This Row],[llave]]</f>
        <v>Tractormayor a 110</v>
      </c>
      <c r="K95" s="11" t="s">
        <v>30</v>
      </c>
      <c r="L95" s="11">
        <v>8030</v>
      </c>
      <c r="M95" s="13">
        <f>Tabla1[[#This Row],[Precio Ofertado sin IVA.]]</f>
        <v>373257253.07191497</v>
      </c>
      <c r="N95" s="14">
        <v>0.3</v>
      </c>
      <c r="O95" s="13">
        <v>373257253.07191497</v>
      </c>
      <c r="P95" s="14">
        <v>0.3</v>
      </c>
      <c r="Q95" s="13">
        <v>12528400.079174399</v>
      </c>
      <c r="R95" s="15">
        <f>Tabla1[[#This Row],[Precio del Mantenimiento.]]</f>
        <v>12528400.079174399</v>
      </c>
      <c r="S95" s="11">
        <v>1</v>
      </c>
      <c r="T95" s="11" t="s">
        <v>32</v>
      </c>
      <c r="U95" s="11" t="s">
        <v>32</v>
      </c>
      <c r="V95" s="11" t="s">
        <v>33</v>
      </c>
      <c r="W95" s="11" t="s">
        <v>34</v>
      </c>
      <c r="X95" s="11" t="s">
        <v>60</v>
      </c>
      <c r="Y95" s="39" t="s">
        <v>33</v>
      </c>
      <c r="Z95" s="55"/>
    </row>
    <row r="96" spans="1:26" x14ac:dyDescent="0.25">
      <c r="A96" s="11" t="s">
        <v>123</v>
      </c>
      <c r="B96" s="11" t="s">
        <v>56</v>
      </c>
      <c r="C96" s="11" t="s">
        <v>117</v>
      </c>
      <c r="D96" s="11" t="s">
        <v>130</v>
      </c>
      <c r="E96" s="11"/>
      <c r="F96" s="12"/>
      <c r="G96" s="11"/>
      <c r="H96" s="11"/>
      <c r="I96" s="12" t="str">
        <f t="shared" si="4"/>
        <v>mayor a 110</v>
      </c>
      <c r="J96" s="12" t="str">
        <f>Tabla1[[#This Row],[Tipología]]&amp;Tabla1[[#This Row],[llave]]</f>
        <v>Tractormayor a 110</v>
      </c>
      <c r="K96" s="11" t="s">
        <v>124</v>
      </c>
      <c r="L96" s="11" t="s">
        <v>131</v>
      </c>
      <c r="M96" s="13">
        <f>Tabla1[[#This Row],[Precio Ofertado sin IVA.]]</f>
        <v>472169626.55391598</v>
      </c>
      <c r="N96" s="17">
        <v>2.5000000000000001E-2</v>
      </c>
      <c r="O96" s="13">
        <v>472169626.55391598</v>
      </c>
      <c r="P96" s="18">
        <v>2.5000000000000001E-2</v>
      </c>
      <c r="Q96" s="13">
        <v>13674290.330318401</v>
      </c>
      <c r="R96" s="15">
        <f>Tabla1[[#This Row],[Precio del Mantenimiento.]]</f>
        <v>13674290.330318401</v>
      </c>
      <c r="S96" s="11" t="s">
        <v>126</v>
      </c>
      <c r="T96" s="11" t="s">
        <v>33</v>
      </c>
      <c r="U96" s="11" t="s">
        <v>32</v>
      </c>
      <c r="V96" s="11" t="s">
        <v>33</v>
      </c>
      <c r="W96" s="11" t="s">
        <v>34</v>
      </c>
      <c r="X96" s="11"/>
      <c r="Y96" s="35" t="s">
        <v>33</v>
      </c>
      <c r="Z96" s="55"/>
    </row>
    <row r="97" spans="1:26" x14ac:dyDescent="0.25">
      <c r="A97" s="11" t="s">
        <v>25</v>
      </c>
      <c r="B97" s="11" t="s">
        <v>56</v>
      </c>
      <c r="C97" s="11" t="s">
        <v>117</v>
      </c>
      <c r="D97" s="11" t="s">
        <v>132</v>
      </c>
      <c r="E97" s="11"/>
      <c r="F97" s="11"/>
      <c r="G97" s="11"/>
      <c r="H97" s="11"/>
      <c r="I97" s="12" t="str">
        <f t="shared" si="4"/>
        <v>mayor a 60 a 70</v>
      </c>
      <c r="J97" s="12" t="str">
        <f>Tabla1[[#This Row],[Tipología]]&amp;Tabla1[[#This Row],[llave]]</f>
        <v>Tractormayor a 60 a 70</v>
      </c>
      <c r="K97" s="11" t="s">
        <v>30</v>
      </c>
      <c r="L97" s="11" t="s">
        <v>133</v>
      </c>
      <c r="M97" s="13">
        <f>Tabla1[[#This Row],[Precio Ofertado sin IVA.]]</f>
        <v>219370490.84051099</v>
      </c>
      <c r="N97" s="14">
        <v>0.3</v>
      </c>
      <c r="O97" s="13">
        <v>219370490.84051099</v>
      </c>
      <c r="P97" s="14">
        <v>0.3</v>
      </c>
      <c r="Q97" s="13">
        <v>11458902.51144</v>
      </c>
      <c r="R97" s="15">
        <f>Tabla1[[#This Row],[Precio del Mantenimiento.]]</f>
        <v>11458902.51144</v>
      </c>
      <c r="S97" s="11">
        <v>1</v>
      </c>
      <c r="T97" s="11" t="s">
        <v>32</v>
      </c>
      <c r="U97" s="11" t="s">
        <v>32</v>
      </c>
      <c r="V97" s="11" t="s">
        <v>33</v>
      </c>
      <c r="W97" s="11" t="s">
        <v>34</v>
      </c>
      <c r="X97" s="11" t="s">
        <v>60</v>
      </c>
      <c r="Y97" s="39" t="s">
        <v>33</v>
      </c>
      <c r="Z97" s="55"/>
    </row>
    <row r="98" spans="1:26" x14ac:dyDescent="0.25">
      <c r="A98" s="32" t="s">
        <v>25</v>
      </c>
      <c r="B98" s="32" t="s">
        <v>56</v>
      </c>
      <c r="C98" s="32" t="s">
        <v>117</v>
      </c>
      <c r="D98" s="32" t="s">
        <v>132</v>
      </c>
      <c r="E98" s="32"/>
      <c r="F98" s="42"/>
      <c r="G98" s="32"/>
      <c r="H98" s="32"/>
      <c r="I98" s="45" t="str">
        <f t="shared" si="4"/>
        <v>mayor a 60 a 70</v>
      </c>
      <c r="J98" s="45" t="str">
        <f>Tabla1[[#This Row],[Tipología]]&amp;Tabla1[[#This Row],[llave]]</f>
        <v>Tractormayor a 60 a 70</v>
      </c>
      <c r="K98" s="32" t="s">
        <v>30</v>
      </c>
      <c r="L98" s="32" t="s">
        <v>134</v>
      </c>
      <c r="M98" s="13">
        <f>Tabla1[[#This Row],[Precio Ofertado sin IVA.]]</f>
        <v>255386541.57686999</v>
      </c>
      <c r="N98" s="46"/>
      <c r="O98" s="13">
        <v>255386541.57686999</v>
      </c>
      <c r="P98" s="14">
        <v>0.3</v>
      </c>
      <c r="Q98" s="13">
        <v>11458902.51144</v>
      </c>
      <c r="R98" s="15">
        <f>Tabla1[[#This Row],[Precio del Mantenimiento.]]</f>
        <v>11458902.51144</v>
      </c>
      <c r="S98" s="32">
        <v>1</v>
      </c>
      <c r="T98" s="32" t="s">
        <v>32</v>
      </c>
      <c r="U98" s="32" t="s">
        <v>32</v>
      </c>
      <c r="V98" s="32" t="s">
        <v>33</v>
      </c>
      <c r="W98" s="11" t="s">
        <v>34</v>
      </c>
      <c r="X98" s="32" t="s">
        <v>32</v>
      </c>
      <c r="Y98" s="35" t="s">
        <v>33</v>
      </c>
      <c r="Z98" s="55"/>
    </row>
    <row r="99" spans="1:26" x14ac:dyDescent="0.25">
      <c r="A99" s="11" t="s">
        <v>61</v>
      </c>
      <c r="B99" s="11" t="s">
        <v>56</v>
      </c>
      <c r="C99" s="11" t="s">
        <v>117</v>
      </c>
      <c r="D99" s="11" t="s">
        <v>132</v>
      </c>
      <c r="E99" s="11"/>
      <c r="F99" s="11"/>
      <c r="G99" s="11"/>
      <c r="H99" s="11"/>
      <c r="I99" s="12" t="str">
        <f t="shared" si="4"/>
        <v>mayor a 60 a 70</v>
      </c>
      <c r="J99" s="12" t="str">
        <f>Tabla1[[#This Row],[Tipología]]&amp;Tabla1[[#This Row],[llave]]</f>
        <v>Tractormayor a 60 a 70</v>
      </c>
      <c r="K99" s="11" t="s">
        <v>62</v>
      </c>
      <c r="L99" s="11" t="s">
        <v>135</v>
      </c>
      <c r="M99" s="13">
        <f>Tabla1[[#This Row],[Precio Ofertado sin IVA.]]</f>
        <v>171535425.673614</v>
      </c>
      <c r="N99" s="22">
        <v>2.1999999999999999E-2</v>
      </c>
      <c r="O99" s="13">
        <v>171535425.673614</v>
      </c>
      <c r="P99" s="22">
        <v>2.1999999999999999E-2</v>
      </c>
      <c r="Q99" s="13">
        <v>11306117.1446208</v>
      </c>
      <c r="R99" s="15">
        <f>Tabla1[[#This Row],[Precio del Mantenimiento.]]</f>
        <v>11306117.1446208</v>
      </c>
      <c r="S99" s="11">
        <v>1</v>
      </c>
      <c r="T99" s="11"/>
      <c r="U99" s="11" t="s">
        <v>32</v>
      </c>
      <c r="V99" s="11"/>
      <c r="W99" s="11"/>
      <c r="X99" s="11" t="s">
        <v>32</v>
      </c>
      <c r="Y99" s="39" t="s">
        <v>33</v>
      </c>
      <c r="Z99" s="55"/>
    </row>
    <row r="100" spans="1:26" x14ac:dyDescent="0.25">
      <c r="A100" s="11" t="s">
        <v>49</v>
      </c>
      <c r="B100" s="11" t="s">
        <v>56</v>
      </c>
      <c r="C100" s="11" t="s">
        <v>117</v>
      </c>
      <c r="D100" s="11" t="s">
        <v>118</v>
      </c>
      <c r="E100" s="11"/>
      <c r="F100" s="11"/>
      <c r="G100" s="11"/>
      <c r="H100" s="11"/>
      <c r="I100" s="12" t="str">
        <f t="shared" si="4"/>
        <v>de 50 a 60</v>
      </c>
      <c r="J100" s="12" t="str">
        <f>Tabla1[[#This Row],[Tipología]]&amp;Tabla1[[#This Row],[llave]]</f>
        <v>Tractorde 50 a 60</v>
      </c>
      <c r="K100" s="11" t="s">
        <v>51</v>
      </c>
      <c r="L100" s="11" t="s">
        <v>119</v>
      </c>
      <c r="M100" s="13">
        <f>Tabla1[[#This Row],[Precio Ofertado sin IVA.]]</f>
        <v>160514993.29793501</v>
      </c>
      <c r="N100" s="24">
        <v>5</v>
      </c>
      <c r="O100" s="13">
        <v>160514993.29793501</v>
      </c>
      <c r="P100" s="18">
        <f>N100/100</f>
        <v>0.05</v>
      </c>
      <c r="Q100" s="13">
        <v>9931048.8432480004</v>
      </c>
      <c r="R100" s="15">
        <f>Tabla1[[#This Row],[Precio del Mantenimiento.]]</f>
        <v>9931048.8432480004</v>
      </c>
      <c r="S100" s="11" t="s">
        <v>53</v>
      </c>
      <c r="T100" s="11" t="s">
        <v>32</v>
      </c>
      <c r="U100" s="11" t="s">
        <v>32</v>
      </c>
      <c r="V100" s="11" t="s">
        <v>32</v>
      </c>
      <c r="W100" s="11">
        <v>5</v>
      </c>
      <c r="X100" s="11" t="s">
        <v>54</v>
      </c>
      <c r="Y100" s="35" t="s">
        <v>33</v>
      </c>
      <c r="Z100" s="55"/>
    </row>
    <row r="101" spans="1:26" x14ac:dyDescent="0.25">
      <c r="A101" s="11" t="s">
        <v>25</v>
      </c>
      <c r="B101" s="11" t="s">
        <v>56</v>
      </c>
      <c r="C101" s="11" t="s">
        <v>117</v>
      </c>
      <c r="D101" s="11" t="s">
        <v>136</v>
      </c>
      <c r="E101" s="11"/>
      <c r="F101" s="11"/>
      <c r="G101" s="11"/>
      <c r="H101" s="11"/>
      <c r="I101" s="12" t="str">
        <f t="shared" si="4"/>
        <v>mayor a 70 a 80</v>
      </c>
      <c r="J101" s="12" t="str">
        <f>Tabla1[[#This Row],[Tipología]]&amp;Tabla1[[#This Row],[llave]]</f>
        <v>Tractormayor a 70 a 80</v>
      </c>
      <c r="K101" s="11" t="s">
        <v>30</v>
      </c>
      <c r="L101" s="11" t="s">
        <v>138</v>
      </c>
      <c r="M101" s="13">
        <f>Tabla1[[#This Row],[Precio Ofertado sin IVA.]]</f>
        <v>229193050.13187701</v>
      </c>
      <c r="N101" s="14">
        <v>0.3</v>
      </c>
      <c r="O101" s="13">
        <v>229193050.13187701</v>
      </c>
      <c r="P101" s="14">
        <v>0.3</v>
      </c>
      <c r="Q101" s="13">
        <v>11458902.51144</v>
      </c>
      <c r="R101" s="15">
        <f>Tabla1[[#This Row],[Precio del Mantenimiento.]]</f>
        <v>11458902.51144</v>
      </c>
      <c r="S101" s="11">
        <v>1</v>
      </c>
      <c r="T101" s="11" t="s">
        <v>32</v>
      </c>
      <c r="U101" s="11" t="s">
        <v>32</v>
      </c>
      <c r="V101" s="11" t="s">
        <v>33</v>
      </c>
      <c r="W101" s="11" t="s">
        <v>34</v>
      </c>
      <c r="X101" s="11" t="s">
        <v>60</v>
      </c>
      <c r="Y101" s="39" t="s">
        <v>33</v>
      </c>
      <c r="Z101" s="55"/>
    </row>
    <row r="102" spans="1:26" x14ac:dyDescent="0.25">
      <c r="A102" s="11" t="s">
        <v>25</v>
      </c>
      <c r="B102" s="11" t="s">
        <v>56</v>
      </c>
      <c r="C102" s="11" t="s">
        <v>117</v>
      </c>
      <c r="D102" s="11" t="s">
        <v>136</v>
      </c>
      <c r="E102" s="11"/>
      <c r="F102" s="11"/>
      <c r="G102" s="11"/>
      <c r="H102" s="11"/>
      <c r="I102" s="12" t="str">
        <f t="shared" si="4"/>
        <v>mayor a 70 a 80</v>
      </c>
      <c r="J102" s="12" t="str">
        <f>Tabla1[[#This Row],[Tipología]]&amp;Tabla1[[#This Row],[llave]]</f>
        <v>Tractormayor a 70 a 80</v>
      </c>
      <c r="K102" s="11" t="s">
        <v>30</v>
      </c>
      <c r="L102" s="11" t="s">
        <v>139</v>
      </c>
      <c r="M102" s="13">
        <f>Tabla1[[#This Row],[Precio Ofertado sin IVA.]]</f>
        <v>255386541.57552099</v>
      </c>
      <c r="N102" s="14">
        <v>0.3</v>
      </c>
      <c r="O102" s="13">
        <v>255386541.57552099</v>
      </c>
      <c r="P102" s="14">
        <v>0.3</v>
      </c>
      <c r="Q102" s="13">
        <v>11458902.51144</v>
      </c>
      <c r="R102" s="15">
        <f>Tabla1[[#This Row],[Precio del Mantenimiento.]]</f>
        <v>11458902.51144</v>
      </c>
      <c r="S102" s="11">
        <v>1</v>
      </c>
      <c r="T102" s="11" t="s">
        <v>32</v>
      </c>
      <c r="U102" s="11" t="s">
        <v>32</v>
      </c>
      <c r="V102" s="11" t="s">
        <v>33</v>
      </c>
      <c r="W102" s="11" t="s">
        <v>34</v>
      </c>
      <c r="X102" s="11" t="s">
        <v>60</v>
      </c>
      <c r="Y102" s="35" t="s">
        <v>33</v>
      </c>
      <c r="Z102" s="55"/>
    </row>
    <row r="103" spans="1:26" x14ac:dyDescent="0.25">
      <c r="A103" s="11" t="s">
        <v>123</v>
      </c>
      <c r="B103" s="11" t="s">
        <v>56</v>
      </c>
      <c r="C103" s="11" t="s">
        <v>117</v>
      </c>
      <c r="D103" s="11" t="s">
        <v>136</v>
      </c>
      <c r="E103" s="11"/>
      <c r="F103" s="12"/>
      <c r="G103" s="11"/>
      <c r="H103" s="11"/>
      <c r="I103" s="12" t="str">
        <f t="shared" si="4"/>
        <v>mayor a 70 a 80</v>
      </c>
      <c r="J103" s="12" t="str">
        <f>Tabla1[[#This Row],[Tipología]]&amp;Tabla1[[#This Row],[llave]]</f>
        <v>Tractormayor a 70 a 80</v>
      </c>
      <c r="K103" s="11" t="s">
        <v>124</v>
      </c>
      <c r="L103" s="11" t="s">
        <v>140</v>
      </c>
      <c r="M103" s="13">
        <f>Tabla1[[#This Row],[Precio Ofertado sin IVA.]]</f>
        <v>228154893.45880601</v>
      </c>
      <c r="N103" s="17">
        <v>2.5000000000000001E-2</v>
      </c>
      <c r="O103" s="13">
        <v>228154893.45880601</v>
      </c>
      <c r="P103" s="18">
        <v>2.5000000000000001E-2</v>
      </c>
      <c r="Q103" s="13">
        <v>7944839.0745983999</v>
      </c>
      <c r="R103" s="15">
        <f>Tabla1[[#This Row],[Precio del Mantenimiento.]]</f>
        <v>7944839.0745983999</v>
      </c>
      <c r="S103" s="11" t="s">
        <v>126</v>
      </c>
      <c r="T103" s="11" t="s">
        <v>33</v>
      </c>
      <c r="U103" s="11" t="s">
        <v>32</v>
      </c>
      <c r="V103" s="11" t="s">
        <v>33</v>
      </c>
      <c r="W103" s="11" t="s">
        <v>34</v>
      </c>
      <c r="X103" s="11"/>
      <c r="Y103" s="39" t="s">
        <v>33</v>
      </c>
      <c r="Z103" s="55"/>
    </row>
    <row r="104" spans="1:26" x14ac:dyDescent="0.25">
      <c r="A104" s="11" t="s">
        <v>49</v>
      </c>
      <c r="B104" s="11" t="s">
        <v>56</v>
      </c>
      <c r="C104" s="11" t="s">
        <v>117</v>
      </c>
      <c r="D104" s="11" t="s">
        <v>127</v>
      </c>
      <c r="E104" s="11"/>
      <c r="F104" s="11"/>
      <c r="G104" s="11"/>
      <c r="H104" s="11"/>
      <c r="I104" s="12" t="str">
        <f t="shared" si="4"/>
        <v>mayor a 100 a 110</v>
      </c>
      <c r="J104" s="12" t="str">
        <f>Tabla1[[#This Row],[Tipología]]&amp;Tabla1[[#This Row],[llave]]</f>
        <v>Tractormayor a 100 a 110</v>
      </c>
      <c r="K104" s="11" t="s">
        <v>51</v>
      </c>
      <c r="L104" s="11">
        <v>6403</v>
      </c>
      <c r="M104" s="13">
        <f>Tabla1[[#This Row],[Precio Ofertado sin IVA.]]</f>
        <v>348820642.15193099</v>
      </c>
      <c r="N104" s="24">
        <v>5</v>
      </c>
      <c r="O104" s="13">
        <v>348820642.15193099</v>
      </c>
      <c r="P104" s="18">
        <f>N104/100</f>
        <v>0.05</v>
      </c>
      <c r="Q104" s="13">
        <v>15000000</v>
      </c>
      <c r="R104" s="15">
        <f>Tabla1[[#This Row],[Precio del Mantenimiento.]]</f>
        <v>15000000</v>
      </c>
      <c r="S104" s="11" t="s">
        <v>53</v>
      </c>
      <c r="T104" s="11" t="s">
        <v>32</v>
      </c>
      <c r="U104" s="11" t="s">
        <v>32</v>
      </c>
      <c r="V104" s="11" t="s">
        <v>32</v>
      </c>
      <c r="W104" s="11">
        <v>5</v>
      </c>
      <c r="X104" s="11" t="s">
        <v>54</v>
      </c>
      <c r="Y104" s="35" t="s">
        <v>33</v>
      </c>
      <c r="Z104" s="55"/>
    </row>
    <row r="105" spans="1:26" x14ac:dyDescent="0.25">
      <c r="A105" s="11" t="s">
        <v>25</v>
      </c>
      <c r="B105" s="11" t="s">
        <v>56</v>
      </c>
      <c r="C105" s="11" t="s">
        <v>117</v>
      </c>
      <c r="D105" s="11" t="s">
        <v>141</v>
      </c>
      <c r="E105" s="11"/>
      <c r="F105" s="11"/>
      <c r="G105" s="11"/>
      <c r="H105" s="11"/>
      <c r="I105" s="12" t="str">
        <f t="shared" si="4"/>
        <v>mayor a 80 a 90</v>
      </c>
      <c r="J105" s="12" t="str">
        <f>Tabla1[[#This Row],[Tipología]]&amp;Tabla1[[#This Row],[llave]]</f>
        <v>Tractormayor a 80 a 90</v>
      </c>
      <c r="K105" s="11" t="s">
        <v>30</v>
      </c>
      <c r="L105" s="11" t="s">
        <v>143</v>
      </c>
      <c r="M105" s="13">
        <f>Tabla1[[#This Row],[Precio Ofertado sin IVA.]]</f>
        <v>248838168.71461001</v>
      </c>
      <c r="N105" s="14">
        <v>0.3</v>
      </c>
      <c r="O105" s="13">
        <v>248838168.71461001</v>
      </c>
      <c r="P105" s="14">
        <v>0.3</v>
      </c>
      <c r="Q105" s="13">
        <v>11458902.51144</v>
      </c>
      <c r="R105" s="15">
        <f>Tabla1[[#This Row],[Precio del Mantenimiento.]]</f>
        <v>11458902.51144</v>
      </c>
      <c r="S105" s="11">
        <v>1</v>
      </c>
      <c r="T105" s="11" t="s">
        <v>32</v>
      </c>
      <c r="U105" s="11" t="s">
        <v>32</v>
      </c>
      <c r="V105" s="11" t="s">
        <v>33</v>
      </c>
      <c r="W105" s="11" t="s">
        <v>34</v>
      </c>
      <c r="X105" s="11" t="s">
        <v>60</v>
      </c>
      <c r="Y105" s="39" t="s">
        <v>33</v>
      </c>
      <c r="Z105" s="55"/>
    </row>
    <row r="106" spans="1:26" x14ac:dyDescent="0.25">
      <c r="A106" s="11" t="s">
        <v>123</v>
      </c>
      <c r="B106" s="11" t="s">
        <v>56</v>
      </c>
      <c r="C106" s="11" t="s">
        <v>117</v>
      </c>
      <c r="D106" s="11" t="s">
        <v>141</v>
      </c>
      <c r="E106" s="11"/>
      <c r="F106" s="12"/>
      <c r="G106" s="11"/>
      <c r="H106" s="11"/>
      <c r="I106" s="12" t="str">
        <f t="shared" si="4"/>
        <v>mayor a 80 a 90</v>
      </c>
      <c r="J106" s="12" t="str">
        <f>Tabla1[[#This Row],[Tipología]]&amp;Tabla1[[#This Row],[llave]]</f>
        <v>Tractormayor a 80 a 90</v>
      </c>
      <c r="K106" s="11" t="s">
        <v>124</v>
      </c>
      <c r="L106" s="11" t="s">
        <v>144</v>
      </c>
      <c r="M106" s="13">
        <f>Tabla1[[#This Row],[Precio Ofertado sin IVA.]]</f>
        <v>263627908.395594</v>
      </c>
      <c r="N106" s="17">
        <v>2.5000000000000001E-2</v>
      </c>
      <c r="O106" s="13">
        <v>263627908.395594</v>
      </c>
      <c r="P106" s="18">
        <v>2.5000000000000001E-2</v>
      </c>
      <c r="Q106" s="13">
        <v>7944839.0745983999</v>
      </c>
      <c r="R106" s="15">
        <f>Tabla1[[#This Row],[Precio del Mantenimiento.]]</f>
        <v>7944839.0745983999</v>
      </c>
      <c r="S106" s="11" t="s">
        <v>126</v>
      </c>
      <c r="T106" s="11" t="s">
        <v>33</v>
      </c>
      <c r="U106" s="11" t="s">
        <v>32</v>
      </c>
      <c r="V106" s="11" t="s">
        <v>33</v>
      </c>
      <c r="W106" s="11" t="s">
        <v>34</v>
      </c>
      <c r="X106" s="11"/>
      <c r="Y106" s="35" t="s">
        <v>33</v>
      </c>
      <c r="Z106" s="55"/>
    </row>
    <row r="107" spans="1:26" x14ac:dyDescent="0.25">
      <c r="A107" s="11" t="s">
        <v>49</v>
      </c>
      <c r="B107" s="11" t="s">
        <v>56</v>
      </c>
      <c r="C107" s="11" t="s">
        <v>117</v>
      </c>
      <c r="D107" s="11" t="s">
        <v>130</v>
      </c>
      <c r="E107" s="11"/>
      <c r="F107" s="11"/>
      <c r="G107" s="11"/>
      <c r="H107" s="11"/>
      <c r="I107" s="12" t="str">
        <f t="shared" si="4"/>
        <v>mayor a 110</v>
      </c>
      <c r="J107" s="12" t="str">
        <f>Tabla1[[#This Row],[Tipología]]&amp;Tabla1[[#This Row],[llave]]</f>
        <v>Tractormayor a 110</v>
      </c>
      <c r="K107" s="11" t="s">
        <v>51</v>
      </c>
      <c r="L107" s="11">
        <v>6603</v>
      </c>
      <c r="M107" s="13">
        <f>Tabla1[[#This Row],[Precio Ofertado sin IVA.]]</f>
        <v>420453452.59384501</v>
      </c>
      <c r="N107" s="24">
        <v>5</v>
      </c>
      <c r="O107" s="13">
        <v>420453452.59384501</v>
      </c>
      <c r="P107" s="18">
        <f>N107/100</f>
        <v>0.05</v>
      </c>
      <c r="Q107" s="13">
        <v>16250000</v>
      </c>
      <c r="R107" s="15">
        <f>Tabla1[[#This Row],[Precio del Mantenimiento.]]</f>
        <v>16250000</v>
      </c>
      <c r="S107" s="11" t="s">
        <v>53</v>
      </c>
      <c r="T107" s="11" t="s">
        <v>32</v>
      </c>
      <c r="U107" s="11" t="s">
        <v>32</v>
      </c>
      <c r="V107" s="11" t="s">
        <v>32</v>
      </c>
      <c r="W107" s="11">
        <v>5</v>
      </c>
      <c r="X107" s="11" t="s">
        <v>54</v>
      </c>
      <c r="Y107" s="39" t="s">
        <v>33</v>
      </c>
      <c r="Z107" s="55"/>
    </row>
    <row r="108" spans="1:26" x14ac:dyDescent="0.25">
      <c r="A108" s="11" t="s">
        <v>25</v>
      </c>
      <c r="B108" s="11" t="s">
        <v>56</v>
      </c>
      <c r="C108" s="11" t="s">
        <v>117</v>
      </c>
      <c r="D108" s="11" t="s">
        <v>145</v>
      </c>
      <c r="E108" s="11"/>
      <c r="F108" s="11"/>
      <c r="G108" s="11"/>
      <c r="H108" s="11"/>
      <c r="I108" s="12" t="str">
        <f t="shared" si="4"/>
        <v>mayor a 90 a 100</v>
      </c>
      <c r="J108" s="12" t="str">
        <f>Tabla1[[#This Row],[Tipología]]&amp;Tabla1[[#This Row],[llave]]</f>
        <v>Tractormayor a 90 a 100</v>
      </c>
      <c r="K108" s="11" t="s">
        <v>30</v>
      </c>
      <c r="L108" s="11" t="s">
        <v>146</v>
      </c>
      <c r="M108" s="13">
        <f>Tabla1[[#This Row],[Precio Ofertado sin IVA.]]</f>
        <v>258660728.00597599</v>
      </c>
      <c r="N108" s="14">
        <v>0.3</v>
      </c>
      <c r="O108" s="13">
        <v>258660728.00597599</v>
      </c>
      <c r="P108" s="14">
        <v>0.3</v>
      </c>
      <c r="Q108" s="13">
        <v>11458902.51144</v>
      </c>
      <c r="R108" s="15">
        <f>Tabla1[[#This Row],[Precio del Mantenimiento.]]</f>
        <v>11458902.51144</v>
      </c>
      <c r="S108" s="11">
        <v>1</v>
      </c>
      <c r="T108" s="11" t="s">
        <v>32</v>
      </c>
      <c r="U108" s="11" t="s">
        <v>32</v>
      </c>
      <c r="V108" s="11" t="s">
        <v>33</v>
      </c>
      <c r="W108" s="11" t="s">
        <v>34</v>
      </c>
      <c r="X108" s="11" t="s">
        <v>60</v>
      </c>
      <c r="Y108" s="35" t="s">
        <v>33</v>
      </c>
      <c r="Z108" s="55"/>
    </row>
    <row r="109" spans="1:26" x14ac:dyDescent="0.25">
      <c r="A109" s="11" t="s">
        <v>25</v>
      </c>
      <c r="B109" s="11" t="s">
        <v>56</v>
      </c>
      <c r="C109" s="11" t="s">
        <v>117</v>
      </c>
      <c r="D109" s="11" t="s">
        <v>145</v>
      </c>
      <c r="E109" s="11"/>
      <c r="F109" s="11"/>
      <c r="G109" s="11"/>
      <c r="H109" s="11"/>
      <c r="I109" s="12" t="str">
        <f t="shared" si="4"/>
        <v>mayor a 90 a 100</v>
      </c>
      <c r="J109" s="12" t="str">
        <f>Tabla1[[#This Row],[Tipología]]&amp;Tabla1[[#This Row],[llave]]</f>
        <v>Tractormayor a 90 a 100</v>
      </c>
      <c r="K109" s="11" t="s">
        <v>30</v>
      </c>
      <c r="L109" s="11">
        <v>6630</v>
      </c>
      <c r="M109" s="13">
        <f>Tabla1[[#This Row],[Precio Ofertado sin IVA.]]</f>
        <v>307773524.462807</v>
      </c>
      <c r="N109" s="14">
        <v>0.3</v>
      </c>
      <c r="O109" s="13">
        <v>307773524.462807</v>
      </c>
      <c r="P109" s="14">
        <v>0.3</v>
      </c>
      <c r="Q109" s="13">
        <v>12070043.9787168</v>
      </c>
      <c r="R109" s="15">
        <f>Tabla1[[#This Row],[Precio del Mantenimiento.]]</f>
        <v>12070043.9787168</v>
      </c>
      <c r="S109" s="11">
        <v>1</v>
      </c>
      <c r="T109" s="11" t="s">
        <v>32</v>
      </c>
      <c r="U109" s="11" t="s">
        <v>32</v>
      </c>
      <c r="V109" s="11" t="s">
        <v>33</v>
      </c>
      <c r="W109" s="11" t="s">
        <v>34</v>
      </c>
      <c r="X109" s="11" t="s">
        <v>60</v>
      </c>
      <c r="Y109" s="39" t="s">
        <v>33</v>
      </c>
      <c r="Z109" s="55"/>
    </row>
    <row r="110" spans="1:26" x14ac:dyDescent="0.25">
      <c r="A110" s="11" t="s">
        <v>61</v>
      </c>
      <c r="B110" s="11" t="s">
        <v>56</v>
      </c>
      <c r="C110" s="11" t="s">
        <v>117</v>
      </c>
      <c r="D110" s="11" t="s">
        <v>145</v>
      </c>
      <c r="E110" s="11"/>
      <c r="F110" s="11"/>
      <c r="G110" s="11"/>
      <c r="H110" s="11"/>
      <c r="I110" s="12" t="str">
        <f t="shared" si="4"/>
        <v>mayor a 90 a 100</v>
      </c>
      <c r="J110" s="12" t="str">
        <f>Tabla1[[#This Row],[Tipología]]&amp;Tabla1[[#This Row],[llave]]</f>
        <v>Tractormayor a 90 a 100</v>
      </c>
      <c r="K110" s="11" t="s">
        <v>62</v>
      </c>
      <c r="L110" s="11" t="s">
        <v>147</v>
      </c>
      <c r="M110" s="13">
        <f>Tabla1[[#This Row],[Precio Ofertado sin IVA.]]</f>
        <v>233185960.41292101</v>
      </c>
      <c r="N110" s="22">
        <v>1.7999999999999999E-2</v>
      </c>
      <c r="O110" s="13">
        <v>233185960.41292101</v>
      </c>
      <c r="P110" s="22">
        <v>1.7999999999999999E-2</v>
      </c>
      <c r="Q110" s="13">
        <v>11917258.611897601</v>
      </c>
      <c r="R110" s="15">
        <f>Tabla1[[#This Row],[Precio del Mantenimiento.]]</f>
        <v>11917258.611897601</v>
      </c>
      <c r="S110" s="11">
        <v>1</v>
      </c>
      <c r="T110" s="11"/>
      <c r="U110" s="11" t="s">
        <v>32</v>
      </c>
      <c r="V110" s="11"/>
      <c r="W110" s="11"/>
      <c r="X110" s="11" t="s">
        <v>32</v>
      </c>
      <c r="Y110" s="35" t="s">
        <v>33</v>
      </c>
      <c r="Z110" s="55"/>
    </row>
    <row r="111" spans="1:26" x14ac:dyDescent="0.25">
      <c r="A111" s="11" t="s">
        <v>123</v>
      </c>
      <c r="B111" s="11" t="s">
        <v>56</v>
      </c>
      <c r="C111" s="11" t="s">
        <v>117</v>
      </c>
      <c r="D111" s="11" t="s">
        <v>145</v>
      </c>
      <c r="E111" s="11">
        <v>3.25</v>
      </c>
      <c r="F111" s="11"/>
      <c r="G111" s="11"/>
      <c r="H111" s="11"/>
      <c r="I111" s="12" t="str">
        <f>IF(C111="Motoniveladora",D111&amp;E111,IF(C111="Retroexcavadora de llantas",D111&amp;E111,IF(C111="Excavadora de orugas",D111&amp;E111,IF(C111="Vibrocompactador mixto",E111,IF(C111="Vibrocompactador llanta para acabado",E111,IF(C111="Vibrocompactador doble tandem",E111,IF(C111="Tractor de orugas",D111&amp;E111,IF(C111="Minicargadores",F111,IF(C111="Cargadores Frontales",G111&amp;H111,IF(C111="Tractor",D111,IF(C111="Cosechadora",D111,0)))))))))))</f>
        <v>mayor a 90 a 100</v>
      </c>
      <c r="J111" s="12" t="str">
        <f>Tabla1[[#This Row],[Tipología]]&amp;Tabla1[[#This Row],[llave]]</f>
        <v>Tractormayor a 90 a 100</v>
      </c>
      <c r="K111" s="11" t="s">
        <v>124</v>
      </c>
      <c r="L111" s="11" t="s">
        <v>208</v>
      </c>
      <c r="M111" s="13"/>
      <c r="N111" s="22"/>
      <c r="O111" s="13">
        <v>236250000</v>
      </c>
      <c r="P111" s="18">
        <v>2.5000000000000001E-2</v>
      </c>
      <c r="Q111" s="13">
        <v>8500000</v>
      </c>
      <c r="R111" s="15"/>
      <c r="S111" s="11" t="s">
        <v>126</v>
      </c>
      <c r="T111" s="11" t="s">
        <v>33</v>
      </c>
      <c r="U111" s="11" t="s">
        <v>32</v>
      </c>
      <c r="V111" s="11" t="s">
        <v>33</v>
      </c>
      <c r="W111" s="11" t="s">
        <v>34</v>
      </c>
      <c r="X111" s="11" t="s">
        <v>32</v>
      </c>
      <c r="Y111" s="35" t="s">
        <v>33</v>
      </c>
      <c r="Z111" s="55"/>
    </row>
    <row r="112" spans="1:26" x14ac:dyDescent="0.25">
      <c r="A112" s="11" t="s">
        <v>123</v>
      </c>
      <c r="B112" s="11" t="s">
        <v>56</v>
      </c>
      <c r="C112" s="11" t="s">
        <v>117</v>
      </c>
      <c r="D112" s="11" t="s">
        <v>145</v>
      </c>
      <c r="E112" s="11"/>
      <c r="F112" s="12"/>
      <c r="G112" s="11"/>
      <c r="H112" s="11"/>
      <c r="I112" s="12" t="str">
        <f t="shared" si="4"/>
        <v>mayor a 90 a 100</v>
      </c>
      <c r="J112" s="12" t="str">
        <f>Tabla1[[#This Row],[Tipología]]&amp;Tabla1[[#This Row],[llave]]</f>
        <v>Tractormayor a 90 a 100</v>
      </c>
      <c r="K112" s="11" t="s">
        <v>124</v>
      </c>
      <c r="L112" s="11" t="s">
        <v>148</v>
      </c>
      <c r="M112" s="13">
        <f>Tabla1[[#This Row],[Precio Ofertado sin IVA.]]</f>
        <v>329399126.544936</v>
      </c>
      <c r="N112" s="17">
        <v>2.5000000000000001E-2</v>
      </c>
      <c r="O112" s="13">
        <v>329399126.544936</v>
      </c>
      <c r="P112" s="18">
        <v>2.5000000000000001E-2</v>
      </c>
      <c r="Q112" s="13">
        <v>9625478.1096096002</v>
      </c>
      <c r="R112" s="15">
        <f>Tabla1[[#This Row],[Precio del Mantenimiento.]]</f>
        <v>9625478.1096096002</v>
      </c>
      <c r="S112" s="11" t="s">
        <v>126</v>
      </c>
      <c r="T112" s="11" t="s">
        <v>33</v>
      </c>
      <c r="U112" s="11" t="s">
        <v>32</v>
      </c>
      <c r="V112" s="11" t="s">
        <v>33</v>
      </c>
      <c r="W112" s="11" t="s">
        <v>34</v>
      </c>
      <c r="X112" s="11"/>
      <c r="Y112" s="39" t="s">
        <v>33</v>
      </c>
      <c r="Z112" s="55"/>
    </row>
    <row r="113" spans="1:26" x14ac:dyDescent="0.25">
      <c r="A113" s="11" t="s">
        <v>25</v>
      </c>
      <c r="B113" s="11" t="s">
        <v>26</v>
      </c>
      <c r="C113" s="11" t="s">
        <v>149</v>
      </c>
      <c r="D113" s="11" t="s">
        <v>150</v>
      </c>
      <c r="E113" s="11" t="s">
        <v>151</v>
      </c>
      <c r="F113" s="11"/>
      <c r="G113" s="11"/>
      <c r="H113" s="11"/>
      <c r="I113" s="12" t="str">
        <f t="shared" si="4"/>
        <v>mayor a 140mayor a 14</v>
      </c>
      <c r="J113" s="12" t="str">
        <f>Tabla1[[#This Row],[Tipología]]&amp;Tabla1[[#This Row],[llave]]</f>
        <v>Tractor de orugasmayor a 140mayor a 14</v>
      </c>
      <c r="K113" s="11" t="s">
        <v>30</v>
      </c>
      <c r="L113" s="11" t="s">
        <v>152</v>
      </c>
      <c r="M113" s="13">
        <f>Tabla1[[#This Row],[Precio Ofertado sin IVA.]]</f>
        <v>1836738729.27985</v>
      </c>
      <c r="N113" s="14">
        <v>0.2</v>
      </c>
      <c r="O113" s="13">
        <v>1836738729.27985</v>
      </c>
      <c r="P113" s="14">
        <v>0.2</v>
      </c>
      <c r="Q113" s="13">
        <v>33612780.700223997</v>
      </c>
      <c r="R113" s="15">
        <f>Tabla1[[#This Row],[Precio del Mantenimiento.]]</f>
        <v>33612780.700223997</v>
      </c>
      <c r="S113" s="11">
        <v>1</v>
      </c>
      <c r="T113" s="11" t="s">
        <v>32</v>
      </c>
      <c r="U113" s="11" t="s">
        <v>32</v>
      </c>
      <c r="V113" s="11" t="s">
        <v>33</v>
      </c>
      <c r="W113" s="11" t="s">
        <v>34</v>
      </c>
      <c r="X113" s="11" t="s">
        <v>35</v>
      </c>
      <c r="Y113" s="35" t="s">
        <v>33</v>
      </c>
      <c r="Z113" s="55"/>
    </row>
    <row r="114" spans="1:26" x14ac:dyDescent="0.25">
      <c r="A114" s="11" t="s">
        <v>25</v>
      </c>
      <c r="B114" s="33" t="s">
        <v>26</v>
      </c>
      <c r="C114" s="33" t="s">
        <v>149</v>
      </c>
      <c r="D114" s="33" t="s">
        <v>150</v>
      </c>
      <c r="E114" s="33" t="s">
        <v>151</v>
      </c>
      <c r="F114" s="42"/>
      <c r="G114" s="32"/>
      <c r="H114" s="32"/>
      <c r="I114" s="36" t="str">
        <f t="shared" si="4"/>
        <v>mayor a 140mayor a 14</v>
      </c>
      <c r="J114" s="36" t="str">
        <f>Tabla1[[#This Row],[Tipología]]&amp;Tabla1[[#This Row],[llave]]</f>
        <v>Tractor de orugasmayor a 140mayor a 14</v>
      </c>
      <c r="K114" s="33" t="s">
        <v>30</v>
      </c>
      <c r="L114" s="33" t="s">
        <v>153</v>
      </c>
      <c r="M114" s="13">
        <f>Tabla1[[#This Row],[Precio Ofertado sin IVA.]]</f>
        <v>2188114834.0116501</v>
      </c>
      <c r="N114" s="34">
        <v>0.2</v>
      </c>
      <c r="O114" s="13">
        <v>2188114834.0116501</v>
      </c>
      <c r="P114" s="34">
        <v>0.2</v>
      </c>
      <c r="Q114" s="13">
        <v>38196341.704800002</v>
      </c>
      <c r="R114" s="15">
        <f>Tabla1[[#This Row],[Precio del Mantenimiento.]]</f>
        <v>38196341.704800002</v>
      </c>
      <c r="S114" s="33">
        <v>1</v>
      </c>
      <c r="T114" s="33" t="s">
        <v>32</v>
      </c>
      <c r="U114" s="33" t="s">
        <v>32</v>
      </c>
      <c r="V114" s="33" t="s">
        <v>33</v>
      </c>
      <c r="W114" s="33" t="s">
        <v>34</v>
      </c>
      <c r="X114" s="35" t="s">
        <v>35</v>
      </c>
      <c r="Y114" s="35" t="s">
        <v>33</v>
      </c>
      <c r="Z114" s="55"/>
    </row>
    <row r="115" spans="1:26" x14ac:dyDescent="0.25">
      <c r="A115" s="11" t="s">
        <v>39</v>
      </c>
      <c r="B115" s="11" t="s">
        <v>26</v>
      </c>
      <c r="C115" s="11" t="s">
        <v>149</v>
      </c>
      <c r="D115" s="11" t="s">
        <v>150</v>
      </c>
      <c r="E115" s="11" t="s">
        <v>151</v>
      </c>
      <c r="F115" s="11"/>
      <c r="G115" s="11"/>
      <c r="H115" s="11"/>
      <c r="I115" s="12" t="str">
        <f t="shared" si="4"/>
        <v>mayor a 140mayor a 14</v>
      </c>
      <c r="J115" s="12" t="str">
        <f>Tabla1[[#This Row],[Tipología]]&amp;Tabla1[[#This Row],[llave]]</f>
        <v>Tractor de orugasmayor a 140mayor a 14</v>
      </c>
      <c r="K115" s="11" t="s">
        <v>39</v>
      </c>
      <c r="L115" s="11" t="s">
        <v>154</v>
      </c>
      <c r="M115" s="13">
        <f>Tabla1[[#This Row],[Precio Ofertado sin IVA.]]</f>
        <v>1663529842.96417</v>
      </c>
      <c r="N115" s="16">
        <v>0.05</v>
      </c>
      <c r="O115" s="13">
        <v>1663529842.96417</v>
      </c>
      <c r="P115" s="16">
        <v>0.05</v>
      </c>
      <c r="Q115" s="13">
        <v>18444998.130711202</v>
      </c>
      <c r="R115" s="15">
        <f>Tabla1[[#This Row],[Precio del Mantenimiento.]]</f>
        <v>18444998.130711202</v>
      </c>
      <c r="S115" s="11" t="s">
        <v>41</v>
      </c>
      <c r="T115" s="11" t="s">
        <v>33</v>
      </c>
      <c r="U115" s="11" t="s">
        <v>32</v>
      </c>
      <c r="V115" s="11" t="s">
        <v>32</v>
      </c>
      <c r="W115" s="11">
        <v>20</v>
      </c>
      <c r="X115" s="11" t="s">
        <v>32</v>
      </c>
      <c r="Y115" s="35" t="s">
        <v>33</v>
      </c>
      <c r="Z115" s="55"/>
    </row>
    <row r="116" spans="1:26" x14ac:dyDescent="0.25">
      <c r="A116" s="11" t="s">
        <v>39</v>
      </c>
      <c r="B116" s="11" t="s">
        <v>26</v>
      </c>
      <c r="C116" s="11" t="s">
        <v>149</v>
      </c>
      <c r="D116" s="11" t="s">
        <v>150</v>
      </c>
      <c r="E116" s="11" t="s">
        <v>151</v>
      </c>
      <c r="F116" s="11"/>
      <c r="G116" s="11"/>
      <c r="H116" s="11"/>
      <c r="I116" s="12" t="str">
        <f t="shared" si="4"/>
        <v>mayor a 140mayor a 14</v>
      </c>
      <c r="J116" s="12" t="str">
        <f>Tabla1[[#This Row],[Tipología]]&amp;Tabla1[[#This Row],[llave]]</f>
        <v>Tractor de orugasmayor a 140mayor a 14</v>
      </c>
      <c r="K116" s="11" t="s">
        <v>39</v>
      </c>
      <c r="L116" s="11" t="s">
        <v>155</v>
      </c>
      <c r="M116" s="13">
        <f>Tabla1[[#This Row],[Precio Ofertado sin IVA.]]</f>
        <v>1871723150.15294</v>
      </c>
      <c r="N116" s="16">
        <v>0.05</v>
      </c>
      <c r="O116" s="13">
        <v>1871723150.15294</v>
      </c>
      <c r="P116" s="16">
        <v>0.05</v>
      </c>
      <c r="Q116" s="13">
        <v>25315407.725934301</v>
      </c>
      <c r="R116" s="15">
        <f>Tabla1[[#This Row],[Precio del Mantenimiento.]]</f>
        <v>25315407.725934301</v>
      </c>
      <c r="S116" s="11" t="s">
        <v>41</v>
      </c>
      <c r="T116" s="11" t="s">
        <v>33</v>
      </c>
      <c r="U116" s="11" t="s">
        <v>32</v>
      </c>
      <c r="V116" s="11" t="s">
        <v>32</v>
      </c>
      <c r="W116" s="11">
        <v>20</v>
      </c>
      <c r="X116" s="11" t="s">
        <v>32</v>
      </c>
      <c r="Y116" s="39" t="s">
        <v>33</v>
      </c>
      <c r="Z116" s="55"/>
    </row>
    <row r="117" spans="1:26" x14ac:dyDescent="0.25">
      <c r="A117" s="11" t="s">
        <v>49</v>
      </c>
      <c r="B117" s="11" t="s">
        <v>56</v>
      </c>
      <c r="C117" s="11" t="s">
        <v>117</v>
      </c>
      <c r="D117" s="11" t="s">
        <v>136</v>
      </c>
      <c r="E117" s="11"/>
      <c r="F117" s="11"/>
      <c r="G117" s="11"/>
      <c r="H117" s="11"/>
      <c r="I117" s="12" t="str">
        <f t="shared" si="4"/>
        <v>mayor a 70 a 80</v>
      </c>
      <c r="J117" s="12" t="str">
        <f>Tabla1[[#This Row],[Tipología]]&amp;Tabla1[[#This Row],[llave]]</f>
        <v>Tractormayor a 70 a 80</v>
      </c>
      <c r="K117" s="11" t="s">
        <v>51</v>
      </c>
      <c r="L117" s="11" t="s">
        <v>137</v>
      </c>
      <c r="M117" s="13">
        <f>Tabla1[[#This Row],[Precio Ofertado sin IVA.]]</f>
        <v>190062529.37765399</v>
      </c>
      <c r="N117" s="24">
        <v>5</v>
      </c>
      <c r="O117" s="13">
        <v>190062529.37765399</v>
      </c>
      <c r="P117" s="18">
        <f>N117/100</f>
        <v>0.05</v>
      </c>
      <c r="Q117" s="13">
        <v>11000000</v>
      </c>
      <c r="R117" s="15">
        <f>Tabla1[[#This Row],[Precio del Mantenimiento.]]</f>
        <v>11000000</v>
      </c>
      <c r="S117" s="11" t="s">
        <v>53</v>
      </c>
      <c r="T117" s="11" t="s">
        <v>32</v>
      </c>
      <c r="U117" s="11" t="s">
        <v>32</v>
      </c>
      <c r="V117" s="11" t="s">
        <v>32</v>
      </c>
      <c r="W117" s="11">
        <v>5</v>
      </c>
      <c r="X117" s="11" t="s">
        <v>54</v>
      </c>
      <c r="Y117" s="35" t="s">
        <v>33</v>
      </c>
      <c r="Z117" s="55"/>
    </row>
    <row r="118" spans="1:26" x14ac:dyDescent="0.25">
      <c r="A118" s="11" t="s">
        <v>39</v>
      </c>
      <c r="B118" s="11" t="s">
        <v>26</v>
      </c>
      <c r="C118" s="11" t="s">
        <v>149</v>
      </c>
      <c r="D118" s="11" t="s">
        <v>150</v>
      </c>
      <c r="E118" s="11" t="s">
        <v>151</v>
      </c>
      <c r="F118" s="11"/>
      <c r="G118" s="11"/>
      <c r="H118" s="11"/>
      <c r="I118" s="12" t="str">
        <f>IF(C118="Motoniveladora",D118&amp;E118,IF(C118="Retroexcavadora de llantas",D118&amp;E118,IF(C118="Excavadora de orugas",D118&amp;E118,IF(C118="Vibrocompactador mixto",E118,IF(C118="Vibrocompactador llanta para acabado",E118,IF(C118="Vibrocompactador doble tandem",E118,IF(C118="Tractor de orugas",D118&amp;E118,IF(C118="Minicargadores",F118,IF(C118="Cargadores Frontales",G118&amp;H118,IF(C118="Tractor",D118,IF(C118="Cosechadora",D118,0)))))))))))</f>
        <v>mayor a 140mayor a 14</v>
      </c>
      <c r="J118" s="12" t="str">
        <f>Tabla1[[#This Row],[Tipología]]&amp;Tabla1[[#This Row],[llave]]</f>
        <v>Tractor de orugasmayor a 140mayor a 14</v>
      </c>
      <c r="K118" s="11" t="s">
        <v>39</v>
      </c>
      <c r="L118" s="11" t="s">
        <v>202</v>
      </c>
      <c r="M118" s="13">
        <f>Tabla1[[#This Row],[Precio Ofertado sin IVA.]]</f>
        <v>1580000000</v>
      </c>
      <c r="N118" s="16">
        <v>0.05</v>
      </c>
      <c r="O118" s="13">
        <v>1580000000</v>
      </c>
      <c r="P118" s="16">
        <v>0.05</v>
      </c>
      <c r="Q118" s="13">
        <v>29300000</v>
      </c>
      <c r="R118" s="15">
        <v>29300000</v>
      </c>
      <c r="S118" s="33">
        <v>1</v>
      </c>
      <c r="T118" s="11" t="s">
        <v>33</v>
      </c>
      <c r="U118" s="11" t="s">
        <v>32</v>
      </c>
      <c r="V118" s="11" t="s">
        <v>32</v>
      </c>
      <c r="W118" s="11">
        <v>20</v>
      </c>
      <c r="X118" s="11" t="s">
        <v>32</v>
      </c>
      <c r="Y118" s="35" t="s">
        <v>32</v>
      </c>
      <c r="Z118" s="55"/>
    </row>
    <row r="119" spans="1:26" x14ac:dyDescent="0.25">
      <c r="A119" s="11" t="s">
        <v>39</v>
      </c>
      <c r="B119" s="11" t="s">
        <v>26</v>
      </c>
      <c r="C119" s="11" t="s">
        <v>149</v>
      </c>
      <c r="D119" s="11" t="s">
        <v>156</v>
      </c>
      <c r="E119" s="11" t="s">
        <v>157</v>
      </c>
      <c r="F119" s="11"/>
      <c r="G119" s="11"/>
      <c r="H119" s="11"/>
      <c r="I119" s="12" t="str">
        <f t="shared" si="4"/>
        <v>menor a 120menor a 10</v>
      </c>
      <c r="J119" s="12" t="str">
        <f>Tabla1[[#This Row],[Tipología]]&amp;Tabla1[[#This Row],[llave]]</f>
        <v>Tractor de orugasmenor a 120menor a 10</v>
      </c>
      <c r="K119" s="11" t="s">
        <v>39</v>
      </c>
      <c r="L119" s="11" t="s">
        <v>158</v>
      </c>
      <c r="M119" s="13">
        <f>Tabla1[[#This Row],[Precio Ofertado sin IVA.]]</f>
        <v>1038306750.5970401</v>
      </c>
      <c r="N119" s="16">
        <v>0.05</v>
      </c>
      <c r="O119" s="13">
        <v>1038306750.5970401</v>
      </c>
      <c r="P119" s="16">
        <v>0.05</v>
      </c>
      <c r="Q119" s="13">
        <v>14170219.408184201</v>
      </c>
      <c r="R119" s="15">
        <f>Tabla1[[#This Row],[Precio del Mantenimiento.]]</f>
        <v>14170219.408184201</v>
      </c>
      <c r="S119" s="11" t="s">
        <v>41</v>
      </c>
      <c r="T119" s="11" t="s">
        <v>33</v>
      </c>
      <c r="U119" s="11" t="s">
        <v>32</v>
      </c>
      <c r="V119" s="11" t="s">
        <v>32</v>
      </c>
      <c r="W119" s="11">
        <v>20</v>
      </c>
      <c r="X119" s="11" t="s">
        <v>32</v>
      </c>
      <c r="Y119" s="39" t="s">
        <v>33</v>
      </c>
      <c r="Z119" s="55"/>
    </row>
    <row r="120" spans="1:26" x14ac:dyDescent="0.25">
      <c r="A120" s="11" t="s">
        <v>49</v>
      </c>
      <c r="B120" s="11" t="s">
        <v>56</v>
      </c>
      <c r="C120" s="11" t="s">
        <v>117</v>
      </c>
      <c r="D120" s="11" t="s">
        <v>141</v>
      </c>
      <c r="E120" s="11"/>
      <c r="F120" s="11"/>
      <c r="G120" s="11"/>
      <c r="H120" s="11"/>
      <c r="I120" s="12" t="str">
        <f t="shared" si="4"/>
        <v>mayor a 80 a 90</v>
      </c>
      <c r="J120" s="12" t="str">
        <f>Tabla1[[#This Row],[Tipología]]&amp;Tabla1[[#This Row],[llave]]</f>
        <v>Tractormayor a 80 a 90</v>
      </c>
      <c r="K120" s="11" t="s">
        <v>51</v>
      </c>
      <c r="L120" s="11" t="s">
        <v>142</v>
      </c>
      <c r="M120" s="13">
        <f>Tabla1[[#This Row],[Precio Ofertado sin IVA.]]</f>
        <v>261615481.61394799</v>
      </c>
      <c r="N120" s="24">
        <v>5</v>
      </c>
      <c r="O120" s="13">
        <v>261615481.61394799</v>
      </c>
      <c r="P120" s="18">
        <f>N120/100</f>
        <v>0.05</v>
      </c>
      <c r="Q120" s="13">
        <v>13250000</v>
      </c>
      <c r="R120" s="15">
        <f>Tabla1[[#This Row],[Precio del Mantenimiento.]]</f>
        <v>13250000</v>
      </c>
      <c r="S120" s="11" t="s">
        <v>53</v>
      </c>
      <c r="T120" s="11" t="s">
        <v>32</v>
      </c>
      <c r="U120" s="11" t="s">
        <v>32</v>
      </c>
      <c r="V120" s="11" t="s">
        <v>32</v>
      </c>
      <c r="W120" s="11">
        <v>5</v>
      </c>
      <c r="X120" s="11" t="s">
        <v>54</v>
      </c>
      <c r="Y120" s="35" t="s">
        <v>33</v>
      </c>
      <c r="Z120" s="55"/>
    </row>
    <row r="121" spans="1:26" x14ac:dyDescent="0.25">
      <c r="A121" s="11" t="s">
        <v>49</v>
      </c>
      <c r="B121" s="11" t="s">
        <v>56</v>
      </c>
      <c r="C121" s="11" t="s">
        <v>117</v>
      </c>
      <c r="D121" s="11" t="s">
        <v>145</v>
      </c>
      <c r="E121" s="11"/>
      <c r="F121" s="11"/>
      <c r="G121" s="11"/>
      <c r="H121" s="11"/>
      <c r="I121" s="12" t="str">
        <f t="shared" si="4"/>
        <v>mayor a 90 a 100</v>
      </c>
      <c r="J121" s="12" t="str">
        <f>Tabla1[[#This Row],[Tipología]]&amp;Tabla1[[#This Row],[llave]]</f>
        <v>Tractormayor a 90 a 100</v>
      </c>
      <c r="K121" s="11" t="s">
        <v>51</v>
      </c>
      <c r="L121" s="11" t="s">
        <v>142</v>
      </c>
      <c r="M121" s="13">
        <f>Tabla1[[#This Row],[Precio Ofertado sin IVA.]]</f>
        <v>271517899.11093497</v>
      </c>
      <c r="N121" s="24">
        <v>5</v>
      </c>
      <c r="O121" s="13">
        <v>271517899.11093497</v>
      </c>
      <c r="P121" s="18">
        <f>N121/100</f>
        <v>0.05</v>
      </c>
      <c r="Q121" s="13">
        <v>13250000</v>
      </c>
      <c r="R121" s="15">
        <f>Tabla1[[#This Row],[Precio del Mantenimiento.]]</f>
        <v>13250000</v>
      </c>
      <c r="S121" s="11" t="s">
        <v>53</v>
      </c>
      <c r="T121" s="11" t="s">
        <v>32</v>
      </c>
      <c r="U121" s="11" t="s">
        <v>32</v>
      </c>
      <c r="V121" s="11" t="s">
        <v>32</v>
      </c>
      <c r="W121" s="11">
        <v>5</v>
      </c>
      <c r="X121" s="11" t="s">
        <v>54</v>
      </c>
      <c r="Y121" s="39" t="s">
        <v>33</v>
      </c>
      <c r="Z121" s="55"/>
    </row>
    <row r="122" spans="1:26" x14ac:dyDescent="0.25">
      <c r="A122" s="11" t="s">
        <v>39</v>
      </c>
      <c r="B122" s="11" t="s">
        <v>26</v>
      </c>
      <c r="C122" s="11" t="s">
        <v>162</v>
      </c>
      <c r="D122" s="11"/>
      <c r="E122" s="11" t="s">
        <v>163</v>
      </c>
      <c r="F122" s="11"/>
      <c r="G122" s="11"/>
      <c r="H122" s="11"/>
      <c r="I122" s="12" t="str">
        <f t="shared" si="4"/>
        <v>de 2 a 4</v>
      </c>
      <c r="J122" s="12" t="str">
        <f>Tabla1[[#This Row],[Tipología]]&amp;Tabla1[[#This Row],[llave]]</f>
        <v>Vibrocompactador doble tandemde 2 a 4</v>
      </c>
      <c r="K122" s="11" t="s">
        <v>164</v>
      </c>
      <c r="L122" s="11" t="s">
        <v>165</v>
      </c>
      <c r="M122" s="13">
        <f>Tabla1[[#This Row],[Precio Ofertado sin IVA.]]</f>
        <v>272000000</v>
      </c>
      <c r="N122" s="16">
        <v>0.05</v>
      </c>
      <c r="O122" s="13">
        <v>272000000</v>
      </c>
      <c r="P122" s="16">
        <v>0.05</v>
      </c>
      <c r="Q122" s="13">
        <v>13000000</v>
      </c>
      <c r="R122" s="15">
        <f>Tabla1[[#This Row],[Precio del Mantenimiento.]]</f>
        <v>13000000</v>
      </c>
      <c r="S122" s="11">
        <v>1</v>
      </c>
      <c r="T122" s="11" t="s">
        <v>33</v>
      </c>
      <c r="U122" s="11" t="s">
        <v>32</v>
      </c>
      <c r="V122" s="11" t="s">
        <v>32</v>
      </c>
      <c r="W122" s="11">
        <v>20</v>
      </c>
      <c r="X122" s="11" t="s">
        <v>32</v>
      </c>
      <c r="Y122" s="39" t="s">
        <v>32</v>
      </c>
      <c r="Z122" s="55"/>
    </row>
    <row r="123" spans="1:26" x14ac:dyDescent="0.25">
      <c r="A123" s="11" t="s">
        <v>39</v>
      </c>
      <c r="B123" s="11" t="s">
        <v>26</v>
      </c>
      <c r="C123" s="11" t="s">
        <v>162</v>
      </c>
      <c r="D123" s="11"/>
      <c r="E123" s="11" t="s">
        <v>163</v>
      </c>
      <c r="F123" s="11"/>
      <c r="G123" s="11"/>
      <c r="H123" s="11"/>
      <c r="I123" s="12" t="str">
        <f>IF(C123="Motoniveladora",D123&amp;E123,IF(C123="Retroexcavadora de llantas",D123&amp;E123,IF(C123="Excavadora de orugas",D123&amp;E123,IF(C123="Vibrocompactador mixto",E123,IF(C123="Vibrocompactador llanta para acabado",E123,IF(C123="Vibrocompactador doble tandem",E123,IF(C123="Tractor de orugas",D123&amp;E123,IF(C123="Minicargadores",F123,IF(C123="Cargadores Frontales",G123&amp;H123,IF(C123="Tractor",D123,IF(C123="Cosechadora",D123,0)))))))))))</f>
        <v>de 2 a 4</v>
      </c>
      <c r="J123" s="12" t="str">
        <f>Tabla1[[#This Row],[Tipología]]&amp;Tabla1[[#This Row],[llave]]</f>
        <v>Vibrocompactador doble tandemde 2 a 4</v>
      </c>
      <c r="K123" s="11" t="s">
        <v>164</v>
      </c>
      <c r="L123" s="11" t="s">
        <v>198</v>
      </c>
      <c r="M123" s="13">
        <f>Tabla1[[#This Row],[Precio Ofertado sin IVA.]]</f>
        <v>261000000</v>
      </c>
      <c r="N123" s="16">
        <v>0.05</v>
      </c>
      <c r="O123" s="13">
        <v>261000000</v>
      </c>
      <c r="P123" s="16">
        <v>0.05</v>
      </c>
      <c r="Q123" s="13">
        <v>13000000</v>
      </c>
      <c r="R123" s="13">
        <v>13000000</v>
      </c>
      <c r="S123" s="11">
        <v>1</v>
      </c>
      <c r="T123" s="11" t="s">
        <v>33</v>
      </c>
      <c r="U123" s="11" t="s">
        <v>32</v>
      </c>
      <c r="V123" s="11" t="s">
        <v>32</v>
      </c>
      <c r="W123" s="11">
        <v>20</v>
      </c>
      <c r="X123" s="11" t="s">
        <v>54</v>
      </c>
      <c r="Y123" s="35" t="s">
        <v>54</v>
      </c>
      <c r="Z123" s="55"/>
    </row>
    <row r="124" spans="1:26" x14ac:dyDescent="0.25">
      <c r="A124" s="11" t="s">
        <v>49</v>
      </c>
      <c r="B124" s="19" t="s">
        <v>26</v>
      </c>
      <c r="C124" s="11" t="s">
        <v>162</v>
      </c>
      <c r="D124" s="11"/>
      <c r="E124" s="11" t="s">
        <v>163</v>
      </c>
      <c r="F124" s="12"/>
      <c r="G124" s="12"/>
      <c r="H124" s="12"/>
      <c r="I124" s="12" t="str">
        <f t="shared" si="4"/>
        <v>de 2 a 4</v>
      </c>
      <c r="J124" s="12" t="str">
        <f>Tabla1[[#This Row],[Tipología]]&amp;Tabla1[[#This Row],[llave]]</f>
        <v>Vibrocompactador doble tandemde 2 a 4</v>
      </c>
      <c r="K124" s="11" t="s">
        <v>166</v>
      </c>
      <c r="L124" s="11" t="s">
        <v>167</v>
      </c>
      <c r="M124" s="13">
        <f>Tabla1[[#This Row],[Precio Ofertado sin IVA.]]</f>
        <v>232395939.15635401</v>
      </c>
      <c r="N124" s="17">
        <v>6.8725990575192561</v>
      </c>
      <c r="O124" s="13">
        <v>232395939.15635401</v>
      </c>
      <c r="P124" s="18">
        <f>N124/100</f>
        <v>6.8725990575192561E-2</v>
      </c>
      <c r="Q124" s="13">
        <v>20872461.25</v>
      </c>
      <c r="R124" s="15">
        <f>Tabla1[[#This Row],[Precio del Mantenimiento.]]</f>
        <v>20872461.25</v>
      </c>
      <c r="S124" s="11" t="s">
        <v>53</v>
      </c>
      <c r="T124" s="11" t="s">
        <v>32</v>
      </c>
      <c r="U124" s="11" t="s">
        <v>32</v>
      </c>
      <c r="V124" s="11" t="s">
        <v>32</v>
      </c>
      <c r="W124" s="11">
        <v>5</v>
      </c>
      <c r="X124" s="11" t="s">
        <v>54</v>
      </c>
      <c r="Y124" s="35" t="s">
        <v>33</v>
      </c>
      <c r="Z124" s="55"/>
    </row>
    <row r="125" spans="1:26" x14ac:dyDescent="0.25">
      <c r="A125" s="11" t="s">
        <v>49</v>
      </c>
      <c r="B125" s="19" t="s">
        <v>26</v>
      </c>
      <c r="C125" s="11" t="s">
        <v>162</v>
      </c>
      <c r="D125" s="11"/>
      <c r="E125" s="11" t="s">
        <v>163</v>
      </c>
      <c r="F125" s="12"/>
      <c r="G125" s="12"/>
      <c r="H125" s="12"/>
      <c r="I125" s="12" t="str">
        <f t="shared" si="4"/>
        <v>de 2 a 4</v>
      </c>
      <c r="J125" s="12" t="str">
        <f>Tabla1[[#This Row],[Tipología]]&amp;Tabla1[[#This Row],[llave]]</f>
        <v>Vibrocompactador doble tandemde 2 a 4</v>
      </c>
      <c r="K125" s="11" t="s">
        <v>166</v>
      </c>
      <c r="L125" s="11" t="s">
        <v>168</v>
      </c>
      <c r="M125" s="13">
        <f>Tabla1[[#This Row],[Precio Ofertado sin IVA.]]</f>
        <v>242372209.5219</v>
      </c>
      <c r="N125" s="17">
        <v>6.5897163522493338</v>
      </c>
      <c r="O125" s="13">
        <v>242372209.5219</v>
      </c>
      <c r="P125" s="18">
        <f>N125/100</f>
        <v>6.5897163522493335E-2</v>
      </c>
      <c r="Q125" s="13">
        <v>19981057.9009551</v>
      </c>
      <c r="R125" s="15">
        <f>Tabla1[[#This Row],[Precio del Mantenimiento.]]</f>
        <v>19981057.9009551</v>
      </c>
      <c r="S125" s="11" t="s">
        <v>53</v>
      </c>
      <c r="T125" s="11" t="s">
        <v>32</v>
      </c>
      <c r="U125" s="11" t="s">
        <v>32</v>
      </c>
      <c r="V125" s="11" t="s">
        <v>32</v>
      </c>
      <c r="W125" s="11">
        <v>5</v>
      </c>
      <c r="X125" s="11" t="s">
        <v>54</v>
      </c>
      <c r="Y125" s="39" t="s">
        <v>33</v>
      </c>
      <c r="Z125" s="55"/>
    </row>
    <row r="126" spans="1:26" x14ac:dyDescent="0.25">
      <c r="A126" s="11" t="s">
        <v>49</v>
      </c>
      <c r="B126" s="19" t="s">
        <v>26</v>
      </c>
      <c r="C126" s="11" t="s">
        <v>162</v>
      </c>
      <c r="D126" s="11"/>
      <c r="E126" s="11" t="s">
        <v>163</v>
      </c>
      <c r="F126" s="12"/>
      <c r="G126" s="12"/>
      <c r="H126" s="12"/>
      <c r="I126" s="12" t="str">
        <f t="shared" si="4"/>
        <v>de 2 a 4</v>
      </c>
      <c r="J126" s="12" t="str">
        <f>Tabla1[[#This Row],[Tipología]]&amp;Tabla1[[#This Row],[llave]]</f>
        <v>Vibrocompactador doble tandemde 2 a 4</v>
      </c>
      <c r="K126" s="11" t="s">
        <v>166</v>
      </c>
      <c r="L126" s="11" t="s">
        <v>169</v>
      </c>
      <c r="M126" s="13">
        <f>Tabla1[[#This Row],[Precio Ofertado sin IVA.]]</f>
        <v>420410265.276245</v>
      </c>
      <c r="N126" s="17">
        <v>3.7990606898425581</v>
      </c>
      <c r="O126" s="13">
        <v>420410265.276245</v>
      </c>
      <c r="P126" s="18">
        <f>N126/100</f>
        <v>3.799060689842558E-2</v>
      </c>
      <c r="Q126" s="13">
        <v>22466508.75</v>
      </c>
      <c r="R126" s="15">
        <f>Tabla1[[#This Row],[Precio del Mantenimiento.]]</f>
        <v>22466508.75</v>
      </c>
      <c r="S126" s="11" t="s">
        <v>53</v>
      </c>
      <c r="T126" s="11" t="s">
        <v>32</v>
      </c>
      <c r="U126" s="11" t="s">
        <v>32</v>
      </c>
      <c r="V126" s="11" t="s">
        <v>32</v>
      </c>
      <c r="W126" s="11">
        <v>5</v>
      </c>
      <c r="X126" s="11" t="s">
        <v>54</v>
      </c>
      <c r="Y126" s="35" t="s">
        <v>33</v>
      </c>
      <c r="Z126" s="55"/>
    </row>
    <row r="127" spans="1:26" x14ac:dyDescent="0.25">
      <c r="A127" s="11" t="s">
        <v>39</v>
      </c>
      <c r="B127" s="11" t="s">
        <v>26</v>
      </c>
      <c r="C127" s="11" t="s">
        <v>170</v>
      </c>
      <c r="D127" s="11"/>
      <c r="E127" s="11" t="s">
        <v>171</v>
      </c>
      <c r="F127" s="11"/>
      <c r="G127" s="11"/>
      <c r="H127" s="11"/>
      <c r="I127" s="12" t="str">
        <f t="shared" ref="I127:I136" si="5">IF(C127="Motoniveladora",D127&amp;E127,IF(C127="Retroexcavadora de llantas",D127&amp;E127,IF(C127="Excavadora de orugas",D127&amp;E127,IF(C127="Vibrocompactador mixto",E127,IF(C127="Vibrocompactador llanta para acabado",E127,IF(C127="Vibrocompactador doble tandem",E127,IF(C127="Tractor de orugas",D127&amp;E127,IF(C127="Minicargadores",F127,IF(C127="Cargadores Frontales",G127&amp;H127,IF(C127="Tractor",D127,IF(C127="Cosechadora",D127,0)))))))))))</f>
        <v>de 7 a 11</v>
      </c>
      <c r="J127" s="12" t="str">
        <f>Tabla1[[#This Row],[Tipología]]&amp;Tabla1[[#This Row],[llave]]</f>
        <v>Vibrocompactador mixtode 7 a 11</v>
      </c>
      <c r="K127" s="11" t="s">
        <v>164</v>
      </c>
      <c r="L127" s="11" t="s">
        <v>172</v>
      </c>
      <c r="M127" s="13">
        <f>Tabla1[[#This Row],[Precio Ofertado sin IVA.]]</f>
        <v>581025143.62060595</v>
      </c>
      <c r="N127" s="16">
        <v>0.06</v>
      </c>
      <c r="O127" s="13">
        <v>581025143.62060595</v>
      </c>
      <c r="P127" s="16">
        <v>0.06</v>
      </c>
      <c r="Q127" s="13">
        <v>18457816.8229874</v>
      </c>
      <c r="R127" s="15">
        <f>Tabla1[[#This Row],[Precio del Mantenimiento.]]</f>
        <v>18457816.8229874</v>
      </c>
      <c r="S127" s="11" t="s">
        <v>92</v>
      </c>
      <c r="T127" s="11" t="s">
        <v>33</v>
      </c>
      <c r="U127" s="11" t="s">
        <v>32</v>
      </c>
      <c r="V127" s="11" t="s">
        <v>32</v>
      </c>
      <c r="W127" s="11">
        <v>20</v>
      </c>
      <c r="X127" s="11" t="s">
        <v>32</v>
      </c>
      <c r="Y127" s="39" t="s">
        <v>33</v>
      </c>
      <c r="Z127" s="55"/>
    </row>
    <row r="128" spans="1:26" x14ac:dyDescent="0.25">
      <c r="A128" s="11" t="s">
        <v>39</v>
      </c>
      <c r="B128" s="11" t="s">
        <v>26</v>
      </c>
      <c r="C128" s="11" t="s">
        <v>170</v>
      </c>
      <c r="D128" s="11"/>
      <c r="E128" s="11" t="s">
        <v>171</v>
      </c>
      <c r="F128" s="11"/>
      <c r="G128" s="11"/>
      <c r="H128" s="11"/>
      <c r="I128" s="12" t="str">
        <f t="shared" si="5"/>
        <v>de 7 a 11</v>
      </c>
      <c r="J128" s="12" t="str">
        <f>Tabla1[[#This Row],[Tipología]]&amp;Tabla1[[#This Row],[llave]]</f>
        <v>Vibrocompactador mixtode 7 a 11</v>
      </c>
      <c r="K128" s="11" t="s">
        <v>164</v>
      </c>
      <c r="L128" s="11" t="s">
        <v>177</v>
      </c>
      <c r="M128" s="13">
        <f>Tabla1[[#This Row],[Precio Ofertado sin IVA.]]</f>
        <v>577230285.90079999</v>
      </c>
      <c r="N128" s="16">
        <v>0.05</v>
      </c>
      <c r="O128" s="13">
        <v>577230285.90079999</v>
      </c>
      <c r="P128" s="16">
        <v>0.05</v>
      </c>
      <c r="Q128" s="13">
        <v>24476983.949999999</v>
      </c>
      <c r="R128" s="15">
        <f>Tabla1[[#This Row],[Precio del Mantenimiento.]]</f>
        <v>24476983.949999999</v>
      </c>
      <c r="S128" s="11" t="s">
        <v>41</v>
      </c>
      <c r="T128" s="11" t="s">
        <v>33</v>
      </c>
      <c r="U128" s="11" t="s">
        <v>32</v>
      </c>
      <c r="V128" s="11" t="s">
        <v>32</v>
      </c>
      <c r="W128" s="11">
        <v>20</v>
      </c>
      <c r="X128" s="11" t="s">
        <v>32</v>
      </c>
      <c r="Y128" s="35" t="s">
        <v>33</v>
      </c>
      <c r="Z128" s="55"/>
    </row>
    <row r="129" spans="1:26" x14ac:dyDescent="0.25">
      <c r="A129" s="11" t="s">
        <v>37</v>
      </c>
      <c r="B129" s="11" t="s">
        <v>26</v>
      </c>
      <c r="C129" s="60" t="s">
        <v>170</v>
      </c>
      <c r="D129" s="11"/>
      <c r="E129" s="11" t="s">
        <v>171</v>
      </c>
      <c r="F129" s="11"/>
      <c r="G129" s="11"/>
      <c r="H129" s="11"/>
      <c r="I129" s="12" t="str">
        <f>IF(C129="Motoniveladora",D129&amp;E129,IF(C129="Retroexcavadora de llantas",D129&amp;E129,IF(C129="Excavadora de orugas",D129&amp;E129,IF(C129="Vibrocompactador mixto",E129,IF(C129="Vibrocompactador llanta para acabado",E129,IF(C129="Vibrocompactador doble tandem",E129,IF(C129="Tractor de orugas",D129&amp;E129,IF(C129="Minicargadores",F129,IF(C129="Cargadores Frontales",G129&amp;H129,IF(C129="Tractor",D129,IF(C129="Cosechadora",D129,0)))))))))))</f>
        <v>de 7 a 11</v>
      </c>
      <c r="J129" s="12" t="str">
        <f>Tabla1[[#This Row],[Tipología]]&amp;Tabla1[[#This Row],[llave]]</f>
        <v>Vibrocompactador mixtode 7 a 11</v>
      </c>
      <c r="K129" s="11" t="s">
        <v>211</v>
      </c>
      <c r="L129" s="11" t="s">
        <v>222</v>
      </c>
      <c r="M129" s="59">
        <v>530000000</v>
      </c>
      <c r="N129" s="16">
        <v>0.02</v>
      </c>
      <c r="O129" s="59">
        <v>530000000</v>
      </c>
      <c r="P129" s="16">
        <v>0.02</v>
      </c>
      <c r="Q129" s="59">
        <v>20000000</v>
      </c>
      <c r="R129" s="15">
        <f>Tabla1[[#This Row],[Precio del Mantenimiento.]]</f>
        <v>20000000</v>
      </c>
      <c r="S129" s="11">
        <v>1</v>
      </c>
      <c r="T129" s="11" t="s">
        <v>32</v>
      </c>
      <c r="U129" s="11" t="s">
        <v>32</v>
      </c>
      <c r="V129" s="11" t="s">
        <v>32</v>
      </c>
      <c r="W129" s="11">
        <v>5</v>
      </c>
      <c r="X129" s="11" t="s">
        <v>32</v>
      </c>
      <c r="Y129" s="39" t="s">
        <v>32</v>
      </c>
      <c r="Z129" s="55"/>
    </row>
    <row r="130" spans="1:26" x14ac:dyDescent="0.25">
      <c r="A130" s="11" t="s">
        <v>39</v>
      </c>
      <c r="B130" s="11" t="s">
        <v>26</v>
      </c>
      <c r="C130" s="11" t="s">
        <v>170</v>
      </c>
      <c r="D130" s="11"/>
      <c r="E130" s="11" t="s">
        <v>171</v>
      </c>
      <c r="F130" s="11"/>
      <c r="G130" s="11"/>
      <c r="H130" s="11"/>
      <c r="I130" s="12" t="str">
        <f t="shared" si="5"/>
        <v>de 7 a 11</v>
      </c>
      <c r="J130" s="12" t="str">
        <f>Tabla1[[#This Row],[Tipología]]&amp;Tabla1[[#This Row],[llave]]</f>
        <v>Vibrocompactador mixtode 7 a 11</v>
      </c>
      <c r="K130" s="11" t="s">
        <v>164</v>
      </c>
      <c r="L130" s="11" t="s">
        <v>197</v>
      </c>
      <c r="M130" s="13">
        <v>528000000</v>
      </c>
      <c r="N130" s="16">
        <v>0.05</v>
      </c>
      <c r="O130" s="13">
        <v>528000000</v>
      </c>
      <c r="P130" s="16">
        <v>0.05</v>
      </c>
      <c r="Q130" s="13">
        <v>20500000</v>
      </c>
      <c r="R130" s="15">
        <f>Tabla1[[#This Row],[Precio del Mantenimiento.]]</f>
        <v>20500000</v>
      </c>
      <c r="S130" s="11">
        <v>1</v>
      </c>
      <c r="T130" s="11" t="s">
        <v>33</v>
      </c>
      <c r="U130" s="11" t="s">
        <v>32</v>
      </c>
      <c r="V130" s="11" t="s">
        <v>32</v>
      </c>
      <c r="W130" s="11">
        <v>20</v>
      </c>
      <c r="X130" s="11" t="s">
        <v>32</v>
      </c>
      <c r="Y130" s="39" t="s">
        <v>32</v>
      </c>
      <c r="Z130" s="55"/>
    </row>
    <row r="131" spans="1:26" x14ac:dyDescent="0.25">
      <c r="A131" s="11" t="s">
        <v>37</v>
      </c>
      <c r="B131" s="11" t="s">
        <v>26</v>
      </c>
      <c r="C131" s="60" t="s">
        <v>170</v>
      </c>
      <c r="D131" s="11"/>
      <c r="E131" s="11" t="s">
        <v>173</v>
      </c>
      <c r="F131" s="11"/>
      <c r="G131" s="11"/>
      <c r="H131" s="11"/>
      <c r="I131" s="12" t="str">
        <f>IF(C131="Motoniveladora",D131&amp;E131,IF(C131="Retroexcavadora de llantas",D131&amp;E131,IF(C131="Excavadora de orugas",D131&amp;E131,IF(C131="Vibrocompactador mixto",E131,IF(C131="Vibrocompactador llanta para acabado",E131,IF(C131="Vibrocompactador doble tandem",E131,IF(C131="Tractor de orugas",D131&amp;E131,IF(C131="Minicargadores",F131,IF(C131="Cargadores Frontales",G131&amp;H131,IF(C131="Tractor",D131,IF(C131="Cosechadora",D131,0)))))))))))</f>
        <v>mayor a 11</v>
      </c>
      <c r="J131" s="12" t="str">
        <f>Tabla1[[#This Row],[Tipología]]&amp;Tabla1[[#This Row],[llave]]</f>
        <v>Vibrocompactador mixtomayor a 11</v>
      </c>
      <c r="K131" s="11" t="s">
        <v>211</v>
      </c>
      <c r="L131" s="11" t="s">
        <v>223</v>
      </c>
      <c r="M131" s="59">
        <v>580000000</v>
      </c>
      <c r="N131" s="16">
        <v>0.02</v>
      </c>
      <c r="O131" s="59">
        <v>580000000</v>
      </c>
      <c r="P131" s="16">
        <v>0.02</v>
      </c>
      <c r="Q131" s="59">
        <v>20000000</v>
      </c>
      <c r="R131" s="59">
        <v>20000000</v>
      </c>
      <c r="S131" s="11">
        <v>1</v>
      </c>
      <c r="T131" s="11" t="s">
        <v>32</v>
      </c>
      <c r="U131" s="11" t="s">
        <v>32</v>
      </c>
      <c r="V131" s="11" t="s">
        <v>32</v>
      </c>
      <c r="W131" s="11">
        <v>5</v>
      </c>
      <c r="X131" s="11" t="s">
        <v>32</v>
      </c>
      <c r="Y131" s="39" t="s">
        <v>32</v>
      </c>
      <c r="Z131" s="55"/>
    </row>
    <row r="132" spans="1:26" x14ac:dyDescent="0.25">
      <c r="A132" s="11" t="s">
        <v>25</v>
      </c>
      <c r="B132" s="11" t="s">
        <v>26</v>
      </c>
      <c r="C132" s="11" t="s">
        <v>170</v>
      </c>
      <c r="D132" s="11"/>
      <c r="E132" s="11" t="s">
        <v>173</v>
      </c>
      <c r="F132" s="11"/>
      <c r="G132" s="11"/>
      <c r="H132" s="11"/>
      <c r="I132" s="12" t="str">
        <f t="shared" si="5"/>
        <v>mayor a 11</v>
      </c>
      <c r="J132" s="12" t="str">
        <f>Tabla1[[#This Row],[Tipología]]&amp;Tabla1[[#This Row],[llave]]</f>
        <v>Vibrocompactador mixtomayor a 11</v>
      </c>
      <c r="K132" s="11" t="s">
        <v>30</v>
      </c>
      <c r="L132" s="11" t="s">
        <v>174</v>
      </c>
      <c r="M132" s="13">
        <f>Tabla1[[#This Row],[Precio Ofertado sin IVA.]]</f>
        <v>814553697.33280504</v>
      </c>
      <c r="N132" s="14">
        <v>0.3</v>
      </c>
      <c r="O132" s="13">
        <v>814553697.33280504</v>
      </c>
      <c r="P132" s="14">
        <v>0.3</v>
      </c>
      <c r="Q132" s="13">
        <v>24445658.691071998</v>
      </c>
      <c r="R132" s="15">
        <f>Tabla1[[#This Row],[Precio del Mantenimiento.]]</f>
        <v>24445658.691071998</v>
      </c>
      <c r="S132" s="11">
        <v>1</v>
      </c>
      <c r="T132" s="11" t="s">
        <v>32</v>
      </c>
      <c r="U132" s="11" t="s">
        <v>32</v>
      </c>
      <c r="V132" s="11" t="s">
        <v>33</v>
      </c>
      <c r="W132" s="11" t="s">
        <v>34</v>
      </c>
      <c r="X132" s="11" t="s">
        <v>35</v>
      </c>
      <c r="Y132" s="35" t="s">
        <v>33</v>
      </c>
      <c r="Z132" s="55"/>
    </row>
    <row r="133" spans="1:26" x14ac:dyDescent="0.25">
      <c r="A133" s="11" t="s">
        <v>49</v>
      </c>
      <c r="B133" s="19" t="s">
        <v>26</v>
      </c>
      <c r="C133" s="11" t="s">
        <v>170</v>
      </c>
      <c r="D133" s="11"/>
      <c r="E133" s="11" t="s">
        <v>171</v>
      </c>
      <c r="F133" s="12"/>
      <c r="G133" s="12"/>
      <c r="H133" s="12"/>
      <c r="I133" s="12" t="str">
        <f t="shared" si="5"/>
        <v>de 7 a 11</v>
      </c>
      <c r="J133" s="12" t="str">
        <f>Tabla1[[#This Row],[Tipología]]&amp;Tabla1[[#This Row],[llave]]</f>
        <v>Vibrocompactador mixtode 7 a 11</v>
      </c>
      <c r="K133" s="11" t="s">
        <v>166</v>
      </c>
      <c r="L133" s="11" t="s">
        <v>180</v>
      </c>
      <c r="M133" s="13">
        <f>Tabla1[[#This Row],[Precio Ofertado sin IVA.]]</f>
        <v>540738520</v>
      </c>
      <c r="N133" s="17">
        <v>4.024983879939561</v>
      </c>
      <c r="O133" s="13">
        <v>540738520</v>
      </c>
      <c r="P133" s="18">
        <f>N133/100</f>
        <v>4.0249838799395608E-2</v>
      </c>
      <c r="Q133" s="13">
        <v>37344975</v>
      </c>
      <c r="R133" s="15">
        <f>Tabla1[[#This Row],[Precio del Mantenimiento.]]</f>
        <v>37344975</v>
      </c>
      <c r="S133" s="11" t="s">
        <v>53</v>
      </c>
      <c r="T133" s="11" t="s">
        <v>32</v>
      </c>
      <c r="U133" s="11" t="s">
        <v>32</v>
      </c>
      <c r="V133" s="11" t="s">
        <v>32</v>
      </c>
      <c r="W133" s="11">
        <v>5</v>
      </c>
      <c r="X133" s="11" t="s">
        <v>54</v>
      </c>
      <c r="Y133" s="39" t="s">
        <v>32</v>
      </c>
      <c r="Z133" s="55"/>
    </row>
    <row r="134" spans="1:26" x14ac:dyDescent="0.25">
      <c r="A134" s="11" t="s">
        <v>49</v>
      </c>
      <c r="B134" s="19" t="s">
        <v>26</v>
      </c>
      <c r="C134" s="11" t="s">
        <v>170</v>
      </c>
      <c r="D134" s="11"/>
      <c r="E134" s="11" t="s">
        <v>173</v>
      </c>
      <c r="F134" s="12"/>
      <c r="G134" s="12"/>
      <c r="H134" s="12"/>
      <c r="I134" s="12" t="str">
        <f t="shared" si="5"/>
        <v>mayor a 11</v>
      </c>
      <c r="J134" s="12" t="str">
        <f>Tabla1[[#This Row],[Tipología]]&amp;Tabla1[[#This Row],[llave]]</f>
        <v>Vibrocompactador mixtomayor a 11</v>
      </c>
      <c r="K134" s="11" t="s">
        <v>166</v>
      </c>
      <c r="L134" s="11" t="s">
        <v>181</v>
      </c>
      <c r="M134" s="13">
        <f>Tabla1[[#This Row],[Precio Ofertado sin IVA.]]</f>
        <v>710846920</v>
      </c>
      <c r="N134" s="17">
        <v>3.9769148049402827</v>
      </c>
      <c r="O134" s="13">
        <v>710846920</v>
      </c>
      <c r="P134" s="18">
        <f>N134/100</f>
        <v>3.9769148049402826E-2</v>
      </c>
      <c r="Q134" s="13">
        <v>37344975</v>
      </c>
      <c r="R134" s="15">
        <f>Tabla1[[#This Row],[Precio del Mantenimiento.]]</f>
        <v>37344975</v>
      </c>
      <c r="S134" s="11" t="s">
        <v>182</v>
      </c>
      <c r="T134" s="11" t="s">
        <v>32</v>
      </c>
      <c r="U134" s="11" t="s">
        <v>32</v>
      </c>
      <c r="V134" s="11" t="s">
        <v>32</v>
      </c>
      <c r="W134" s="11">
        <v>5</v>
      </c>
      <c r="X134" s="11" t="s">
        <v>54</v>
      </c>
      <c r="Y134" s="35" t="s">
        <v>32</v>
      </c>
      <c r="Z134" s="55"/>
    </row>
    <row r="135" spans="1:26" x14ac:dyDescent="0.25">
      <c r="A135" s="11" t="s">
        <v>49</v>
      </c>
      <c r="B135" s="19" t="s">
        <v>26</v>
      </c>
      <c r="C135" s="11" t="s">
        <v>170</v>
      </c>
      <c r="D135" s="11"/>
      <c r="E135" s="11" t="s">
        <v>173</v>
      </c>
      <c r="F135" s="12"/>
      <c r="G135" s="12"/>
      <c r="H135" s="12"/>
      <c r="I135" s="12" t="str">
        <f t="shared" si="5"/>
        <v>mayor a 11</v>
      </c>
      <c r="J135" s="12" t="str">
        <f>Tabla1[[#This Row],[Tipología]]&amp;Tabla1[[#This Row],[llave]]</f>
        <v>Vibrocompactador mixtomayor a 11</v>
      </c>
      <c r="K135" s="11" t="s">
        <v>166</v>
      </c>
      <c r="L135" s="11" t="s">
        <v>175</v>
      </c>
      <c r="M135" s="13">
        <f>Tabla1[[#This Row],[Precio Ofertado sin IVA.]]</f>
        <v>983090649.02231002</v>
      </c>
      <c r="N135" s="17">
        <v>2.3248801466162416</v>
      </c>
      <c r="O135" s="13">
        <v>983090649.02231002</v>
      </c>
      <c r="P135" s="18">
        <f>N135/100</f>
        <v>2.3248801466162417E-2</v>
      </c>
      <c r="Q135" s="13">
        <v>32464066.975501198</v>
      </c>
      <c r="R135" s="15">
        <f>Tabla1[[#This Row],[Precio del Mantenimiento.]]</f>
        <v>32464066.975501198</v>
      </c>
      <c r="S135" s="11" t="s">
        <v>53</v>
      </c>
      <c r="T135" s="11" t="s">
        <v>32</v>
      </c>
      <c r="U135" s="11" t="s">
        <v>32</v>
      </c>
      <c r="V135" s="11" t="s">
        <v>32</v>
      </c>
      <c r="W135" s="11">
        <v>5</v>
      </c>
      <c r="X135" s="11" t="s">
        <v>54</v>
      </c>
      <c r="Y135" s="39" t="s">
        <v>33</v>
      </c>
      <c r="Z135" s="55"/>
    </row>
    <row r="136" spans="1:26" x14ac:dyDescent="0.25">
      <c r="A136" s="11" t="s">
        <v>49</v>
      </c>
      <c r="B136" s="19" t="s">
        <v>26</v>
      </c>
      <c r="C136" s="11" t="s">
        <v>170</v>
      </c>
      <c r="D136" s="11"/>
      <c r="E136" s="11" t="s">
        <v>173</v>
      </c>
      <c r="F136" s="12"/>
      <c r="G136" s="12"/>
      <c r="H136" s="12"/>
      <c r="I136" s="12" t="str">
        <f t="shared" si="5"/>
        <v>mayor a 11</v>
      </c>
      <c r="J136" s="12" t="str">
        <f>Tabla1[[#This Row],[Tipología]]&amp;Tabla1[[#This Row],[llave]]</f>
        <v>Vibrocompactador mixtomayor a 11</v>
      </c>
      <c r="K136" s="11" t="s">
        <v>166</v>
      </c>
      <c r="L136" s="11" t="s">
        <v>176</v>
      </c>
      <c r="M136" s="13">
        <f>Tabla1[[#This Row],[Precio Ofertado sin IVA.]]</f>
        <v>1102867137.0473199</v>
      </c>
      <c r="N136" s="17">
        <v>2.0483630519984311</v>
      </c>
      <c r="O136" s="13">
        <v>1102867137.0473199</v>
      </c>
      <c r="P136" s="18">
        <f>N136/100</f>
        <v>2.0483630519984312E-2</v>
      </c>
      <c r="Q136" s="13">
        <v>32464066.975501198</v>
      </c>
      <c r="R136" s="15">
        <f>Tabla1[[#This Row],[Precio del Mantenimiento.]]</f>
        <v>32464066.975501198</v>
      </c>
      <c r="S136" s="11" t="s">
        <v>53</v>
      </c>
      <c r="T136" s="11" t="s">
        <v>32</v>
      </c>
      <c r="U136" s="11" t="s">
        <v>32</v>
      </c>
      <c r="V136" s="11" t="s">
        <v>32</v>
      </c>
      <c r="W136" s="11">
        <v>5</v>
      </c>
      <c r="X136" s="11" t="s">
        <v>54</v>
      </c>
      <c r="Y136" s="49" t="s">
        <v>33</v>
      </c>
      <c r="Z136" s="55"/>
    </row>
  </sheetData>
  <autoFilter ref="Y2" xr:uid="{00000000-0001-0000-0000-000000000000}"/>
  <mergeCells count="1">
    <mergeCell ref="D1:H1"/>
  </mergeCells>
  <phoneticPr fontId="6" type="noConversion"/>
  <dataValidations count="2">
    <dataValidation type="list" allowBlank="1" showInputMessage="1" showErrorMessage="1" sqref="B77:B136" xr:uid="{00000000-0002-0000-0000-000000000000}">
      <formula1>"Lote 1, Lote 2"</formula1>
    </dataValidation>
    <dataValidation type="list" allowBlank="1" showInputMessage="1" showErrorMessage="1" sqref="B48:B76" xr:uid="{00000000-0002-0000-0000-000001000000}">
      <formula1>"Lote 1,Lote 2"</formula1>
      <formula2>0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2" ma:contentTypeDescription="Crear nuevo documento." ma:contentTypeScope="" ma:versionID="ce291ae6ecac462f984923c918a35743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643b32cd75062228a6f0a82f7cea169a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97c4dee-e7ec-4d95-9444-4931b2058c5c" xsi:nil="true"/>
    <_ip_UnifiedCompliancePolicyProperties xmlns="http://schemas.microsoft.com/sharepoint/v3" xsi:nil="true"/>
    <lcf76f155ced4ddcb4097134ff3c332f xmlns="100d7df5-0e9a-4fca-984e-da1804d5950e">
      <Terms xmlns="http://schemas.microsoft.com/office/infopath/2007/PartnerControls"/>
    </lcf76f155ced4ddcb4097134ff3c332f>
    <prueba xmlns="100d7df5-0e9a-4fca-984e-da1804d5950e" xsi:nil="true"/>
  </documentManagement>
</p:properties>
</file>

<file path=customXml/itemProps1.xml><?xml version="1.0" encoding="utf-8"?>
<ds:datastoreItem xmlns:ds="http://schemas.openxmlformats.org/officeDocument/2006/customXml" ds:itemID="{E7C9C38B-CB02-4F82-B64E-95B2EDFE0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d7df5-0e9a-4fca-984e-da1804d5950e"/>
    <ds:schemaRef ds:uri="697c4dee-e7ec-4d95-9444-4931b205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F8E8B2-74C6-48A9-ABB9-0E2EE6142C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44EB7-D02F-4D44-ADBF-A1B8CD4774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97c4dee-e7ec-4d95-9444-4931b2058c5c"/>
    <ds:schemaRef ds:uri="100d7df5-0e9a-4fca-984e-da1804d595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Camilo Patarroyo Fagua</dc:creator>
  <cp:keywords/>
  <dc:description/>
  <cp:lastModifiedBy>Carlos Rafael Ardila Plata</cp:lastModifiedBy>
  <cp:revision/>
  <dcterms:created xsi:type="dcterms:W3CDTF">2022-02-18T13:22:18Z</dcterms:created>
  <dcterms:modified xsi:type="dcterms:W3CDTF">2025-10-07T16:19:51Z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  <property fmtid="{D5CDD505-2E9C-101B-9397-08002B2CF9AE}" pid="3" name="MediaServiceImageTags">
    <vt:lpwstr/>
  </property>
</Properties>
</file>