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Valentina.durango\Downloads\"/>
    </mc:Choice>
  </mc:AlternateContent>
  <xr:revisionPtr revIDLastSave="0" documentId="8_{5816F561-09A1-48DC-9E8E-C4FA3AE0D5EE}" xr6:coauthVersionLast="47" xr6:coauthVersionMax="47" xr10:uidLastSave="{00000000-0000-0000-0000-000000000000}"/>
  <bookViews>
    <workbookView xWindow="-120" yWindow="-120" windowWidth="21840" windowHeight="13140" firstSheet="1" activeTab="1" xr2:uid="{B7355538-350F-4A5C-A3C3-7FD85126A0F6}"/>
  </bookViews>
  <sheets>
    <sheet name="PAI" sheetId="3" r:id="rId1"/>
    <sheet name="PAI 2023" sheetId="9" r:id="rId2"/>
    <sheet name="Hoja1" sheetId="18" r:id="rId3"/>
    <sheet name="Seguimiento PAI" sheetId="10" state="hidden" r:id="rId4"/>
    <sheet name="Objetivos Estratégicos" sheetId="17" r:id="rId5"/>
    <sheet name="DOFA 2023" sheetId="16" r:id="rId6"/>
    <sheet name="Control de Ajustes PAI" sheetId="15" r:id="rId7"/>
    <sheet name="Control de Formato" sheetId="14" r:id="rId8"/>
    <sheet name="Listas " sheetId="2" state="hidden" r:id="rId9"/>
  </sheets>
  <externalReferences>
    <externalReference r:id="rId10"/>
    <externalReference r:id="rId11"/>
    <externalReference r:id="rId12"/>
  </externalReferences>
  <definedNames>
    <definedName name="_xlnm._FilterDatabase" localSheetId="6" hidden="1">'Control de Ajustes PAI'!$A$1:$N$23</definedName>
    <definedName name="_xlnm._FilterDatabase" localSheetId="4" hidden="1">'Objetivos Estratégicos'!$A$2:$E$17</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9" l="1"/>
  <c r="M12" i="9"/>
  <c r="M78" i="9"/>
  <c r="M66" i="9"/>
  <c r="M51" i="9"/>
  <c r="M39" i="9" l="1"/>
  <c r="M91" i="9" l="1"/>
  <c r="A3" i="17" l="1"/>
  <c r="A4" i="17"/>
  <c r="A5" i="17"/>
  <c r="A6" i="17"/>
  <c r="A7" i="17"/>
  <c r="A8" i="17"/>
  <c r="A9" i="17"/>
  <c r="A10" i="17"/>
  <c r="A11" i="17"/>
  <c r="A12" i="17"/>
  <c r="A13" i="17"/>
  <c r="A14" i="17"/>
  <c r="A15" i="17"/>
  <c r="A16" i="17"/>
  <c r="A17" i="17"/>
  <c r="Y14" i="10"/>
  <c r="Y15" i="10"/>
  <c r="Z8" i="3"/>
  <c r="K8" i="3"/>
  <c r="Y12" i="10"/>
  <c r="Y13" i="10"/>
  <c r="Z13" i="3"/>
  <c r="K13" i="3"/>
  <c r="Y10" i="10"/>
  <c r="Y11" i="10"/>
  <c r="Z11" i="3"/>
  <c r="K11" i="3"/>
  <c r="Y8" i="10"/>
  <c r="Y9" i="10"/>
  <c r="Z12" i="3"/>
  <c r="K12" i="3"/>
  <c r="Y6" i="10"/>
  <c r="Y7" i="10"/>
  <c r="Z9" i="3"/>
  <c r="K9" i="3"/>
  <c r="Y4" i="10"/>
  <c r="Y5" i="10"/>
  <c r="Z10" i="3"/>
  <c r="K10" i="3"/>
  <c r="N4" i="10"/>
  <c r="O4" i="10"/>
  <c r="P4" i="10"/>
  <c r="Q4" i="10"/>
  <c r="W14" i="10"/>
  <c r="X14" i="10"/>
  <c r="V14" i="10"/>
  <c r="V12" i="10"/>
  <c r="W12" i="10"/>
  <c r="X12" i="10"/>
  <c r="V10" i="10"/>
  <c r="W10" i="10"/>
  <c r="X10" i="10"/>
  <c r="W8" i="10"/>
  <c r="X8" i="10"/>
  <c r="V8" i="10"/>
  <c r="W6" i="10"/>
  <c r="X6" i="10"/>
  <c r="V6" i="10"/>
  <c r="W4" i="10"/>
  <c r="X4" i="10"/>
  <c r="V4" i="10"/>
  <c r="V5" i="10"/>
  <c r="Q10" i="3"/>
  <c r="H10" i="3"/>
  <c r="O14" i="10"/>
  <c r="P14" i="10"/>
  <c r="Q14" i="10"/>
  <c r="N14" i="10"/>
  <c r="N10" i="10"/>
  <c r="O10" i="10"/>
  <c r="P10" i="10"/>
  <c r="Q10" i="10"/>
  <c r="O8" i="10"/>
  <c r="P8" i="10"/>
  <c r="Q8" i="10"/>
  <c r="N8" i="10"/>
  <c r="X11" i="10"/>
  <c r="W11" i="3"/>
  <c r="J11" i="3"/>
  <c r="W7" i="10"/>
  <c r="T9" i="3"/>
  <c r="I9" i="3"/>
  <c r="W11" i="10"/>
  <c r="T11" i="3"/>
  <c r="I11" i="3"/>
  <c r="V13" i="10"/>
  <c r="Q13" i="3"/>
  <c r="H13" i="3"/>
  <c r="X13" i="10"/>
  <c r="W13" i="3"/>
  <c r="J13" i="3"/>
  <c r="V11" i="10"/>
  <c r="Q11" i="3"/>
  <c r="H11" i="3"/>
  <c r="W13" i="10"/>
  <c r="T13" i="3"/>
  <c r="I13" i="3"/>
  <c r="X7" i="10"/>
  <c r="W9" i="3"/>
  <c r="J9" i="3"/>
  <c r="V9" i="10"/>
  <c r="Q12" i="3"/>
  <c r="H12" i="3"/>
  <c r="X15" i="10"/>
  <c r="W8" i="3"/>
  <c r="J8" i="3"/>
  <c r="V7" i="10"/>
  <c r="Q9" i="3"/>
  <c r="H9" i="3"/>
  <c r="X9" i="10"/>
  <c r="W12" i="3"/>
  <c r="J12" i="3"/>
  <c r="W9" i="10"/>
  <c r="T12" i="3"/>
  <c r="I12" i="3"/>
  <c r="W15" i="10"/>
  <c r="T8" i="3"/>
  <c r="I8" i="3"/>
  <c r="V15" i="10"/>
  <c r="Q8" i="3"/>
  <c r="H8" i="3"/>
  <c r="W5" i="10"/>
  <c r="T10" i="3"/>
  <c r="I10" i="3"/>
  <c r="X5" i="10"/>
  <c r="W10" i="3"/>
  <c r="J10" i="3"/>
  <c r="O9" i="10"/>
  <c r="E12" i="3"/>
  <c r="S12" i="3"/>
  <c r="P9" i="10"/>
  <c r="F12" i="3"/>
  <c r="V12" i="3"/>
  <c r="N11" i="10"/>
  <c r="D11" i="3"/>
  <c r="N15" i="10"/>
  <c r="D8" i="3"/>
  <c r="P8" i="3"/>
  <c r="P11" i="10"/>
  <c r="F11" i="3"/>
  <c r="V11" i="3"/>
  <c r="Q11" i="10"/>
  <c r="G11" i="3"/>
  <c r="Y11" i="3"/>
  <c r="AA11" i="3"/>
  <c r="N9" i="10"/>
  <c r="D12" i="3"/>
  <c r="O15" i="10"/>
  <c r="E8" i="3"/>
  <c r="S8" i="3"/>
  <c r="O11" i="10"/>
  <c r="E11" i="3"/>
  <c r="S11" i="3"/>
  <c r="P15" i="10"/>
  <c r="F8" i="3"/>
  <c r="V8" i="3"/>
  <c r="Q9" i="10"/>
  <c r="G12" i="3"/>
  <c r="Y12" i="3"/>
  <c r="AA12" i="3"/>
  <c r="Q15" i="10"/>
  <c r="G8" i="3"/>
  <c r="Y8" i="3"/>
  <c r="AA8" i="3"/>
  <c r="X11" i="3"/>
  <c r="X12" i="3"/>
  <c r="U11" i="3"/>
  <c r="U8" i="3"/>
  <c r="R8" i="3"/>
  <c r="X8" i="3"/>
  <c r="U12" i="3"/>
  <c r="P11" i="3"/>
  <c r="R11" i="3"/>
  <c r="P12" i="3"/>
  <c r="R12" i="3"/>
  <c r="F15" i="3"/>
  <c r="N12" i="10"/>
  <c r="O12" i="10"/>
  <c r="P12" i="10"/>
  <c r="Q12" i="10"/>
  <c r="O6" i="10"/>
  <c r="P6" i="10"/>
  <c r="Q6" i="10"/>
  <c r="N6" i="10"/>
  <c r="M15" i="10"/>
  <c r="M13" i="10"/>
  <c r="M11" i="10"/>
  <c r="M9" i="10"/>
  <c r="M7" i="10"/>
  <c r="M5" i="10"/>
  <c r="AC39" i="9"/>
  <c r="AC36" i="9"/>
  <c r="AB22" i="9"/>
  <c r="AA22" i="9"/>
  <c r="AB21" i="9"/>
  <c r="AA21" i="9"/>
  <c r="AB20" i="9"/>
  <c r="AA20" i="9"/>
  <c r="AB19" i="9"/>
  <c r="AA19" i="9"/>
  <c r="AB15" i="9"/>
  <c r="AA15" i="9"/>
  <c r="AB14" i="9"/>
  <c r="AA14" i="9"/>
  <c r="AB9" i="9"/>
  <c r="AA9" i="9"/>
  <c r="AB8" i="9"/>
  <c r="AB7" i="9"/>
  <c r="AB6" i="9"/>
  <c r="AB5" i="9"/>
  <c r="C14" i="3"/>
  <c r="B14" i="3"/>
  <c r="P13" i="10"/>
  <c r="F13" i="3"/>
  <c r="O13" i="10"/>
  <c r="E13" i="3"/>
  <c r="S13" i="3"/>
  <c r="U13" i="3"/>
  <c r="N7" i="10"/>
  <c r="D9" i="3"/>
  <c r="O7" i="10"/>
  <c r="E9" i="3"/>
  <c r="S9" i="3"/>
  <c r="U9" i="3"/>
  <c r="N13" i="10"/>
  <c r="D13" i="3"/>
  <c r="N5" i="10"/>
  <c r="D10" i="3"/>
  <c r="P5" i="10"/>
  <c r="F10" i="3"/>
  <c r="V10" i="3"/>
  <c r="X10" i="3"/>
  <c r="Q7" i="10"/>
  <c r="G9" i="3"/>
  <c r="Y9" i="3"/>
  <c r="AA9" i="3"/>
  <c r="O5" i="10"/>
  <c r="E10" i="3"/>
  <c r="S10" i="3"/>
  <c r="U10" i="3"/>
  <c r="Q5" i="10"/>
  <c r="G10" i="3"/>
  <c r="Y10" i="3"/>
  <c r="AA10" i="3"/>
  <c r="P7" i="10"/>
  <c r="F9" i="3"/>
  <c r="V9" i="3"/>
  <c r="X9" i="3"/>
  <c r="Q13" i="10"/>
  <c r="G13" i="3"/>
  <c r="Y13" i="3"/>
  <c r="AA13" i="3"/>
  <c r="V13" i="3"/>
  <c r="X13" i="3"/>
  <c r="P10" i="3"/>
  <c r="R10" i="3"/>
  <c r="P13" i="3"/>
  <c r="R13" i="3"/>
  <c r="P9" i="3"/>
  <c r="R9" i="3"/>
  <c r="AC19" i="9" l="1"/>
  <c r="AC9" i="9"/>
  <c r="AC22" i="9"/>
  <c r="AC21" i="9"/>
  <c r="AC20" i="9"/>
  <c r="AC14" i="9"/>
  <c r="AC1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tc={46CCD8F5-2C4F-48B4-8707-7E9DB072B319}</author>
  </authors>
  <commentList>
    <comment ref="R7" authorId="0" shapeId="0" xr:uid="{46CCD8F5-2C4F-48B4-8707-7E9DB072B319}">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semaforo deberia ir aqui dado que estos valores representan el porcentaje del cumplimiento real por areas  y por trimestre</t>
      </text>
    </comment>
  </commentList>
</comments>
</file>

<file path=xl/sharedStrings.xml><?xml version="1.0" encoding="utf-8"?>
<sst xmlns="http://schemas.openxmlformats.org/spreadsheetml/2006/main" count="1183" uniqueCount="736">
  <si>
    <t>CCE-DES-FM-15</t>
  </si>
  <si>
    <t>OBJETIVO:</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</si>
  <si>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</si>
  <si>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</si>
  <si>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</si>
  <si>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</si>
  <si>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</si>
  <si>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ÁREA</t>
  </si>
  <si>
    <t>NUMERO DE ACCIONES ESTRATEGICAS POR ÁREA</t>
  </si>
  <si>
    <t>PONDERACIÓN DE IMPACTO EN EL CUMPLIMIENTO DEL PAI</t>
  </si>
  <si>
    <t>AVANCE PROGRAMADO ACUMULADO Q2</t>
  </si>
  <si>
    <t>AVANCE PROGRAMADO ACUMULADO Q3</t>
  </si>
  <si>
    <t>AVANCE PROGRAMADO ACUMULADOQ4</t>
  </si>
  <si>
    <t>ESCALA DE ACEPTACIÓN DE AREA</t>
  </si>
  <si>
    <t>DIRECCIÓN GENERAL</t>
  </si>
  <si>
    <t>EN PROCESO DE GESTIÓN EN LA VIGENCIA</t>
  </si>
  <si>
    <t>SUB DIRECCIÓN GESTION CONTRACTUAL</t>
  </si>
  <si>
    <t>SUB DIRECCIÓN NEGOCIOS</t>
  </si>
  <si>
    <t>SUB DIRECCIÓN EMAE</t>
  </si>
  <si>
    <t>SUB DIRECCIÓN IDT</t>
  </si>
  <si>
    <t>SECRETARÍA GENERAL</t>
  </si>
  <si>
    <t>TOTAL</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</si>
  <si>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</si>
  <si>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</si>
  <si>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</si>
  <si>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</si>
  <si>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t>INDICADOR DE COLOR</t>
  </si>
  <si>
    <t>PARAMETRO</t>
  </si>
  <si>
    <t>90% - 100%</t>
  </si>
  <si>
    <t>80% - 89%</t>
  </si>
  <si>
    <t>70% - 79%</t>
  </si>
  <si>
    <t>50% - 69%</t>
  </si>
  <si>
    <t>0 - 49%</t>
  </si>
  <si>
    <t>ACTIVIDAD / INICIATIVA</t>
  </si>
  <si>
    <t>No. ITEM</t>
  </si>
  <si>
    <t>PRODUCTOS</t>
  </si>
  <si>
    <t>FECHAS</t>
  </si>
  <si>
    <t>MÉTRICA</t>
  </si>
  <si>
    <t>PRESUPUESTO</t>
  </si>
  <si>
    <t>ID</t>
  </si>
  <si>
    <t xml:space="preserve">Actividad </t>
  </si>
  <si>
    <t>Entregable</t>
  </si>
  <si>
    <t>INICIO</t>
  </si>
  <si>
    <t>FIN</t>
  </si>
  <si>
    <t>Meta / Indicador</t>
  </si>
  <si>
    <t>Formula</t>
  </si>
  <si>
    <t>Meta 1Q</t>
  </si>
  <si>
    <t>Meta 2Q</t>
  </si>
  <si>
    <t>Meta 3Q</t>
  </si>
  <si>
    <t>Meta 4Q</t>
  </si>
  <si>
    <t xml:space="preserve">Peso </t>
  </si>
  <si>
    <t>Objetivo Institucional PEI 2019 - 2022</t>
  </si>
  <si>
    <t>Nombre y apellido</t>
  </si>
  <si>
    <t>Cargo</t>
  </si>
  <si>
    <t>Requerimientos de Contratación</t>
  </si>
  <si>
    <t>$ Costos Administrativos</t>
  </si>
  <si>
    <t>$ Costos Técnicos</t>
  </si>
  <si>
    <t xml:space="preserve">Código UNSPSC </t>
  </si>
  <si>
    <t>Vigencia</t>
  </si>
  <si>
    <t>Estado de vigencia</t>
  </si>
  <si>
    <t xml:space="preserve">Fuente de Recursos </t>
  </si>
  <si>
    <t>Proyecto de inversión</t>
  </si>
  <si>
    <t xml:space="preserve">Rubro </t>
  </si>
  <si>
    <t>Recurso</t>
  </si>
  <si>
    <t>Presupuesto asignado rubro</t>
  </si>
  <si>
    <t>Presupuesto designado actividad</t>
  </si>
  <si>
    <t>% uso</t>
  </si>
  <si>
    <t>SN1</t>
  </si>
  <si>
    <t>Poner a disposición de los participes del sistema de compra pública documentos de buenas prácticas de contratación.</t>
  </si>
  <si>
    <t xml:space="preserve">Servicios Profesionales </t>
  </si>
  <si>
    <t>80101601
80101604
80121601</t>
  </si>
  <si>
    <t>En ejecución</t>
  </si>
  <si>
    <t>Inversión</t>
  </si>
  <si>
    <t>Instrumentos de Agregación de Demanda</t>
  </si>
  <si>
    <t>C-0304-1000-2-0-0304001-02</t>
  </si>
  <si>
    <t>Nación</t>
  </si>
  <si>
    <t>Reglamentar el uso obligatorio de los AMP vigentes y la generación de nuevos para territorios</t>
  </si>
  <si>
    <t>Desarrollar un modelo de medición de la eficiencia operacional</t>
  </si>
  <si>
    <t xml:space="preserve">80101601
</t>
  </si>
  <si>
    <t>Promover las capacidades de la compra pública</t>
  </si>
  <si>
    <t>Fortalecer el MIPG para incrementar en 10 puntos la calificación del FURAG</t>
  </si>
  <si>
    <t>GC1</t>
  </si>
  <si>
    <t>Disponer documentos tipo a los sectores priorizados por el gobierno nacional</t>
  </si>
  <si>
    <t>Documentos Normativos</t>
  </si>
  <si>
    <t>C-0304-1000-2-0-0304005-02</t>
  </si>
  <si>
    <t>Promover la simplificación / racionalización normativa en referencia a la compra y la contratación pública</t>
  </si>
  <si>
    <t>IDT 1</t>
  </si>
  <si>
    <t>Fortalecer la disponibilidad del Sistema Electrónico de Compra Pública</t>
  </si>
  <si>
    <t>Servicio técnico</t>
  </si>
  <si>
    <t>Mantenimiento
81112200
Licencia 
81112500</t>
  </si>
  <si>
    <t>Incremento del valor por dinero que obtiene el Estado en la compra pública. Nacional</t>
  </si>
  <si>
    <t>C-0304-1000-2-0-0304009-02-0</t>
  </si>
  <si>
    <t>Implementar un modelo de Arquitectura Empresarial como habilitador de la política de gobierno digital</t>
  </si>
  <si>
    <t xml:space="preserve">81111801
80121601
</t>
  </si>
  <si>
    <t xml:space="preserve">	
86101808</t>
  </si>
  <si>
    <t>Promover iniciativas para optimizar los recursos públicos en términos de tiempo, dinero y capacidad del talento humano y de la eficiencia en los procesos para satisfacer las necesidades de las Entidades Estatales y cumplir su misión.</t>
  </si>
  <si>
    <t>Diseñar e implementar programas de I+D+I en pro del desarrollo institucional y/o la contratación y compra pública</t>
  </si>
  <si>
    <t>Proponer el rediseño de la estructura organizacional</t>
  </si>
  <si>
    <t>DG01</t>
  </si>
  <si>
    <t>Proponer iniciativas y/o estrategias que promuevan la sostenibilidad de la ANCPCCE</t>
  </si>
  <si>
    <t>Karina Blanco</t>
  </si>
  <si>
    <t>CUMPLIMIENTO Q1</t>
  </si>
  <si>
    <t>CUMPLIMIENTO Q2</t>
  </si>
  <si>
    <t>CUMPLIMIENTO Q3</t>
  </si>
  <si>
    <t>CUMPLIMIENTO Q4</t>
  </si>
  <si>
    <t>No.</t>
  </si>
  <si>
    <t>PERSPECTIVA</t>
  </si>
  <si>
    <t>APUESTA PLAN NACIONAL DE DESARROLLO</t>
  </si>
  <si>
    <t>OBJETIVO ESTRATÉGICO</t>
  </si>
  <si>
    <t>DESCRIPCIÓN</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</si>
  <si>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</si>
  <si>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</si>
  <si>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</si>
  <si>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</si>
  <si>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</si>
  <si>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</si>
  <si>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</si>
  <si>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Promover mediciones que demuestren la eficiencia administrativa en las entidades públicas y visibilizar la propuesta de valor en la promoción de los instrumentos de agregación de demanda.</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</si>
  <si>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1"/>
        <color theme="2" tint="-0.89999084444715716"/>
        <rFont val="Arial Nova"/>
        <family val="2"/>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</si>
  <si>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Desarrollar las competencias y habilidades a los actores de la compra pública mediante capacitaciones y programas de formación continuada a fin de ofrecer herramientas para facilitar las transacciones en el Sistema de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</si>
  <si>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</si>
  <si>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Innovación y aprendizaje</t>
  </si>
  <si>
    <r>
      <t xml:space="preserve">La Agencia Nacional de Contratación Pública - Colombia Compra Eficiente (ANCPCCE), dispone del sistema/aplicativo actualmente denominado </t>
    </r>
    <r>
      <rPr>
        <i/>
        <sz val="11"/>
        <rFont val="Arial Nova"/>
        <family val="2"/>
      </rPr>
      <t>Relatoría</t>
    </r>
    <r>
      <rPr>
        <sz val="11"/>
        <rFont val="Arial Nova"/>
        <family val="2"/>
      </rPr>
      <t xml:space="preserve">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r>
  </si>
  <si>
    <t>Negocio y procesos</t>
  </si>
  <si>
    <t>Fortalecer del sistema electrónico de compra pública – SECOP – para garantizar la transaccionalidad de todos los procesos de contratación estatal del orden nacional y territorial</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</si>
  <si>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</si>
  <si>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</si>
  <si>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</si>
  <si>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</si>
  <si>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</si>
  <si>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</si>
  <si>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</si>
  <si>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</si>
  <si>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Financiera / Sostenibilidad</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</si>
  <si>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</si>
  <si>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</si>
  <si>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</si>
  <si>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MAPA DE OBJETIVOS ESTRATEGICOS</t>
  </si>
  <si>
    <t>DEBILIDADES</t>
  </si>
  <si>
    <t>OPORTUNIDADES</t>
  </si>
  <si>
    <t>Falta de interacción entre el personal de las distintas dependencias.</t>
  </si>
  <si>
    <t>Comunicación y solución de problemas en tiempo real</t>
  </si>
  <si>
    <t xml:space="preserve">Posicionamiento mediante foros internacionales </t>
  </si>
  <si>
    <t>Perdida de oportunidad para comunicarle al país nuestras noticias positivas y estratégicas</t>
  </si>
  <si>
    <t>Fortalecer relaciones con contactos internacionales. Ej. OEA</t>
  </si>
  <si>
    <t>Internacionalización de la ANCPCCE y el mercado</t>
  </si>
  <si>
    <t xml:space="preserve">Compras públicas como tema atractivo, aprovechable para generar narrativas. </t>
  </si>
  <si>
    <t>Inmediatez en la ejecución de instrucciones</t>
  </si>
  <si>
    <t>Diseño y construcción plataforma Marca Colombia</t>
  </si>
  <si>
    <t xml:space="preserve">Sentido de pertenencia </t>
  </si>
  <si>
    <t>Consolidación de estrategia de formación virtual apropiación plataformas electrónicas</t>
  </si>
  <si>
    <t>Trabajo en equipo</t>
  </si>
  <si>
    <t>Potencializar Jota  (inteligencia artificial)</t>
  </si>
  <si>
    <t>Software de uso interno administrativo</t>
  </si>
  <si>
    <t>Apropiar e implementar las recomendaciones de la OCDE u otros actores internacionales en términos de la política contratación pública y abastecimiento estratégico</t>
  </si>
  <si>
    <t>Ausencia política de gestión de conocimiento</t>
  </si>
  <si>
    <t xml:space="preserve">Fortalecer los sistemas de información para facilitar el seguimiento del cumplimiento a los compromisos </t>
  </si>
  <si>
    <t>Dependencia a proveedor extranjero de las plataformas electrónicas de compra pública.</t>
  </si>
  <si>
    <t>Generar espacios de participación activa interna y con grupos de interés para promover ejercicios de innovación</t>
  </si>
  <si>
    <t>Ausencia sistema ERP y CRM</t>
  </si>
  <si>
    <t xml:space="preserve">Mejorar el nivel de satisfacción y confianza de los ciudadanos </t>
  </si>
  <si>
    <t xml:space="preserve">Obsolescencia tecnológica </t>
  </si>
  <si>
    <t>Implementar esquemas de trabajo virtual que permitan la alternancia controlada bajo el enfoque de cumplimiento de objetivos.</t>
  </si>
  <si>
    <t>Contratos débiles con proveedores de TI</t>
  </si>
  <si>
    <t xml:space="preserve">Fortalecer y viabilizar atención al ciudadano en WEB y REDES SOCIALES </t>
  </si>
  <si>
    <t xml:space="preserve">Estructura de atención y participación con el ciudadano </t>
  </si>
  <si>
    <t>Obligatoriedad de las entidades en el uso de SECOP</t>
  </si>
  <si>
    <t xml:space="preserve">Sinergia con cabeza del sector </t>
  </si>
  <si>
    <t xml:space="preserve">Mediciones de eficiencia administrativa </t>
  </si>
  <si>
    <t xml:space="preserve">Proceso de Gestión Documental </t>
  </si>
  <si>
    <t>Implementar esquemas teóricos de DRP y BCP bajo ambientes controlados</t>
  </si>
  <si>
    <t xml:space="preserve">SECOP como gestor documental </t>
  </si>
  <si>
    <t>Posicionar a CCE como una entidad generadora de informes y reportes estratégicos en términos de compras públicas y modelos de abastecimiento</t>
  </si>
  <si>
    <t>Ausencia de Gobierno de Datos</t>
  </si>
  <si>
    <t>Gestión del conocimiento e intercambio de prácticas con grupos de interés</t>
  </si>
  <si>
    <t>Política de Gestión Estadística - MIPG</t>
  </si>
  <si>
    <t xml:space="preserve">Promover la voluntad entidades publicas para implementar modelo de abastecimiento estratégico </t>
  </si>
  <si>
    <t>Ausencia de cultura de innovación</t>
  </si>
  <si>
    <t xml:space="preserve">Red de observaciones para lucha anticorrupción </t>
  </si>
  <si>
    <t xml:space="preserve">Ausencia de estrategia de comunicaciones interna y externa </t>
  </si>
  <si>
    <r>
      <t xml:space="preserve">Benchmarking en </t>
    </r>
    <r>
      <rPr>
        <sz val="10"/>
        <color rgb="FFFF0000"/>
        <rFont val="Arial Nova"/>
        <family val="2"/>
      </rPr>
      <t>MDE</t>
    </r>
    <r>
      <rPr>
        <sz val="10"/>
        <rFont val="Arial Nova"/>
        <family val="2"/>
      </rPr>
      <t xml:space="preserve"> y otras prácticas de compra para adoptar </t>
    </r>
  </si>
  <si>
    <t>falta de generación de sinergias entre las mismas áreas misionales</t>
  </si>
  <si>
    <t>Uso de inteligencia artificial como canal de servicio, potencializando la actual funcionalidad de JOTA</t>
  </si>
  <si>
    <t>Falta de articulación y apropiación de la Política de Gestión del Conocimiento y la Innovación</t>
  </si>
  <si>
    <t xml:space="preserve">Consolidar estrategia de formación virtual. E-Learning </t>
  </si>
  <si>
    <t>Carencia de herramientas técnicas especializadas para desarrollar el Modelo gestión estadística</t>
  </si>
  <si>
    <t xml:space="preserve">Diseñar y construir plataforma marca Colombia </t>
  </si>
  <si>
    <t xml:space="preserve">Ausencia de modelo data governance </t>
  </si>
  <si>
    <t>Consolidar un modelo de Arquitectura Empresarial</t>
  </si>
  <si>
    <t>Recursos tecnológicos deficientes para la trazabilidad de la gestión</t>
  </si>
  <si>
    <r>
      <t xml:space="preserve">Plan de mercado </t>
    </r>
    <r>
      <rPr>
        <sz val="10"/>
        <color rgb="FFFF0000"/>
        <rFont val="Arial Nova"/>
        <family val="2"/>
      </rPr>
      <t>NEC</t>
    </r>
  </si>
  <si>
    <t xml:space="preserve">Incumplimiento de plazos para radicación de solicitudes de adquisición de bienes y servicios </t>
  </si>
  <si>
    <t xml:space="preserve">Convenios INSOR- INCI </t>
  </si>
  <si>
    <t xml:space="preserve">Sistema de gestión desarticulado de cara a los procesos organizacionales. </t>
  </si>
  <si>
    <t xml:space="preserve">Interoperabilidades del sistema de información </t>
  </si>
  <si>
    <t>Obsolescencia tecnológico SECOP</t>
  </si>
  <si>
    <t>Mejora clima laboral</t>
  </si>
  <si>
    <t xml:space="preserve">Ausencia de ERP y CRM </t>
  </si>
  <si>
    <t>Alta dependencia de proveedores de plataformas de e-procurement</t>
  </si>
  <si>
    <t xml:space="preserve">Incorporación de cultura de innovación de la entidad </t>
  </si>
  <si>
    <t>Falta de apropiación del modelo de administración de riesgos al interior de la entidad.</t>
  </si>
  <si>
    <t>Insuficiencia de herramientas para realizar prospección a cadenas de suministro.</t>
  </si>
  <si>
    <t>Deficiencias en el proceso de gestión documental afectando la atención a los ciudadanos</t>
  </si>
  <si>
    <t xml:space="preserve">Perdida de memoria institucional </t>
  </si>
  <si>
    <t>FORTALEZAS</t>
  </si>
  <si>
    <t>AMENAZAS</t>
  </si>
  <si>
    <t>Capacidad de adaptación al cambio por contingencia COVID</t>
  </si>
  <si>
    <t xml:space="preserve">Ciudadanía y población con percepción de no cambio y corrupción en materia de contratos estatales </t>
  </si>
  <si>
    <t>Buenas relaciones interinstitucionales con organismos multilaterales</t>
  </si>
  <si>
    <t>Riesgo reputacional por la doctrina y por el Documentos Tipo</t>
  </si>
  <si>
    <t>Personal capacitado y comprometido</t>
  </si>
  <si>
    <t xml:space="preserve">Deserción laboral porque el personal ha desarrollado aptitudes muy importantes </t>
  </si>
  <si>
    <t>Gremios alineados e interesados con las acciones de  ANCPCCE</t>
  </si>
  <si>
    <t xml:space="preserve">Competencia con la Bolsa Mercantil Colombiana </t>
  </si>
  <si>
    <t>Capacidad Técnica</t>
  </si>
  <si>
    <t xml:space="preserve">Acciones judiciales primeras generaciones </t>
  </si>
  <si>
    <t>Adecuada infraestructura tecnológica de las plataformas electrónicas de compra pública.</t>
  </si>
  <si>
    <t>Consumo masivo de datos usando ROBOTS</t>
  </si>
  <si>
    <t>Articulación con entes de control</t>
  </si>
  <si>
    <t>Calidad en el ingreso de información en las plataformas electrónicas de e-procurement por parte de los usuarios</t>
  </si>
  <si>
    <t>Estructuración de AMP ajustado a las necesidades del Estado y construidos con los proveedores</t>
  </si>
  <si>
    <t>Desconocimiento de las competencias la ANCP-CCE.</t>
  </si>
  <si>
    <t>Compromiso de la alta dirección</t>
  </si>
  <si>
    <t>Papel de CCE como gestor documental</t>
  </si>
  <si>
    <t>Adecuado clima organizacional y de trabajo</t>
  </si>
  <si>
    <t xml:space="preserve">Ataques informáticos </t>
  </si>
  <si>
    <t>Presencia regional</t>
  </si>
  <si>
    <t xml:space="preserve">Falta de conectividad nacional </t>
  </si>
  <si>
    <t>Apoyo y compromiso de la Dirección General</t>
  </si>
  <si>
    <t xml:space="preserve">Ausencia recurso humano en entidades publicas en las que se requiere implementación del modelo de abastecimiento estratégico </t>
  </si>
  <si>
    <t>Clima organizacional vs resultados comparados con las entidades del estado.</t>
  </si>
  <si>
    <r>
      <t xml:space="preserve">Dependencia de terceros para el desarrollo de </t>
    </r>
    <r>
      <rPr>
        <sz val="10"/>
        <color rgb="FFFF0000"/>
        <rFont val="Arial Nova"/>
        <family val="2"/>
      </rPr>
      <t>RIC</t>
    </r>
  </si>
  <si>
    <t>Sentido de pertenencia institucional</t>
  </si>
  <si>
    <t>Estructuración de AMP de acuerdo a necesidades del estado</t>
  </si>
  <si>
    <t xml:space="preserve">Renovación y actualización equipos tecnológicos </t>
  </si>
  <si>
    <t xml:space="preserve">Buena articulación con entes de control </t>
  </si>
  <si>
    <t xml:space="preserve">Alto perfil técnico </t>
  </si>
  <si>
    <t>Presencia regional de la ANCP-CCE en el uso y apropiación del SECOP</t>
  </si>
  <si>
    <t>Participación de proveedores y entidades en estructuración de AMP</t>
  </si>
  <si>
    <t xml:space="preserve">Optimización de los recursos Asignados en el presupuesto de la entidad. </t>
  </si>
  <si>
    <t xml:space="preserve">Buenas relaciones interinstitucionales con gestores de buenas prácticas </t>
  </si>
  <si>
    <t xml:space="preserve">Equipo multidisciplinario y técnico con potencial de desarrollo </t>
  </si>
  <si>
    <t>TIPO DE SOLICITUD</t>
  </si>
  <si>
    <t>ÁREA RESPONSABLE</t>
  </si>
  <si>
    <r>
      <t xml:space="preserve">FECHA DE SOLICITUD
</t>
    </r>
    <r>
      <rPr>
        <b/>
        <sz val="8"/>
        <color theme="0"/>
        <rFont val="Arial Nova"/>
        <family val="2"/>
      </rPr>
      <t>DD/MM/AAAA</t>
    </r>
  </si>
  <si>
    <t>ID DE ACCIÓN PARA AJUSTAR</t>
  </si>
  <si>
    <t>Q PROGRAMADO DE LA ACCIÓN</t>
  </si>
  <si>
    <t>FECHA DE INICIO</t>
  </si>
  <si>
    <t xml:space="preserve">FECHA DE FIN </t>
  </si>
  <si>
    <t xml:space="preserve">DESCRIPCIÓN DEL AJUSTE </t>
  </si>
  <si>
    <t>CARTA DE JUSTIFICACIÓN</t>
  </si>
  <si>
    <t>OBSERVACIONES SEGUNDA LINEA DE DEFENSA</t>
  </si>
  <si>
    <t>VERSIÓN VIGENTE PAI</t>
  </si>
  <si>
    <t>CÓD</t>
  </si>
  <si>
    <t>CONSEC</t>
  </si>
  <si>
    <t>MES/AÑO</t>
  </si>
  <si>
    <t>Dirección General</t>
  </si>
  <si>
    <t>Modificación</t>
  </si>
  <si>
    <t>Subdirección Gestión Contractual</t>
  </si>
  <si>
    <t>GC</t>
  </si>
  <si>
    <t>Q1</t>
  </si>
  <si>
    <t>Subdirección de IDT</t>
  </si>
  <si>
    <t>IDT</t>
  </si>
  <si>
    <t>Alaración</t>
  </si>
  <si>
    <t>Subdirección de EMAE</t>
  </si>
  <si>
    <t>EMAE</t>
  </si>
  <si>
    <t>Q2</t>
  </si>
  <si>
    <t>Secretaría General</t>
  </si>
  <si>
    <t>SG</t>
  </si>
  <si>
    <t>PAA 2021 V.1.</t>
  </si>
  <si>
    <t>Q3</t>
  </si>
  <si>
    <t>Comunicaciones Dirección General</t>
  </si>
  <si>
    <t>DG - COM</t>
  </si>
  <si>
    <t>Q4</t>
  </si>
  <si>
    <t>DG</t>
  </si>
  <si>
    <t>Subdirección Negocios</t>
  </si>
  <si>
    <t>NG</t>
  </si>
  <si>
    <t>CÓDIGO</t>
  </si>
  <si>
    <t>VERSIÓN</t>
  </si>
  <si>
    <t>FECHA</t>
  </si>
  <si>
    <t>ELABORÓ</t>
  </si>
  <si>
    <t>REVISÓ</t>
  </si>
  <si>
    <t>AJUSTES</t>
  </si>
  <si>
    <t>01</t>
  </si>
  <si>
    <t>Carolina Olivera</t>
  </si>
  <si>
    <t>02</t>
  </si>
  <si>
    <t>Ajuste de uso al formato</t>
  </si>
  <si>
    <t>Fuente recursos</t>
  </si>
  <si>
    <t>Estados de vigencia</t>
  </si>
  <si>
    <t>Requerimientos de contratación</t>
  </si>
  <si>
    <t>Funcionamiento</t>
  </si>
  <si>
    <t>Solicitada</t>
  </si>
  <si>
    <t>Crédito</t>
  </si>
  <si>
    <t xml:space="preserve">Vencida </t>
  </si>
  <si>
    <t>Consultoría</t>
  </si>
  <si>
    <t>Monitoreo SGR</t>
  </si>
  <si>
    <t>Mantenimiento</t>
  </si>
  <si>
    <t>Donación</t>
  </si>
  <si>
    <t>Funcionamiento SGR</t>
  </si>
  <si>
    <t>Administrativo</t>
  </si>
  <si>
    <t>SEGUIMIENTO TRIMESTRAL  PLAN DE ACCIÓN</t>
  </si>
  <si>
    <t>Avance programado acumulado Q1</t>
  </si>
  <si>
    <t>Avance programado acumulado Q2</t>
  </si>
  <si>
    <t>Avance programado acumulado Q3</t>
  </si>
  <si>
    <t>Avance programado acumulado Q4</t>
  </si>
  <si>
    <t>CUANTIFICACIÓN Q1</t>
  </si>
  <si>
    <t>CUANTIFICACIÓN Q2</t>
  </si>
  <si>
    <t>CUANTIFICACIÓN Q3</t>
  </si>
  <si>
    <t>CUANTIFICACIÓN Q4</t>
  </si>
  <si>
    <t>AVANCE CUMPLIMIENTO ACUMULADO Q4</t>
  </si>
  <si>
    <t>AVANCE  CUMPLIMIENTO ACUMULADO Q2</t>
  </si>
  <si>
    <t>AVANCE CUMPLIMIENTO ACUMULADO Q3</t>
  </si>
  <si>
    <t>PORCENTAJE DE CUMPLIMIENTO Q1</t>
  </si>
  <si>
    <t>PORCENTAJE DE CUMPLIMIENTO Q2</t>
  </si>
  <si>
    <t>PORCENTAJE DE CUMPLIMIENTO Q3</t>
  </si>
  <si>
    <t xml:space="preserve">AVANCE PROGRAMADO ACUMULADO Q1 </t>
  </si>
  <si>
    <t xml:space="preserve">AVANCE PROGRAMADO ACUMULADO Q2 </t>
  </si>
  <si>
    <t xml:space="preserve">AVANCE PROGRAMADO ACUMULADO Q4 </t>
  </si>
  <si>
    <t>MEDICIÓN DE IMPACTO  EN EL PAI Q1</t>
  </si>
  <si>
    <t>MEDICIÓN DE IMPACTO  EN EL PAI Q2</t>
  </si>
  <si>
    <t>MEDICIÓN DE IMPACTO  EN EL PAI Q3</t>
  </si>
  <si>
    <t>MEDICIÓN DE IMPACTO  EN EL PAI Q 4</t>
  </si>
  <si>
    <t>PORCENTAJE DE CUMPLIMIENTO Q4</t>
  </si>
  <si>
    <t>1 Accion</t>
  </si>
  <si>
    <t>OBSERVACIONES LINK EVIDENCIAS</t>
  </si>
  <si>
    <t xml:space="preserve">AVANCE PROGRAMADO ACUMULADO Q3 </t>
  </si>
  <si>
    <t>03</t>
  </si>
  <si>
    <t>REGISTRO DE AVANCE AL CUMPLIMIENTO POR ÁREA / TRIMESTRE</t>
  </si>
  <si>
    <r>
      <rPr>
        <sz val="16"/>
        <color rgb="FF002060"/>
        <rFont val="Geomanist Bold"/>
        <family val="3"/>
      </rPr>
      <t>OBJETIVOS DEL PLAN ESTRATÉGICO INSTITUCIONAL 
DE LA AGENCIA NACIONAL DE CONTRATACIÓN PÚBLICA - COLOMBIA COMPRA EFICIENTE</t>
    </r>
    <r>
      <rPr>
        <sz val="16"/>
        <color theme="1"/>
        <rFont val="Geomanist Bold"/>
        <family val="3"/>
      </rPr>
      <t xml:space="preserve">
</t>
    </r>
    <r>
      <rPr>
        <sz val="14"/>
        <color theme="1"/>
        <rFont val="Geomanist Light"/>
        <family val="3"/>
      </rPr>
      <t>Código: CCE-DES-FM-15
Versión 03 del 15 de dicimebre de 2021</t>
    </r>
  </si>
  <si>
    <r>
      <rPr>
        <sz val="18"/>
        <color rgb="FF002060"/>
        <rFont val="Geomanist Bold"/>
        <family val="3"/>
      </rPr>
      <t>PLAN DE ACCIÓN INSTITUCIONAL - PAI 2022 DE LA AGENCIA NACIONAL DE CONTRATACIÓN PÚBLICA - COLOMBIA COMPRA EFICIENTE</t>
    </r>
    <r>
      <rPr>
        <sz val="18"/>
        <color theme="1"/>
        <rFont val="Geomanist Bold"/>
        <family val="3"/>
      </rPr>
      <t xml:space="preserve">
</t>
    </r>
    <r>
      <rPr>
        <sz val="18"/>
        <color theme="1"/>
        <rFont val="Geomanist Light"/>
        <family val="3"/>
      </rPr>
      <t>Código: CCE-DES-FM-15
Versión 03 del 15 de dicimebre de 2021</t>
    </r>
  </si>
  <si>
    <r>
      <rPr>
        <b/>
        <sz val="12"/>
        <color rgb="FF002060"/>
        <rFont val="Geomanist Bold"/>
        <family val="3"/>
      </rPr>
      <t>CONTROL DE SOLICITUD DE MODIFICACIONES - AJUSTES Y CAMBIO DE PLAN DE ACCIÓN 2022</t>
    </r>
    <r>
      <rPr>
        <b/>
        <sz val="11"/>
        <color theme="1"/>
        <rFont val="Arial Nova"/>
        <family val="2"/>
      </rPr>
      <t xml:space="preserve">
</t>
    </r>
    <r>
      <rPr>
        <sz val="11"/>
        <color theme="1"/>
        <rFont val="Geomanist"/>
        <family val="3"/>
      </rPr>
      <t>Código: CCE-DES-FM-15
Versión 03 del 15 de dicimebre de 2021</t>
    </r>
    <r>
      <rPr>
        <b/>
        <sz val="11"/>
        <color theme="1"/>
        <rFont val="Arial Nova"/>
        <family val="2"/>
      </rPr>
      <t xml:space="preserve">
</t>
    </r>
  </si>
  <si>
    <t>Liz Vásquez</t>
  </si>
  <si>
    <t>Creacion de formato</t>
  </si>
  <si>
    <t>Ajuste a fórmulas de seguimiento</t>
  </si>
  <si>
    <r>
      <rPr>
        <sz val="18"/>
        <color rgb="FF002060"/>
        <rFont val="Geomanist Bold"/>
        <family val="3"/>
      </rPr>
      <t>SEGUIMIENTO PLAN DE ACCIÓN INSTITUCIONAL - PAI 2022 DE LA AGENCIA NACIONAL DE CONTRATACIÓN PÚBLICA - COLOMBIA COMPRA EFICIENTE</t>
    </r>
    <r>
      <rPr>
        <sz val="18"/>
        <color theme="1"/>
        <rFont val="Geomanist Bold"/>
        <family val="3"/>
      </rPr>
      <t xml:space="preserve">
</t>
    </r>
    <r>
      <rPr>
        <sz val="18"/>
        <color theme="1"/>
        <rFont val="Geomanist Light"/>
        <family val="3"/>
      </rPr>
      <t>Código: CCE-DES-FM-15
Versión 03 del 15 de dicimebre de 2021</t>
    </r>
  </si>
  <si>
    <t>EMAE 1</t>
  </si>
  <si>
    <t>SG1</t>
  </si>
  <si>
    <r>
      <t xml:space="preserve">AVANCE   </t>
    </r>
    <r>
      <rPr>
        <b/>
        <sz val="9"/>
        <color rgb="FF002060"/>
        <rFont val="Geomanist Light"/>
        <family val="3"/>
      </rPr>
      <t>PROGRAMADO</t>
    </r>
    <r>
      <rPr>
        <sz val="9"/>
        <color rgb="FF002060"/>
        <rFont val="Geomanist Light"/>
        <family val="3"/>
      </rPr>
      <t xml:space="preserve"> ACUMULADO Q1</t>
    </r>
  </si>
  <si>
    <r>
      <t xml:space="preserve">AVANCE  </t>
    </r>
    <r>
      <rPr>
        <b/>
        <sz val="9"/>
        <color rgb="FF002060"/>
        <rFont val="Geomanist Light"/>
        <family val="3"/>
      </rPr>
      <t>CUMPLIMIENTO</t>
    </r>
    <r>
      <rPr>
        <sz val="9"/>
        <color rgb="FF002060"/>
        <rFont val="Geomanist Light"/>
        <family val="3"/>
      </rPr>
      <t xml:space="preserve"> ACUMULADO Q1</t>
    </r>
  </si>
  <si>
    <r>
      <rPr>
        <sz val="22"/>
        <color theme="2"/>
        <rFont val="Geomanist Bold"/>
        <family val="3"/>
      </rPr>
      <t>HOJA</t>
    </r>
    <r>
      <rPr>
        <sz val="18"/>
        <color theme="2"/>
        <rFont val="Geomanist Bold"/>
        <family val="3"/>
      </rPr>
      <t xml:space="preserve">
</t>
    </r>
    <r>
      <rPr>
        <sz val="72"/>
        <color theme="2"/>
        <rFont val="Geomanist Bold"/>
        <family val="3"/>
      </rPr>
      <t>1</t>
    </r>
  </si>
  <si>
    <r>
      <rPr>
        <sz val="22"/>
        <color theme="2"/>
        <rFont val="Geomanist Bold"/>
        <family val="3"/>
      </rPr>
      <t>HOJA</t>
    </r>
    <r>
      <rPr>
        <sz val="12"/>
        <color theme="2"/>
        <rFont val="Geomanist Bold"/>
        <family val="3"/>
      </rPr>
      <t xml:space="preserve">
</t>
    </r>
    <r>
      <rPr>
        <sz val="72"/>
        <color theme="2"/>
        <rFont val="Geomanist Bold"/>
        <family val="3"/>
      </rPr>
      <t>3</t>
    </r>
  </si>
  <si>
    <t>Presentar el plan de acción 2023 de la entidad como un instrumento mediante el cual las dependencias programan y realizan seguimiento a las estrategias, actividades e indicadores asociados a los objetivos estratégicos institucionales para el cumplimiento de los resultados definidos para la vigencia.</t>
  </si>
  <si>
    <t>DISTRIBUCIÓN DE ACCIONES ESTRATEGICAS 2023</t>
  </si>
  <si>
    <r>
      <rPr>
        <b/>
        <sz val="10"/>
        <color theme="1"/>
        <rFont val="Geomanist Light"/>
        <family val="3"/>
      </rPr>
      <t>HOJA 1. PAI.</t>
    </r>
    <r>
      <rPr>
        <sz val="10"/>
        <color theme="1"/>
        <rFont val="Geomanist Light"/>
        <family val="3"/>
      </rPr>
      <t xml:space="preserve"> Presentación - introducción Plan de Acción Institucional 2023.
</t>
    </r>
    <r>
      <rPr>
        <b/>
        <sz val="10"/>
        <color theme="1"/>
        <rFont val="Geomanist Light"/>
        <family val="3"/>
      </rPr>
      <t>HOJA 2. PAI 2023.</t>
    </r>
    <r>
      <rPr>
        <sz val="10"/>
        <color theme="1"/>
        <rFont val="Geomanist Light"/>
        <family val="3"/>
      </rPr>
      <t xml:space="preserve"> Acciones programadas para la ejecución del plan de acción institucional de la vigencia 2023.
</t>
    </r>
    <r>
      <rPr>
        <b/>
        <sz val="10"/>
        <color theme="1"/>
        <rFont val="Geomanist Light"/>
        <family val="3"/>
      </rPr>
      <t xml:space="preserve">HOJA 3.Seguimiento PAI. </t>
    </r>
    <r>
      <rPr>
        <sz val="10"/>
        <color theme="1"/>
        <rFont val="Geomanist Light"/>
        <family val="3"/>
      </rPr>
      <t xml:space="preserve">Configura el formato para el registro de avance al PAI
</t>
    </r>
    <r>
      <rPr>
        <b/>
        <sz val="10"/>
        <color theme="1"/>
        <rFont val="Geomanist Light"/>
        <family val="3"/>
      </rPr>
      <t>HOJA 4. Objetivos Estratégicos.</t>
    </r>
    <r>
      <rPr>
        <sz val="10"/>
        <color theme="1"/>
        <rFont val="Geomanist Light"/>
        <family val="3"/>
      </rPr>
      <t xml:space="preserve"> Consolida los objetivos planteados en Plan Estratégico Institucional 2019 - 2022.
</t>
    </r>
    <r>
      <rPr>
        <b/>
        <sz val="10"/>
        <color theme="1"/>
        <rFont val="Geomanist Light"/>
        <family val="3"/>
      </rPr>
      <t xml:space="preserve">HOJA 5. DOFA. </t>
    </r>
    <r>
      <rPr>
        <sz val="10"/>
        <color theme="1"/>
        <rFont val="Geomanist Light"/>
        <family val="3"/>
      </rPr>
      <t xml:space="preserve">Consolida las debilidades, oportunidades, fortalezas y amenazas identificados para la vigencia.
</t>
    </r>
    <r>
      <rPr>
        <b/>
        <sz val="10"/>
        <color theme="1"/>
        <rFont val="Geomanist Light"/>
        <family val="3"/>
      </rPr>
      <t>HOJA 6. Control de Ajustes PAI.</t>
    </r>
    <r>
      <rPr>
        <sz val="10"/>
        <color theme="1"/>
        <rFont val="Geomanist Light"/>
        <family val="3"/>
      </rPr>
      <t xml:space="preserve"> Configura el formato para el registro y trazabilidad de la solicitud de ajustes al contenido de este documento.
</t>
    </r>
    <r>
      <rPr>
        <b/>
        <sz val="10"/>
        <color theme="1"/>
        <rFont val="Geomanist Light"/>
        <family val="3"/>
      </rPr>
      <t>HOJA 7. Control de Formato.</t>
    </r>
    <r>
      <rPr>
        <sz val="10"/>
        <color theme="1"/>
        <rFont val="Geomanist Light"/>
        <family val="3"/>
      </rPr>
      <t xml:space="preserve"> Configura la trazabilidad de ajustes del formato PAI CCE-DES-FM-15
</t>
    </r>
  </si>
  <si>
    <t>FECHA DE VERSIÓN PAI 2023</t>
  </si>
  <si>
    <r>
      <rPr>
        <sz val="14"/>
        <color rgb="FF002060"/>
        <rFont val="Geomanist Bold"/>
        <family val="3"/>
      </rPr>
      <t>DEBILIDADES  - OPORTUNIDADES - FORTALEZAS Y AMENAZAS 2023</t>
    </r>
    <r>
      <rPr>
        <sz val="10"/>
        <color theme="1"/>
        <rFont val="Arial Nova"/>
        <family val="2"/>
      </rPr>
      <t xml:space="preserve">
</t>
    </r>
    <r>
      <rPr>
        <sz val="12"/>
        <color theme="1"/>
        <rFont val="Geomanist Light"/>
        <family val="3"/>
      </rPr>
      <t xml:space="preserve">Código: CCE-DES-FM-15
Versión 03 del 15 de dicimebre de 2021
</t>
    </r>
  </si>
  <si>
    <t>Resolución de adjudicación</t>
  </si>
  <si>
    <t>Mayerly López Molinello</t>
  </si>
  <si>
    <t>Subdirectora de Negocios</t>
  </si>
  <si>
    <t>SN2</t>
  </si>
  <si>
    <t>Estudios y Documentos Previos</t>
  </si>
  <si>
    <t>SN3</t>
  </si>
  <si>
    <t>SN4</t>
  </si>
  <si>
    <t>SN6</t>
  </si>
  <si>
    <t>SN5</t>
  </si>
  <si>
    <t>Sumatoria de Informes publicados en la página web</t>
  </si>
  <si>
    <t>Sumatoria  de  Informes de ahorros y ventas</t>
  </si>
  <si>
    <t>Gestionar con oportunidad las PQRSD de la dependencia, tomando acciones de alertas tempranas para su gestión</t>
  </si>
  <si>
    <t>Sumatoria de los informes trimestrales realizados</t>
  </si>
  <si>
    <t xml:space="preserve">Informes semestrales en matriz del seguimiento y cumplimiento en el trámite de las PQRSD.
</t>
  </si>
  <si>
    <t>2 informes semestrales de la gestión de PQRSD en la dependencia</t>
  </si>
  <si>
    <t>Implementación y difusión de información transversal de la subdirección.</t>
  </si>
  <si>
    <t>Sumatoria de capacitaciones dictadas.</t>
  </si>
  <si>
    <t>No. ÍTEM</t>
  </si>
  <si>
    <t>Incorporar al menos un criterio de sostenibilidad en los APM / IAD´s para 2023 (nuevos y renovaciones)</t>
  </si>
  <si>
    <t>Realizar seguimiento a la estructuración de los AMP / IAD para mejorar la difusión de los mismos.</t>
  </si>
  <si>
    <t>Informes del estado y evolución de los AMP / IAD's en estructuración  publicados en la página web semestralmente</t>
  </si>
  <si>
    <t>Diseñar y adjudicar Acuerdos Marco de Precios e Instrumentos de Agregación de Demanda (nuevos y renovaciones)</t>
  </si>
  <si>
    <t>Realizar seguimiento a las ventas y ahorros generados a través de los Acuerdos Marco de Precios e Instrumentos de Agregación de Demanda en operación en la TVEC</t>
  </si>
  <si>
    <t>Informes semestrales de ahorros y ventas generadas a través de los AMP / IAD´S.</t>
  </si>
  <si>
    <t xml:space="preserve">Adoptar los documentos tipo de mantenimientos rutinarios, mediante el cual se establezcan ventajas competitivas a organizaciones de economía solidaria. Esta sería una herramienta para incentivar en las compras públicas del Estado la economía popular. </t>
  </si>
  <si>
    <t>Nohelia Del Carmen Zawady Palacio</t>
  </si>
  <si>
    <t>Subdirectora de Gestión Contractual</t>
  </si>
  <si>
    <t>GC2</t>
  </si>
  <si>
    <t xml:space="preserve">Estructurar los documento tipo de convenios solidarios mediante el cual se estandaricen las buenas prácticas contractuales para contratar proyectos de obra pública con los organismos de acción comunal. </t>
  </si>
  <si>
    <t>GC3</t>
  </si>
  <si>
    <t>Resolver las consultas recibidas por la Subdirección de Gestión Contractual</t>
  </si>
  <si>
    <t xml:space="preserve">Sumatoria de informes entregados de consultas recibidas y resueltas por la Subdirección de Gestión Contractual. </t>
  </si>
  <si>
    <t>GC4</t>
  </si>
  <si>
    <t>Indizar sentencias del Consejo de Estado del último trimestre del año 2022 que contengan temas relacionados con el Sistema de Compra Pública</t>
  </si>
  <si>
    <t>• (1) una matriz con las sentencias indizadas del ultimo trimestre del año 2022.
• (1) un informe de gestión de sentencias indizadas del año del ultimo trimestre de 2022.</t>
  </si>
  <si>
    <t xml:space="preserve">100% de las sentencias indizadas de la vigencia </t>
  </si>
  <si>
    <t>(Número de sentencias indizadas del año  / Número de sentencias contractuales clasificadas del año ) x 100</t>
  </si>
  <si>
    <t>GC5</t>
  </si>
  <si>
    <t>Indizar sentencias del Consejo de Estado del primer trimestre del año 2023 que contengan temas relacionados con el Sistema de Compra Pública</t>
  </si>
  <si>
    <t>• (1) una matriz con las sentencias indizadas primer trimestre del año 2023.
• (1) un informe de gestión de sentencias indizadas del año primer trimestre del año 2023.</t>
  </si>
  <si>
    <t>GC6</t>
  </si>
  <si>
    <t xml:space="preserve">Indizar laudos arbitrales relevantes a las compras públicas del estado </t>
  </si>
  <si>
    <t xml:space="preserve"> Laudos arbitrales indizados.</t>
  </si>
  <si>
    <t xml:space="preserve">Doce (12) laudos arbitrales indizados </t>
  </si>
  <si>
    <t>(Número de laudos indizados/ número de laudos clasificados) x 100</t>
  </si>
  <si>
    <t>GC7</t>
  </si>
  <si>
    <t>Indizar sentencias del Consejo de Estado del segundo trimestre del año 2023 que contengan temas relacionados con el Sistema de Compra Pública.</t>
  </si>
  <si>
    <t xml:space="preserve">• (1) una matriz con las sentencias indizadas del segundo trimestre del año 2023. 
• (1) un informe de gestión de sentencias indizadas del año del segundo trimestre del año 2023.  </t>
  </si>
  <si>
    <t>GC8</t>
  </si>
  <si>
    <t>Indizar sentencias del Consejo de Estado del tercer trimestre del año 2023 que contengan temas relacionados con el Sistema de Compra Pública.</t>
  </si>
  <si>
    <t>• (1) una matriz con las sentencias indizadas del tercer trimestre del año 2023.
• (1) un informe de gestión de sentencias indizadas del tercer trimestre del año 2023.</t>
  </si>
  <si>
    <t>GC9</t>
  </si>
  <si>
    <t>Indizar y concordar los conceptos jurídicos de ANCP-CCE de la Subdirección de Gestión Contractual del año 2023.</t>
  </si>
  <si>
    <t>100% de los conceptos jurídicos indizados cada trimestre de la vigencia 2022</t>
  </si>
  <si>
    <t>(Número de conceptos indizados y concordados en cada trimestre de 2023 sin incluir los rezagados / Número de conceptos enviados en el trimestre sin incluir los rezagados)x100</t>
  </si>
  <si>
    <t>GC10</t>
  </si>
  <si>
    <t>Elaboración de cursos de capacitación en contratación estatal para los actores de la economía popular.</t>
  </si>
  <si>
    <t>Listas de asistencia (cuando se realicen de manera presencial) y grabaciones de las sesiones virtuales que evidencien el desarrollo de 3 capacitaciones en contratación estatal para los actores de la economía popular.</t>
  </si>
  <si>
    <t>Tres (3) cursos de capacitación en contratación estatal.</t>
  </si>
  <si>
    <t>Sumatoria de cursos realizados en contratación estatal.</t>
  </si>
  <si>
    <t>GC11</t>
  </si>
  <si>
    <t>Elaboración de un boletín mensual de los conceptos más relevantes en contratación.</t>
  </si>
  <si>
    <t>Doce (12) boletines publicados.</t>
  </si>
  <si>
    <t>GC12</t>
  </si>
  <si>
    <t xml:space="preserve">Elaboración de ABC con enfoque diferencial. </t>
  </si>
  <si>
    <t>Tres (3) ABC con enfoque diferencial.</t>
  </si>
  <si>
    <t>Sumatoria de ABC realizados con enfoque diferencial.</t>
  </si>
  <si>
    <t>GC13</t>
  </si>
  <si>
    <t xml:space="preserve">Actualizar los manuales y guías adoptados por la Agencia Nacional de Contratación Pública  de acuerdo con la normativa y la doctrina vigente </t>
  </si>
  <si>
    <t xml:space="preserve">Manuales y guías actualizados </t>
  </si>
  <si>
    <t>Número de guías y manuales actualizados y publicados en la página web.</t>
  </si>
  <si>
    <t>GC14</t>
  </si>
  <si>
    <t>Participar en la elaboración de normas y reglamentación en compras y contratación pública en conjunto con otros ministerios y departamentos administrativos sujetos a la solicitud del Gobierno Nacional</t>
  </si>
  <si>
    <t>Participaciones en la elaboración de dos decretos en conjunto con ministerios y departamentos administrativos.</t>
  </si>
  <si>
    <t>Sumatoria de la participación en elaboración de decretos en conjunto con ministerios y departamentos administrativos</t>
  </si>
  <si>
    <t>GC15</t>
  </si>
  <si>
    <t>Organizar y clasificar la información de 2022 conforme a las series documentales aprobadas en la Tabla de Retención Documental  a fin de preservar la información generada de acuerdo a las competencias de la subdirección</t>
  </si>
  <si>
    <t>1 Acta de transferencia 
1 Formato único de inventario documental</t>
  </si>
  <si>
    <t xml:space="preserve">Transferencia documental de la vigencia 2022
</t>
  </si>
  <si>
    <t>Número de Transferencia primaria documental 2022</t>
  </si>
  <si>
    <t>IDT1</t>
  </si>
  <si>
    <t xml:space="preserve">Elaborar el plan de actualización de la plataforma SECOP II, incluyendo actualizaciones naturales de la licencia y mantenimiento correctivo. </t>
  </si>
  <si>
    <t>100% de los release programados en SECOP II implementados</t>
  </si>
  <si>
    <t>(Releases  implementados/ Release  Programados) x 100</t>
  </si>
  <si>
    <t>Fortalecer la disponibilidad del Sistema de Compra Pública</t>
  </si>
  <si>
    <t xml:space="preserve">Rigoberto Rodríguez Peralta </t>
  </si>
  <si>
    <t xml:space="preserve">Subdirector IDT </t>
  </si>
  <si>
    <t>IDT2</t>
  </si>
  <si>
    <t>Actualizar la plataforma TVEC a la última versión para incluir mejoras a la aplicación (roadmap funcional y/o técnico).</t>
  </si>
  <si>
    <t>(Releases implementados/ Release Programados) x 100</t>
  </si>
  <si>
    <t>IDT3</t>
  </si>
  <si>
    <t xml:space="preserve">Implementación del modelo de seguridad y privacidad de la información –MSPI. </t>
  </si>
  <si>
    <t>Documento Excel denominado como Plan de Trabajo para Implementar el modelo de seguridad y privacidad de la información -MSPI-, el cual contiene las actividades a desarrollar durante la ejecución del proyecto.</t>
  </si>
  <si>
    <t>100% actividades del plan de trabajo ejecutadas</t>
  </si>
  <si>
    <t>(Número de actividades ejecutadas/Número de actividades programadas) x100</t>
  </si>
  <si>
    <t>IDT4</t>
  </si>
  <si>
    <t xml:space="preserve">Implementación de la política de Gobierno Digital en la ANCP-CCE. </t>
  </si>
  <si>
    <t>IDT5</t>
  </si>
  <si>
    <t>Acta de transferencia 
1 Formato único de inventario documental.</t>
  </si>
  <si>
    <t>IDT7</t>
  </si>
  <si>
    <t>Listas de asistencia (cuando se realicen de manera presencial) y grabaciones de las sesiones virtuales que evidencien el desarrollo de formaciones.</t>
  </si>
  <si>
    <t>Sumatoria de las entidades territoriales capacitadas</t>
  </si>
  <si>
    <t>Promover las capacidades del sistema de compra pública</t>
  </si>
  <si>
    <t>IDT8</t>
  </si>
  <si>
    <t>Capacitar a entidades, proveedores, entes de control y ciudadanía en general, en el uso del SECOP II.</t>
  </si>
  <si>
    <t>Listas de asistencia (cuando se realicen de manera presencial) y grabaciones de las sesiones virtuales que evidencien el desarrollo para 700 capacitaciones en las diferentes modalidades que ofrece la entidad.</t>
  </si>
  <si>
    <t>Sumatoria de las entidades capacitadas</t>
  </si>
  <si>
    <t>IDT9</t>
  </si>
  <si>
    <t xml:space="preserve">Capacitar a entidades de régimen especial en el uso del SECOP II </t>
  </si>
  <si>
    <t>Número de capacitaciones dictadas</t>
  </si>
  <si>
    <t>EMAE01</t>
  </si>
  <si>
    <t>Desarrollar insumos o documentos estratégicos a partir del estudio y análisis del sistema de compra pública con el fin de mejorar la comprensión y difusión de información de interés para los grupos de valor de la Agencia Nacional de Contratación Pública -Colombia Compra Eficiente-</t>
  </si>
  <si>
    <t>Sumatoria de los informes, insumos o documentos estratégicos</t>
  </si>
  <si>
    <t>EMAE02</t>
  </si>
  <si>
    <t>Realizar ciclos de formación  sincrónicos (virtual o presencial) o asincrónica (E-learning) del MAE a los grupos de valor de la Entidad, con el fin de socializar las buenas prácticas de Abastecimiento Estratégico para servidores públicos a nivel nacional</t>
  </si>
  <si>
    <t>Acta de Apertura del Ciclo de Formación</t>
  </si>
  <si>
    <t>EMAE03</t>
  </si>
  <si>
    <t>Adelantar análisis y estudios de la planeación de obras, bienes y servicios reportados por las entidades a través del Plan Anual de Adquisiciones (PAA) para identificar su comportamiento por anualidad</t>
  </si>
  <si>
    <t>EMAE04</t>
  </si>
  <si>
    <t>Dar a conocer el trabajo realizado por el Observatorio Oficial de Contratación Estatal, principalmente en materia de implementación de documentos tipo, además de otras actividades</t>
  </si>
  <si>
    <t>EMAE05</t>
  </si>
  <si>
    <t>Dar cumplimiento a lo establecido en el Decreto 1279 de 2021 (Ley del Vigilante) en relación con el mecanismo de seguimiento al porcentaje de puntaje adicional en los procesos licitación pública de vigilancia y seguridad privada</t>
  </si>
  <si>
    <t>Documento que contiene un reporte Estadístico de la muestra de procesos estudiada</t>
  </si>
  <si>
    <t>Número de reportes estadísticos generados</t>
  </si>
  <si>
    <t>EMAE06</t>
  </si>
  <si>
    <t xml:space="preserve">Desarrollar o actualizar herramientas de visualización con la información del sistema de compra pública para que los ciudadanos y los demás participes del sistema, tengan insumos que les facilite acceder a información relevante del comportamiento, características, productos o servicios, ubicaciones geográficas, entidades y proveedores que intervienen en la celebración de contratos estatales. </t>
  </si>
  <si>
    <t>Ficha técnica y enlace de la visualización</t>
  </si>
  <si>
    <t>Sumatoria de las visualizaciones</t>
  </si>
  <si>
    <t>EMAE07</t>
  </si>
  <si>
    <t xml:space="preserve">Realizar o implementar desarrollos orientados a la analítica de datos como instrumentos de ayuda que faciliten el acceso y análisis de la información del sistema de compra pública colombiano a todos los interesados </t>
  </si>
  <si>
    <t>Informe de resultados o ficha técnica de los desarrollos</t>
  </si>
  <si>
    <t>Sumatoria de informes de resultados o fichas técnicas</t>
  </si>
  <si>
    <t>EMAE08</t>
  </si>
  <si>
    <t>Un informe o documento de resultado de las sinergias.</t>
  </si>
  <si>
    <t>Número de documentos o acuerdos suscritos</t>
  </si>
  <si>
    <t>EMAE09</t>
  </si>
  <si>
    <t>Adelantar capacitaciones o formaciones orientadas a brindar insumos a los participes del sistema de compra pública relacionados con análisis de datos, seguimiento a instrumentos contractuales e implementación del Modelo de Abastecimiento Estratégico (AE)</t>
  </si>
  <si>
    <t>EMAE10</t>
  </si>
  <si>
    <t>Organizar y clasificar la información de 2022 conforme a las series documentales estructuradas sin aprobación con el grupo de gestión documental a fin de preservar la información generada de acuerdo a las competencias de la subdirección</t>
  </si>
  <si>
    <t>Transferencia documental de la vigencia 2022</t>
  </si>
  <si>
    <t>EMAE11</t>
  </si>
  <si>
    <t>Ricardo Adolfo Suárez</t>
  </si>
  <si>
    <t xml:space="preserve">Subdirector de Estudios de Mercado y Abastecimiento Estratégico </t>
  </si>
  <si>
    <t>SG01</t>
  </si>
  <si>
    <t>Implementar una estrategia  a nivel externo con enfoque diferencial  
con el fin de mejorar la participación y relación de la entidad con la ciudadanía para el fortalecimiento de la compra pública del país.​
​</t>
  </si>
  <si>
    <t>Secretario General</t>
  </si>
  <si>
    <t>SG02</t>
  </si>
  <si>
    <t>SG03</t>
  </si>
  <si>
    <t>Organizar y clasificar la información de 2022 conforme a las series documentales aprobadas en la Tabla de Retención Documental  a fin de preservar la información generada de acuerdo a las competencias de la secretaría general</t>
  </si>
  <si>
    <t>1 Acta de transferencia por proceso
1 Formato Único de Inventario documental por proceso</t>
  </si>
  <si>
    <t>SG04</t>
  </si>
  <si>
    <t>SG05</t>
  </si>
  <si>
    <t>Definir el plan de manejo ambiental de la ANCP-CCE.</t>
  </si>
  <si>
    <t>Documento Plan de Manejo Ambiental aprobado por el CIGD (I semestre)</t>
  </si>
  <si>
    <t>SG06</t>
  </si>
  <si>
    <t xml:space="preserve">Documento plan de austeridad aprobado </t>
  </si>
  <si>
    <t>SG07</t>
  </si>
  <si>
    <t>Medición del riesgo psicosocial en la agencia (I semestre)
Acciones de intervención acorde a los resultados (II semestre)</t>
  </si>
  <si>
    <t>SG08</t>
  </si>
  <si>
    <t>SG09</t>
  </si>
  <si>
    <t>SG10</t>
  </si>
  <si>
    <t>Fortalecer la política de gestión del conocimiento en la ANCPCCE</t>
  </si>
  <si>
    <t>SG11</t>
  </si>
  <si>
    <t>SG12</t>
  </si>
  <si>
    <t>Manual actualizado, aprobado y publicado.</t>
  </si>
  <si>
    <t>SG13</t>
  </si>
  <si>
    <t>Coordinar la defensa o representar judicial, extrajudicial y administrativamente a la Agencia en los diferentes procesos que se adelanten, mediante poder o delegación y supervisar el trámite de los mismos.</t>
  </si>
  <si>
    <t>DEC612-01</t>
  </si>
  <si>
    <t>Reporte de estado de cumplimiento del Plan Institucional de Archivos de la Entidad - ­PINAR</t>
  </si>
  <si>
    <t>Sumatoria de los informes semestrales realizados</t>
  </si>
  <si>
    <t>DEC612-02</t>
  </si>
  <si>
    <t>Reporte de estado de cumplimiento del Plan Anual de Adquisiciones</t>
  </si>
  <si>
    <t>DEC612-03</t>
  </si>
  <si>
    <t>Reporte de estado de cumplimiento del Plan Anual de Vacantes</t>
  </si>
  <si>
    <t>DEC612-04</t>
  </si>
  <si>
    <t>Reporte de estado de cumplimiento del Plan de Previsión de Recursos Humanos</t>
  </si>
  <si>
    <t>DEC612-05</t>
  </si>
  <si>
    <t>Reporte de estado de cumplimiento del Plan Estratégico de Talento Humano</t>
  </si>
  <si>
    <t>DEC612-06</t>
  </si>
  <si>
    <t>Reporte de estado de cumplimiento del Plan Institucional de Capacitación</t>
  </si>
  <si>
    <t>DEC612-07</t>
  </si>
  <si>
    <t>Reporte de estado de cumplimiento del Plan de Incentivos Institucionales</t>
  </si>
  <si>
    <t>DEC612-08</t>
  </si>
  <si>
    <t>Reporte de estado de cumplimiento del Plan de Trabajo Anual en Seguridad y Salud en el Trabajo</t>
  </si>
  <si>
    <t xml:space="preserve">Formular, ejecutar y evaluar el Plan Anual de Auditoría 2023 aprobado por el Comité Institucional de Coordinación de Control Interno CICCI. </t>
  </si>
  <si>
    <t>Número de entregables programados / Sobre número de entregables ejecutados * 100</t>
  </si>
  <si>
    <t>Fortalecer el MIPG para incrementar en 10 puntos la calificación el FURAG</t>
  </si>
  <si>
    <t>Judith Esperanza Gómez Zambrano</t>
  </si>
  <si>
    <t>Asesor Experto con Funciones de Control Interno</t>
  </si>
  <si>
    <t>(número de actividades cumplidas/número de actividades programadas)x100</t>
  </si>
  <si>
    <t>Ricardo Pajarito</t>
  </si>
  <si>
    <t>Dirección General
Asesor Comunicaciones</t>
  </si>
  <si>
    <t>Matriz de autodiagnóstico de la Dimensión 5 de MIPG, con soportes de cumplimiento.</t>
  </si>
  <si>
    <t>DG03</t>
  </si>
  <si>
    <t>DG04</t>
  </si>
  <si>
    <t>Asesor 5 Experto     Dirección General</t>
  </si>
  <si>
    <t>Proponer el diseño de la estructura organizacional</t>
  </si>
  <si>
    <t>Juvenal Barbosa</t>
  </si>
  <si>
    <t>Gestor 15     Dirección General</t>
  </si>
  <si>
    <t>Diseñar e implementar programas de I+D+I en pro del desarrollo organizacional y/o la Contratación Pública</t>
  </si>
  <si>
    <t>Luis Enrique Perea</t>
  </si>
  <si>
    <t>DG05</t>
  </si>
  <si>
    <t>Asesor 9 Experto     Dirección General</t>
  </si>
  <si>
    <t>DG06</t>
  </si>
  <si>
    <t>DG07</t>
  </si>
  <si>
    <t>DG08</t>
  </si>
  <si>
    <t>DG09</t>
  </si>
  <si>
    <t>DEC612-09</t>
  </si>
  <si>
    <t>Sumatoria de los informes cuatrimestrales realizados</t>
  </si>
  <si>
    <t>DEC612-10</t>
  </si>
  <si>
    <t>DEC612-11</t>
  </si>
  <si>
    <t>DEC612-12</t>
  </si>
  <si>
    <t>Reporte de estado de cumplimiento del Plan de Seguridad y Privacidad de la Información</t>
  </si>
  <si>
    <t>12 Planes DEC612-2018</t>
  </si>
  <si>
    <t>Claudia Taboada</t>
  </si>
  <si>
    <t>Dirección General
Asesora Planeación</t>
  </si>
  <si>
    <t>Reporte de estado de cumplimiento del Plan Estratégico de Tecnologías de la Información y las Comunicaciones­ PETI.</t>
  </si>
  <si>
    <t xml:space="preserve">Informe semestral que consolide la descripción del estado de avance del plan correspondiente a la vigencia 2023. </t>
  </si>
  <si>
    <t>Subdirector IDT</t>
  </si>
  <si>
    <t>Reporte de estado de cumplimiento del Plan de Tratamiento de Riesgos de Seguridad y Privacidad de la Información.</t>
  </si>
  <si>
    <t>Informe semestral que consolide la descripción del estado de avance del plan correspondiente a la vigencia 2023.</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</si>
  <si>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</si>
  <si>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 xml:space="preserve">Transferencia documental de la vigencia 2021
</t>
  </si>
  <si>
    <t>Número de Transferencia primaria documental 2021</t>
  </si>
  <si>
    <t xml:space="preserve">Sonia Rodríguez </t>
  </si>
  <si>
    <t>Dirección General
Analista</t>
  </si>
  <si>
    <t>DG11</t>
  </si>
  <si>
    <t>9 acciones</t>
  </si>
  <si>
    <t>11 acciones</t>
  </si>
  <si>
    <t>SG14</t>
  </si>
  <si>
    <t>SN7</t>
  </si>
  <si>
    <t>GC16</t>
  </si>
  <si>
    <t>16 acciones</t>
  </si>
  <si>
    <t>Organizar y clasificar la información de 2022 conforme a las series documentales estructuradas sin aprobación con el grupo de gestión documental a fin de preservar la información generada de acuerdo a las competencias de la dirección general</t>
  </si>
  <si>
    <t>Organizar y clasificar la información de 2022 conforme a las series documentales aprobadas en la Tabla de Retención Documental  a fin de preservar la información generada de acuerdo a las competencias de la subdirección.</t>
  </si>
  <si>
    <t xml:space="preserve">14 acciones </t>
  </si>
  <si>
    <t>Reporte de estado de cumplimiento del Programa de transparencia y ética en el sector público</t>
  </si>
  <si>
    <t>Ocho (08) AMP / IAD's adjudicados 
Meta anual de ocho (8)</t>
  </si>
  <si>
    <t>Documento  tipo de mantenimiento rutinario</t>
  </si>
  <si>
    <t>Documento tipo  de convenios solidario</t>
  </si>
  <si>
    <t xml:space="preserve">Un (01) Documento Tipo </t>
  </si>
  <si>
    <t>Informe trimestral con el seguimiento de las consultas formuladas por los actores del Sistema de Compra Pública sobre la aplicación de normas de carácter general recibidas por la Subdirección de Gestión Contractual.</t>
  </si>
  <si>
    <t>HOJA
2</t>
  </si>
  <si>
    <t xml:space="preserve">Tres (3) AMP / IAD´s estructurados y adjudicados en 2023 con al menos un criterio de sostenibilidad. </t>
  </si>
  <si>
    <t>Dos (2) informes anuales de la estructuración y evolución de los AMP / IAD's.</t>
  </si>
  <si>
    <t>Dos (2) informes semestrales de ahorros y ventas generadas a través de los AMP/ IAD´S.</t>
  </si>
  <si>
    <t>Veinte (20) Capacitaciones dictadas a entidades estatales en el uso de los IAD / AMP, decreto 310 y simuladores.</t>
  </si>
  <si>
    <t>Dos (2) informes semestrales de la gestión de PQRSD en la dependencia</t>
  </si>
  <si>
    <t xml:space="preserve">Una (01) Transferencia documental de la vigencia 2022
</t>
  </si>
  <si>
    <t xml:space="preserve">Lista de asistencia y evidencia de las formaciones para entidades estatales en el uso de los IAD / AMP en la TVEC, Simuladores. - Decreto 310 de 2021 - </t>
  </si>
  <si>
    <t xml:space="preserve">Cuatro (04) Informes de consultas recibidas y resueltas por la Subdirección de Gestión Contractual. </t>
  </si>
  <si>
    <t>Sumatoria del número de documento tipo publicado en la página web</t>
  </si>
  <si>
    <t xml:space="preserve">Sumatoria de Instrumento de Agregación de Demanda  nuevos estructurados con criterios de sostenibilidad </t>
  </si>
  <si>
    <t>Sumatoria  de Instrumentos de Agregación de Demanda  del periodo a evaluar</t>
  </si>
  <si>
    <t>(Número de FUID actualizados / Numero de FUID por actualizar)*100</t>
  </si>
  <si>
    <t>100% de los release programados en TVEC implementados</t>
  </si>
  <si>
    <t>Sumatoria de boletines realizados con los conceptos más relevantes en contratación estatal.</t>
  </si>
  <si>
    <t>Trescientas (300) Entidades capacitadas</t>
  </si>
  <si>
    <t xml:space="preserve">Ochenta (80) capacitaciones para entidades de régimen especial en el uso del SECOP II  </t>
  </si>
  <si>
    <t>Sumatoria de los informes realizados</t>
  </si>
  <si>
    <t>Fórmula</t>
  </si>
  <si>
    <t>Veinte (20) insumos estratégicos</t>
  </si>
  <si>
    <t xml:space="preserve">William Renan Rodríguez </t>
  </si>
  <si>
    <t>Realizar una estrategia  a nivel  interno y externo  en cuanto a  sensibilización y percepción de los canales de atención de la ANCP-CCE a los grupos de interés</t>
  </si>
  <si>
    <t>William Renan Rodríguez</t>
  </si>
  <si>
    <t xml:space="preserve">Actualización del Formato Único de Inventario Documental - FUID del archivo central de la entidad vigencia 2012-2021 </t>
  </si>
  <si>
    <t>1 Formato Único de Inventario Documental - FUID consolidado</t>
  </si>
  <si>
    <t>Número de actividades ejecutadas en el periodo / número de actividades programadas en el periodo</t>
  </si>
  <si>
    <t>Definir el plan de austeridad de la ANCP-CCE para el año 2023, de conformidad con la normatividad aplicable para esa vigencia.</t>
  </si>
  <si>
    <t>Medición del riesgo psicosocial e intervención</t>
  </si>
  <si>
    <t>Desarrollo e Implementación diversificación de modalidades de trabajo diferentes a la presencialidad acordes con la normatividad vigente</t>
  </si>
  <si>
    <t xml:space="preserve">Actualización y apropiación de guía para la prevención de conflictos de interés y disciplinarios </t>
  </si>
  <si>
    <t>1.Elaboración de la guía (Semestre)
2. Informe de desarrollo estrategia (II semestre)</t>
  </si>
  <si>
    <t xml:space="preserve">Implementación del plan de acción la política de gestión del conocimiento de la ANCP-CCE.
Informes de reportes semestrales </t>
  </si>
  <si>
    <t>Informes de gestión del observatorio</t>
  </si>
  <si>
    <t>Tres (03) informes de los insumos y/o documentos estratégicos</t>
  </si>
  <si>
    <t>Siete (07) actas de los ciclos de formación sincrónicos o asincrónicos</t>
  </si>
  <si>
    <t>Dos (02) informes de gestión del observatorio</t>
  </si>
  <si>
    <t>Sumatoria de actas de los ciclos realizados</t>
  </si>
  <si>
    <t xml:space="preserve">Sumatoria de los informes de gestión del observatorio </t>
  </si>
  <si>
    <t>Un (01) Reporte estadístico de revisión de procesos</t>
  </si>
  <si>
    <t>Tres (03)  informes de resultados o ficha técnica</t>
  </si>
  <si>
    <t xml:space="preserve">Siete (07) visualizaciones con información del sistema de compra pública </t>
  </si>
  <si>
    <t>Número de Transferencia documental 2022</t>
  </si>
  <si>
    <t xml:space="preserve">Actas de las sesiones realizadas a los participes del sistema de compra pública </t>
  </si>
  <si>
    <t xml:space="preserve">Sumatoria  de las actas de las sesiones realizadas a los participes del sistema de compra pública </t>
  </si>
  <si>
    <t xml:space="preserve">Sumatoria de los informes realizados de PQRSD </t>
  </si>
  <si>
    <t xml:space="preserve">Una (01) estrategia aprobada e implementada </t>
  </si>
  <si>
    <t>Tres (3) informes de percepción publicados en la página web de la entidad</t>
  </si>
  <si>
    <t xml:space="preserve">Una (01) transferencia documental de la vigencia 2022 de los 6 procesos de Secretaria General
</t>
  </si>
  <si>
    <t>Inventarios del archivo central actualizado</t>
  </si>
  <si>
    <t>Un (01) plan de austeridad aprobado y divulgado</t>
  </si>
  <si>
    <t>Un (01) plan aprobado por el Comité institucional de Gestión y Desempeño CIGD</t>
  </si>
  <si>
    <t>Un (01) informe resultados de la medición y plan de acción de intervención</t>
  </si>
  <si>
    <t xml:space="preserve">Un (01) manual de contratación aprobado </t>
  </si>
  <si>
    <t xml:space="preserve">Acto administrativo  de implementación  diversificación de modalidades de trabajo diferentes a la presencialidad </t>
  </si>
  <si>
    <t xml:space="preserve">Una (01) guía aprobado y divulgado
Un (01) informe del desarrollo de la  estrategia </t>
  </si>
  <si>
    <t xml:space="preserve">Meta/indicador </t>
  </si>
  <si>
    <t>Dos (02) informes de seguimiento</t>
  </si>
  <si>
    <t>Sumatoria del número de los  documentos generados</t>
  </si>
  <si>
    <t>Sumatoria del número de los  informes generados</t>
  </si>
  <si>
    <t xml:space="preserve">Sumatoria de la transferencia ejecutada </t>
  </si>
  <si>
    <t>Sumatoria del número de los informes generados</t>
  </si>
  <si>
    <t>Dos (02)  informes semestrales de la gestión de PQRSD en la dependencia</t>
  </si>
  <si>
    <t>Un (01) Plan Anual Auditoría 
Once (11) monitoreos a la ejecución del Plan Anual de Auditoría 2023
Un (01)</t>
  </si>
  <si>
    <t>Numero de Transferencia primaria documental 2022</t>
  </si>
  <si>
    <t>95 % Actividades programadas con sus respectivos soportes</t>
  </si>
  <si>
    <t>(Número de actividades cumplidas/número de actividades programadas)x100</t>
  </si>
  <si>
    <t>Un (01) documento Interno dirigido al director General con la propuesta de reforma del Estatuto de Contratación.</t>
  </si>
  <si>
    <t xml:space="preserve">Número de documento generado </t>
  </si>
  <si>
    <t>Un (01) documento para restructuración del área jurídica de la entidad</t>
  </si>
  <si>
    <t xml:space="preserve">Cumplimiento de Plan de acción de Agencia Nacional Jurídica del Estado (ANJDE) </t>
  </si>
  <si>
    <t xml:space="preserve">Sumatoria de documentos generados </t>
  </si>
  <si>
    <t>Dos (2) Convocatorias de participación en la construcción de normativa</t>
  </si>
  <si>
    <t>Dos (2)  informes semestrales de la gestión de PQRSD de la dependencia</t>
  </si>
  <si>
    <t>Informe que consolide la descripción del estado de avance del plan correspondiente a la vigencia 2022.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</si>
  <si>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Anual de Adquisiciones</t>
  </si>
  <si>
    <t xml:space="preserve">Informe que consolide la descripción del estado de ejecución del plan correspondiente a la vigencia 2022.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                                                                                                        </t>
  </si>
  <si>
    <t>Informe que consolide la descripción del estado de avance del plan correspondiente a la vigencia 2022.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</si>
  <si>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Informe que consolide la descripción del estado de avance del plan correspondiente a la vigencia 2022.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</si>
  <si>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Informe que consolide la descripción del estado de avance del plan correspondiente a la vigencia 2022.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</si>
  <si>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Anual de Vacantes</t>
  </si>
  <si>
    <t>Dos (02) Informes semestrales del Plan de Previsión de Recursos Humanos</t>
  </si>
  <si>
    <t>Dos (02) Informes semestrales del Plan Estratégico de Talento Humano</t>
  </si>
  <si>
    <t>Dos (02)  Informes semestrales del Plan Institucional de Capacitación</t>
  </si>
  <si>
    <t>Dos (02)  Informes semestrales del Plan de Incentivos Institucionales</t>
  </si>
  <si>
    <t>Dos (02)  Informes semestrales del Plan de Trabajo Anual en Seguridad y Salud en el Trabajo</t>
  </si>
  <si>
    <t>Dos (02) Informes semestrales del Plan Estratégico de Tecnologías de la Información y las Comunicaciones -­ PETI</t>
  </si>
  <si>
    <t>Dos (02) Informes semestrales del Plan de Tratamiento de Riesgos de Seguridad y Privacidad de la Información</t>
  </si>
  <si>
    <t>Dos (02) Informes semestrales del Plan de Seguridad y Privacidad de la Información</t>
  </si>
  <si>
    <t>Informes semestrales de seguimiento de defensa y representación judicial, extrajudicial y administrativamente a la agencia en los diferentes procesos que se adelanten, mediante poder o delegación.</t>
  </si>
  <si>
    <t>Un (02) informes de seguimiento</t>
  </si>
  <si>
    <t>Promover iniciativas para optimizar los recursos públicos en términos de tiempo, dinero y capacidad del talento humano y de la eficiencia en los procesos para satisfacer las necesidades de las Entidades Estatales y cumplir su misión</t>
  </si>
  <si>
    <t>Publicar en la página web los informes trimestrales de la percepción de los usuarios frentes a los canales de atención y la participación ciudadana de la entidad. Con corte de marzo, junio y Septiembre</t>
  </si>
  <si>
    <t>Un (01)  Informe o documento de resultado de las sinergias.</t>
  </si>
  <si>
    <t>Dos (02)  Informes semestrales del Plan Institucional de Archivos - PINAR</t>
  </si>
  <si>
    <r>
      <rPr>
        <b/>
        <sz val="12"/>
        <color rgb="FF002060"/>
        <rFont val="Geomanist Bold"/>
        <family val="3"/>
      </rPr>
      <t>PLAN DE ACCIÓN INSTITUCIONAL - PAI 2022 DE LA AGENCIA NACIONAL DE CONTRATACIÓN PÚBLICA - COLOMBIA COMPRA EFICIENTE</t>
    </r>
    <r>
      <rPr>
        <sz val="12"/>
        <color theme="1"/>
        <rFont val="Geomanist Light"/>
        <family val="3"/>
      </rPr>
      <t xml:space="preserve">
</t>
    </r>
    <r>
      <rPr>
        <b/>
        <sz val="12"/>
        <color theme="1"/>
        <rFont val="Geomanist Bold"/>
        <family val="3"/>
      </rPr>
      <t xml:space="preserve">Código: </t>
    </r>
    <r>
      <rPr>
        <sz val="12"/>
        <color theme="1"/>
        <rFont val="Geomanist Light"/>
        <family val="3"/>
      </rPr>
      <t xml:space="preserve">CCE-DES-FM-15
</t>
    </r>
    <r>
      <rPr>
        <sz val="12"/>
        <color theme="1"/>
        <rFont val="Geomanist Bold"/>
        <family val="3"/>
      </rPr>
      <t xml:space="preserve">Versión 03 </t>
    </r>
    <r>
      <rPr>
        <sz val="12"/>
        <color theme="1"/>
        <rFont val="Geomanist Light"/>
        <family val="3"/>
      </rPr>
      <t>del 15 de diciembre de 2021</t>
    </r>
  </si>
  <si>
    <t>7 acciones</t>
  </si>
  <si>
    <t>IDT6</t>
  </si>
  <si>
    <t>Cinco  (5) manuales y guías actualizados</t>
  </si>
  <si>
    <t>Analista T2-02     Dirección General</t>
  </si>
  <si>
    <t xml:space="preserve">Documento con el boletín de los conceptos más relevantes en contratación. </t>
  </si>
  <si>
    <t>Matriz con la elaboración ABC con enfoque diferencial.</t>
  </si>
  <si>
    <t>Documento Excel denominado como Plan de Trabajo Despliegue de Releases, el cual contiene el plan de implementación y ejecución de las mejoras funcionales y/o técnicas por cada uno de los mantenimientos correctivos</t>
  </si>
  <si>
    <t xml:space="preserve">Informe al primer semestre del autodiagnóstico de la Política de Gobierno Digital . 
Informes trimestrales de avance de la implementación de la política de Gobierno Digital. </t>
  </si>
  <si>
    <t>Informes de los insumos y/o documentos estratégicos de la planeación de obras, bienes y servicios reportados por las entidades a través del Plan Anual de Adquisiciones</t>
  </si>
  <si>
    <t xml:space="preserve">Insumos y/o documentos estratégicos del sistema de compra pública </t>
  </si>
  <si>
    <t>Realizar sinergias con los diferentes grupos de valor de la Agencia con el  propósito de mejorar, la calidad, acceso y uso de los datos del sistema de compras públicas</t>
  </si>
  <si>
    <t xml:space="preserve">Cuarenta (40) Actas de las sesión realizadas a los participes del sistema de compra pública </t>
  </si>
  <si>
    <t>• (1) una matriz con los conceptos jurídicos de la ANCP-CCE de la Subdirección de Gestión Contractual indizados .
Normativa contractual con los conceptos expedidos por la ANCP-CCE</t>
  </si>
  <si>
    <t>Elaborar y dar cumplimiento del Plan Estratégico de Comunicaciones (PEC) 2023</t>
  </si>
  <si>
    <t xml:space="preserve">Informes semestrales en matriz del seguimiento y cumplimiento en el trámite de las PQRSD 
</t>
  </si>
  <si>
    <t>DG02</t>
  </si>
  <si>
    <t>DG10</t>
  </si>
  <si>
    <t>Desarrollar un modelo de operación de la eficiencia operacional</t>
  </si>
  <si>
    <t>Carlos Francisco Toledo Flórez</t>
  </si>
  <si>
    <t>Desarrollar acciones de mejora de acuerdo a los resultados del índice de desempeño institucional en la medición del formulario único de registro y avance (FURAG), los autodiagnósticos y recomendaciones del Departamento de la Función Pública y Control Interno en el marco de MIPG</t>
  </si>
  <si>
    <t xml:space="preserve">Plan de mejoramiento a partir de los resultados obtenidos del IDI medido a través del FURAG
Plan de mantenimiento de MIPG
Formato de verificación del Sistema de Control Interno 2da Línea diligenciado </t>
  </si>
  <si>
    <t xml:space="preserve">11 Acciones </t>
  </si>
  <si>
    <t>Documento Interno dirigido al Director General con la propuesta de reforma del Estatuto de Contratación.</t>
  </si>
  <si>
    <t>Documento con el material base jurídico (despliegue normativo y diferencial)  para el curso de e-learning de compras públicas de economía popular.</t>
  </si>
  <si>
    <t>Desarrollar un documento con la propuesta de la reforma del estatuto  de contratación</t>
  </si>
  <si>
    <t xml:space="preserve">Estrategia de enfoque diferencial aprobada e implementada </t>
  </si>
  <si>
    <t xml:space="preserve">Revisar y Actualizar la implementación de la política de compras y contratación pública en la agencia. </t>
  </si>
  <si>
    <t xml:space="preserve">Actualización de la guía interna de Política de Compras y Contratación Pública 
Informes semestrales de seguimiento a la implementación de la política de compras y contratación pública en la ANCP-CCE. </t>
  </si>
  <si>
    <t xml:space="preserve">Elaborar un documento base jurídico para el curso de e-learning de compras públicas de economía  popular </t>
  </si>
  <si>
    <t>Informe con estado de avance del programa de transparencia y ética en el sector público, con corte abril, agosto y diciembre.</t>
  </si>
  <si>
    <t>Desarrollar el programa de despliegue territorial mediante la capacitación de Alcaldías y Entidades Territoriales en el uso del SECOP II</t>
  </si>
  <si>
    <t>Setecientas (700) Capacitaciones de diferentes tanticas en el uso del SECOP I</t>
  </si>
  <si>
    <t>Listas de asistencia (cuando se realicen de manera presencial) y grabaciones de las sesiones virtuales que evidencien el desarrollo para 80 capacitaciones en las diferentes modalidades que ofrece la entidad</t>
  </si>
  <si>
    <t>Un (01) documento resolución de adopción de la diferentes modalidades de trabajo</t>
  </si>
  <si>
    <t xml:space="preserve"> Un (01) plan de acción implementado de la política de Gestión de Conocimiento.
Dos (02) reportes semestrales del avance de implementación de la política GESCO</t>
  </si>
  <si>
    <t>Actualización del Manual de contratación y documentos internos  de la ANCP-CCE.</t>
  </si>
  <si>
    <t>Juan David Marín</t>
  </si>
  <si>
    <t xml:space="preserve"> Diseñar un documento técnico de la reorganización jurídica de la entidad a partir de un análisis de la estructura interna del área jurídica de la entidad </t>
  </si>
  <si>
    <t>Desarrollar el Plan de acción de la Agencia Nacional Jurídica del Estado (ANJDE) para implementar el Modelo óptimo de Gestión.</t>
  </si>
  <si>
    <t>Certificación de  la oficina jurídica en el Modelo óptimo de gestión</t>
  </si>
  <si>
    <t xml:space="preserve">Un (01) Plan de mejoramiento a partir de los resultados obtenidos del IDI medido a través del FURAG
Un (01) Plan de mantenimiento de MIPG
Un (01) formato de verificación del SCI 2da Línea diligenciado </t>
  </si>
  <si>
    <t xml:space="preserve">Un (01) plan estratégico institucional </t>
  </si>
  <si>
    <t>Tres (03) informes cuatrimestrales con estado de avance de transparencia y ética en el sector público 2023</t>
  </si>
  <si>
    <t xml:space="preserve">Plan Anual Auditoría aprobado por el Comité Institucional de Coordinación de Control Interno (CICCI). 
Once (11) monitoreos mensuales al avance de ejecución del Plan Anual de Auditoría 2023. 
Un informe general de la ejecución del Plan Anual de Auditoría 2023 dirigido al Comité Institucional de Coordinación de Control Interno (CICCI), en donde se detallen las actividades ejecutadas por el equipo de Control Interno en cumplimiento de los roles designados en el Decreto 648 de 2017. </t>
  </si>
  <si>
    <t>Plan Estratégico de Comunicaciones
Matriz de cumplimiento Plan Estratégico de Comunicaciones 2023 con soportes de evidencia de cumplimiento.</t>
  </si>
  <si>
    <t>Seguimiento y control del cumplimiento de la matriz de autodiagnóstico de la Dimensión 5 de MIPG Información y Comunicación.</t>
  </si>
  <si>
    <t>90 % Actividades programadas con sus respectivos soportes</t>
  </si>
  <si>
    <t>Promover la simplificación y racionalización en referencia  a la compra y contratación pública</t>
  </si>
  <si>
    <t xml:space="preserve">Avanzar en la elaboración el Plan Estratégico Institucional (PEI)  2023-2027 de la Agencia Nacional de Contratación Pública de acuerdo a los lineamiento del Plan Nacional de Desarrollo (PND)  vigente </t>
  </si>
  <si>
    <t xml:space="preserve">Plan Estratégico Institucional  elaborado </t>
  </si>
  <si>
    <t>Documento Excel denominado como Plan de Trabajo Release Mayores TVEC el cual contiene la implementación y ejecución de las mejoras funcionales y/o técnicas por cada uno de los raleases programados</t>
  </si>
  <si>
    <t>Documento para reestructuración del área jurídica de la entidad</t>
  </si>
  <si>
    <t>Un (01) documento con el material del curso entregado a e-learning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</si>
</sst>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164" formatCode="_-* #,##0.00\ _€_-;\-* #,##0.00\ _€_-;_-* &quot;-&quot;??\ _€_-;_-@_-"/>
    <numFmt numFmtId="165" formatCode="_(&quot;$&quot;* #,##0.00_);_(&quot;$&quot;* \(#,##0.00\);_(&quot;$&quot;* &quot;-&quot;??_);_(@_)"/>
    <numFmt numFmtId="166" formatCode="_(&quot;$&quot;* #,##0_);_(&quot;$&quot;* \(#,##0\);_(&quot;$&quot;* &quot;-&quot;??_);_(@_)"/>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0"/>
      <color theme="0"/>
      <name val="Arial Nova"/>
      <family val="2"/>
    </font>
    <font>
      <b/>
      <sz val="10"/>
      <color theme="1"/>
      <name val="Arial Nova"/>
      <family val="2"/>
    </font>
    <font>
      <sz val="11"/>
      <color theme="1"/>
      <name val="Arial Nova"/>
      <family val="2"/>
    </font>
    <font>
      <b/>
      <sz val="11"/>
      <color theme="1"/>
      <name val="Arial Nova"/>
      <family val="2"/>
    </font>
    <font>
      <sz val="10"/>
      <color theme="1"/>
      <name val="Arial Nova"/>
      <family val="2"/>
    </font>
    <font>
      <sz val="10"/>
      <name val="Arial Nova"/>
      <family val="2"/>
    </font>
    <font>
      <sz val="10"/>
      <color rgb="FFFF0000"/>
      <name val="Arial Nova"/>
      <family val="2"/>
    </font>
    <font>
      <sz val="10"/>
      <color rgb="FFC00000"/>
      <name val="Arial Nova"/>
      <family val="2"/>
    </font>
    <font>
      <b/>
      <sz val="11"/>
      <color theme="0"/>
      <name val="Arial Nova"/>
      <family val="2"/>
    </font>
    <font>
      <sz val="9"/>
      <color theme="0" tint="-0.34998626667073579"/>
      <name val="Arial Nova"/>
      <family val="2"/>
    </font>
    <font>
      <b/>
      <sz val="10"/>
      <color rgb="FF002060"/>
      <name val="Arial Nova"/>
      <family val="2"/>
    </font>
    <font>
      <sz val="11"/>
      <name val="Arial Nova"/>
      <family val="2"/>
    </font>
    <font>
      <sz val="11"/>
      <color theme="2" tint="-0.89999084444715716"/>
      <name val="Arial Nova"/>
      <family val="2"/>
    </font>
    <font>
      <b/>
      <sz val="14"/>
      <color theme="1"/>
      <name val="Arial Nova"/>
      <family val="2"/>
    </font>
    <font>
      <b/>
      <sz val="12"/>
      <color theme="0"/>
      <name val="Arial Nova"/>
      <family val="2"/>
    </font>
    <font>
      <b/>
      <sz val="11"/>
      <color rgb="FF33CC33"/>
      <name val="Arial Nova"/>
      <family val="2"/>
    </font>
    <font>
      <b/>
      <sz val="8"/>
      <color theme="0"/>
      <name val="Arial Nova"/>
      <family val="2"/>
    </font>
    <font>
      <i/>
      <sz val="11"/>
      <name val="Arial Nova"/>
      <family val="2"/>
    </font>
    <font>
      <sz val="8"/>
      <name val="Calibri"/>
      <family val="2"/>
      <scheme val="minor"/>
    </font>
    <font>
      <u/>
      <sz val="11"/>
      <color theme="10"/>
      <name val="Calibri"/>
      <family val="2"/>
      <scheme val="minor"/>
    </font>
    <font>
      <u/>
      <sz val="14"/>
      <color theme="10"/>
      <name val="Arial Nova"/>
      <family val="2"/>
    </font>
    <font>
      <sz val="12"/>
      <color theme="1"/>
      <name val="Arial Nova"/>
      <family val="2"/>
    </font>
    <font>
      <b/>
      <sz val="11"/>
      <color theme="4" tint="-0.499984740745262"/>
      <name val="Arial Nova"/>
      <family val="2"/>
    </font>
    <font>
      <b/>
      <sz val="12"/>
      <color theme="4" tint="-0.499984740745262"/>
      <name val="Arial Nova"/>
      <family val="2"/>
    </font>
    <font>
      <sz val="11"/>
      <color rgb="FF33CC33"/>
      <name val="Arial Nova"/>
      <family val="2"/>
    </font>
    <font>
      <sz val="18"/>
      <color theme="1"/>
      <name val="Geomanist Bold"/>
      <family val="3"/>
    </font>
    <font>
      <sz val="18"/>
      <color rgb="FF002060"/>
      <name val="Geomanist Bold"/>
      <family val="3"/>
    </font>
    <font>
      <sz val="18"/>
      <color theme="1"/>
      <name val="Geomanist Light"/>
      <family val="3"/>
    </font>
    <font>
      <sz val="16"/>
      <color rgb="FF002060"/>
      <name val="Geomanist Bold"/>
      <family val="3"/>
    </font>
    <font>
      <sz val="16"/>
      <color theme="1"/>
      <name val="Geomanist Bold"/>
      <family val="3"/>
    </font>
    <font>
      <sz val="14"/>
      <color theme="1"/>
      <name val="Geomanist Light"/>
      <family val="3"/>
    </font>
    <font>
      <sz val="14"/>
      <color rgb="FF002060"/>
      <name val="Geomanist Bold"/>
      <family val="3"/>
    </font>
    <font>
      <sz val="12"/>
      <color theme="1"/>
      <name val="Geomanist Light"/>
      <family val="3"/>
    </font>
    <font>
      <b/>
      <sz val="12"/>
      <color rgb="FF002060"/>
      <name val="Geomanist Bold"/>
      <family val="3"/>
    </font>
    <font>
      <sz val="11"/>
      <color theme="1"/>
      <name val="Geomanist"/>
      <family val="3"/>
    </font>
    <font>
      <sz val="11"/>
      <color theme="1"/>
      <name val="Geomanist Light"/>
      <family val="3"/>
    </font>
    <font>
      <sz val="10"/>
      <color rgb="FF202124"/>
      <name val="Arial Nova"/>
      <family val="2"/>
    </font>
    <font>
      <b/>
      <sz val="12"/>
      <color rgb="FF002060"/>
      <name val="Arial Nova"/>
      <family val="2"/>
    </font>
    <font>
      <b/>
      <sz val="14"/>
      <color rgb="FF002060"/>
      <name val="Arial Nova"/>
      <family val="2"/>
    </font>
    <font>
      <b/>
      <sz val="11"/>
      <color theme="1"/>
      <name val="Geomanist Light"/>
      <family val="3"/>
    </font>
    <font>
      <sz val="10"/>
      <color theme="1"/>
      <name val="Geomanist Light"/>
      <family val="3"/>
    </font>
    <font>
      <b/>
      <sz val="11"/>
      <color theme="0"/>
      <name val="Geomanist Light"/>
      <family val="3"/>
    </font>
    <font>
      <sz val="10"/>
      <color rgb="FF002060"/>
      <name val="Geomanist Light"/>
      <family val="3"/>
    </font>
    <font>
      <sz val="9"/>
      <color rgb="FF002060"/>
      <name val="Geomanist Light"/>
      <family val="3"/>
    </font>
    <font>
      <b/>
      <sz val="9"/>
      <color rgb="FF002060"/>
      <name val="Geomanist Light"/>
      <family val="3"/>
    </font>
    <font>
      <b/>
      <sz val="10"/>
      <color theme="1"/>
      <name val="Geomanist Light"/>
      <family val="3"/>
    </font>
    <font>
      <b/>
      <sz val="9"/>
      <color theme="4" tint="-0.499984740745262"/>
      <name val="Geomanist Light"/>
      <family val="3"/>
    </font>
    <font>
      <sz val="8"/>
      <color theme="1"/>
      <name val="Geomanist Light"/>
      <family val="3"/>
    </font>
    <font>
      <b/>
      <sz val="9"/>
      <color theme="1"/>
      <name val="Geomanist Light"/>
      <family val="3"/>
    </font>
    <font>
      <sz val="10"/>
      <color theme="2" tint="-0.249977111117893"/>
      <name val="Geomanist Light"/>
      <family val="3"/>
    </font>
    <font>
      <sz val="9"/>
      <color theme="0" tint="-0.499984740745262"/>
      <name val="Geomanist Light"/>
      <family val="3"/>
    </font>
    <font>
      <b/>
      <sz val="11"/>
      <color theme="1"/>
      <name val="Geomanist Bold"/>
      <family val="3"/>
    </font>
    <font>
      <sz val="72"/>
      <color theme="2"/>
      <name val="Geomanist Bold"/>
      <family val="3"/>
    </font>
    <font>
      <sz val="18"/>
      <color theme="2"/>
      <name val="Geomanist Bold"/>
      <family val="3"/>
    </font>
    <font>
      <sz val="22"/>
      <color theme="2"/>
      <name val="Geomanist Bold"/>
      <family val="3"/>
    </font>
    <font>
      <sz val="12"/>
      <color theme="2"/>
      <name val="Geomanist Bold"/>
      <family val="3"/>
    </font>
    <font>
      <sz val="10"/>
      <color theme="1"/>
      <name val="Arial Nova"/>
      <family val="3"/>
    </font>
    <font>
      <sz val="10"/>
      <color theme="0"/>
      <name val="Geomanist"/>
      <family val="3"/>
    </font>
    <font>
      <sz val="12"/>
      <color theme="2"/>
      <name val="Geomanist Light"/>
      <family val="3"/>
    </font>
    <font>
      <b/>
      <sz val="12"/>
      <color theme="1"/>
      <name val="Geomanist Light"/>
      <family val="3"/>
    </font>
    <font>
      <b/>
      <sz val="12"/>
      <color theme="0"/>
      <name val="Geomanist Light"/>
      <family val="3"/>
    </font>
    <font>
      <sz val="12"/>
      <color rgb="FFC00000"/>
      <name val="Geomanist Light"/>
      <family val="3"/>
    </font>
    <font>
      <sz val="12"/>
      <color rgb="FF000000"/>
      <name val="Geomanist Light"/>
      <family val="3"/>
    </font>
    <font>
      <sz val="12"/>
      <name val="Geomanist Light"/>
      <family val="3"/>
    </font>
    <font>
      <sz val="12"/>
      <color theme="0"/>
      <name val="Geomanist Light"/>
      <family val="3"/>
    </font>
    <font>
      <sz val="12"/>
      <color rgb="FF333333"/>
      <name val="Geomanist Light"/>
      <family val="3"/>
    </font>
    <font>
      <b/>
      <sz val="12"/>
      <color rgb="FF1F4E78"/>
      <name val="Geomanist Light"/>
      <family val="3"/>
    </font>
    <font>
      <b/>
      <sz val="12"/>
      <color theme="8" tint="-0.499984740745262"/>
      <name val="Geomanist Light"/>
      <family val="3"/>
    </font>
    <font>
      <b/>
      <sz val="12"/>
      <color rgb="FF002060"/>
      <name val="Geomanist Light"/>
      <family val="3"/>
    </font>
    <font>
      <sz val="12"/>
      <color theme="1"/>
      <name val="Geomanist Bold"/>
      <family val="3"/>
    </font>
    <font>
      <b/>
      <sz val="12"/>
      <color theme="1"/>
      <name val="Geomanist Bold"/>
      <family val="3"/>
    </font>
    <font>
      <sz val="12"/>
      <color rgb="FFFF0000"/>
      <name val="Geomanist Light"/>
      <family val="3"/>
    </font>
    <font>
      <b/>
      <sz val="12"/>
      <color theme="0"/>
      <name val="Geomanist Bold"/>
      <family val="3"/>
    </font>
  </fonts>
  <fills count="2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66FF33"/>
        <bgColor indexed="64"/>
      </patternFill>
    </fill>
    <fill>
      <patternFill patternType="solid">
        <fgColor rgb="FF00CC00"/>
        <bgColor indexed="64"/>
      </patternFill>
    </fill>
    <fill>
      <patternFill patternType="solid">
        <fgColor theme="0" tint="-0.249977111117893"/>
        <bgColor indexed="64"/>
      </patternFill>
    </fill>
    <fill>
      <patternFill patternType="solid">
        <fgColor rgb="FF33CC33"/>
        <bgColor indexed="64"/>
      </patternFill>
    </fill>
    <fill>
      <patternFill patternType="solid">
        <fgColor rgb="FFFFFFFF"/>
        <bgColor rgb="FF000000"/>
      </patternFill>
    </fill>
    <fill>
      <patternFill patternType="solid">
        <fgColor rgb="FFFFFFFF"/>
        <bgColor indexed="64"/>
      </patternFill>
    </fill>
  </fills>
  <borders count="7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top style="hair">
        <color indexed="64"/>
      </top>
      <bottom style="hair">
        <color indexed="64"/>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style="medium">
        <color indexed="64"/>
      </top>
      <bottom style="medium">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medium">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3">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42" fontId="1" fillId="0" borderId="0" applyFont="0" applyFill="0" applyBorder="0" applyAlignment="0" applyProtection="0"/>
    <xf numFmtId="0" fontId="1" fillId="0" borderId="0"/>
    <xf numFmtId="0" fontId="23" fillId="0" borderId="0" applyNumberFormat="0" applyFill="0" applyBorder="0" applyAlignment="0" applyProtection="0"/>
  </cellStyleXfs>
  <cellXfs count="413">
    <xf numFmtId="0" fontId="0" fillId="0" borderId="0" xfId="0"/>
    <xf numFmtId="0" fontId="2" fillId="0" borderId="0" xfId="0" applyFont="1"/>
    <xf numFmtId="0" fontId="6" fillId="0" borderId="0" xfId="0" applyFont="1"/>
    <xf numFmtId="0" fontId="8" fillId="0" borderId="0" xfId="0" applyFont="1" applyAlignment="1">
      <alignment wrapText="1"/>
    </xf>
    <xf numFmtId="0" fontId="4" fillId="3" borderId="3" xfId="0" applyFont="1" applyFill="1" applyBorder="1" applyAlignment="1">
      <alignment horizontal="center" vertical="center" wrapText="1"/>
    </xf>
    <xf numFmtId="0" fontId="0" fillId="0" borderId="0" xfId="0" applyAlignment="1">
      <alignment wrapText="1"/>
    </xf>
    <xf numFmtId="0" fontId="8" fillId="0" borderId="1" xfId="0" applyFont="1" applyBorder="1" applyAlignment="1">
      <alignment horizontal="center" vertical="center" wrapText="1"/>
    </xf>
    <xf numFmtId="0" fontId="8" fillId="0" borderId="1" xfId="0" applyFont="1" applyBorder="1"/>
    <xf numFmtId="0" fontId="8" fillId="0" borderId="0" xfId="0" applyFont="1" applyAlignment="1">
      <alignment horizontal="center" wrapText="1"/>
    </xf>
    <xf numFmtId="0" fontId="6" fillId="0" borderId="1" xfId="0" applyFont="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vertical="center" wrapText="1"/>
    </xf>
    <xf numFmtId="9" fontId="4" fillId="9" borderId="1" xfId="2" applyFont="1" applyFill="1" applyBorder="1" applyAlignment="1">
      <alignment horizontal="center" vertical="center" wrapText="1"/>
    </xf>
    <xf numFmtId="0" fontId="8" fillId="9" borderId="3" xfId="0" applyFont="1" applyFill="1" applyBorder="1" applyAlignment="1">
      <alignment vertical="center" wrapText="1"/>
    </xf>
    <xf numFmtId="0" fontId="8" fillId="9" borderId="3" xfId="0" applyFont="1" applyFill="1" applyBorder="1" applyAlignment="1">
      <alignment horizontal="center" vertical="center" wrapText="1"/>
    </xf>
    <xf numFmtId="9" fontId="4" fillId="9" borderId="3" xfId="2" applyFont="1" applyFill="1" applyBorder="1" applyAlignment="1">
      <alignment horizontal="center" vertical="center" wrapText="1"/>
    </xf>
    <xf numFmtId="9" fontId="8" fillId="0" borderId="1" xfId="2" applyFont="1" applyBorder="1" applyAlignment="1">
      <alignment horizontal="center" vertical="center"/>
    </xf>
    <xf numFmtId="14" fontId="8" fillId="9" borderId="3"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0" fontId="13" fillId="0" borderId="9" xfId="0" applyFont="1" applyBorder="1" applyAlignment="1">
      <alignment horizontal="center" vertical="center"/>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8" fillId="0" borderId="13" xfId="0" applyFont="1" applyBorder="1" applyAlignment="1">
      <alignment horizontal="left"/>
    </xf>
    <xf numFmtId="0" fontId="8" fillId="0" borderId="13" xfId="0" applyFont="1" applyBorder="1" applyAlignment="1">
      <alignment horizontal="left" wrapText="1"/>
    </xf>
    <xf numFmtId="0" fontId="9" fillId="0" borderId="13" xfId="0" applyFont="1" applyBorder="1" applyAlignment="1">
      <alignment horizontal="left" vertical="center" wrapText="1"/>
    </xf>
    <xf numFmtId="0" fontId="8" fillId="0" borderId="13" xfId="0" applyFont="1" applyBorder="1" applyAlignment="1">
      <alignment vertical="center" wrapText="1"/>
    </xf>
    <xf numFmtId="0" fontId="8" fillId="10" borderId="13" xfId="0" applyFont="1" applyFill="1" applyBorder="1" applyAlignment="1">
      <alignment horizontal="left" wrapText="1"/>
    </xf>
    <xf numFmtId="0" fontId="9" fillId="0" borderId="13" xfId="0" applyFont="1" applyBorder="1" applyAlignment="1">
      <alignment horizontal="left" wrapText="1"/>
    </xf>
    <xf numFmtId="0" fontId="13" fillId="0" borderId="10" xfId="0" applyFont="1" applyBorder="1" applyAlignment="1">
      <alignment horizontal="center" vertical="center"/>
    </xf>
    <xf numFmtId="0" fontId="8" fillId="0" borderId="14" xfId="0" applyFont="1" applyBorder="1" applyAlignment="1">
      <alignment horizontal="left" wrapText="1"/>
    </xf>
    <xf numFmtId="0" fontId="8" fillId="0" borderId="15" xfId="0" applyFont="1" applyBorder="1" applyAlignment="1">
      <alignment horizontal="left" vertical="center" wrapText="1"/>
    </xf>
    <xf numFmtId="0" fontId="6" fillId="0" borderId="13" xfId="0" applyFont="1" applyBorder="1" applyAlignment="1">
      <alignment horizontal="left" vertical="center" wrapText="1" indent="1"/>
    </xf>
    <xf numFmtId="0" fontId="13" fillId="0" borderId="15" xfId="0" applyFont="1" applyBorder="1" applyAlignment="1">
      <alignment horizontal="center" vertical="center" wrapText="1"/>
    </xf>
    <xf numFmtId="0" fontId="8" fillId="0" borderId="13" xfId="0" applyFont="1" applyBorder="1" applyAlignment="1">
      <alignment wrapText="1"/>
    </xf>
    <xf numFmtId="0" fontId="8" fillId="0" borderId="15" xfId="0" applyFont="1" applyBorder="1" applyAlignment="1">
      <alignment horizontal="left" wrapText="1"/>
    </xf>
    <xf numFmtId="0" fontId="8" fillId="0" borderId="15" xfId="0" applyFont="1" applyBorder="1" applyAlignment="1">
      <alignment vertical="center" wrapText="1"/>
    </xf>
    <xf numFmtId="0" fontId="8" fillId="10" borderId="15" xfId="0" applyFont="1" applyFill="1" applyBorder="1" applyAlignment="1">
      <alignment horizontal="left" wrapText="1"/>
    </xf>
    <xf numFmtId="0" fontId="9" fillId="0" borderId="15" xfId="0" applyFont="1" applyBorder="1" applyAlignment="1">
      <alignment horizontal="left" wrapText="1"/>
    </xf>
    <xf numFmtId="0" fontId="8" fillId="0" borderId="16" xfId="0" applyFont="1" applyBorder="1" applyAlignment="1">
      <alignment horizontal="left" wrapText="1"/>
    </xf>
    <xf numFmtId="0" fontId="6" fillId="0" borderId="14" xfId="0" applyFont="1" applyBorder="1" applyAlignment="1">
      <alignment horizontal="left" vertical="center" wrapText="1" indent="1"/>
    </xf>
    <xf numFmtId="0" fontId="13" fillId="0" borderId="9" xfId="0" applyFont="1" applyBorder="1" applyAlignment="1">
      <alignment horizontal="center"/>
    </xf>
    <xf numFmtId="0" fontId="8" fillId="0" borderId="17" xfId="0" applyFont="1" applyBorder="1" applyAlignment="1">
      <alignment horizontal="left" vertical="center" wrapText="1"/>
    </xf>
    <xf numFmtId="0" fontId="8" fillId="0" borderId="17" xfId="0" applyFont="1" applyBorder="1" applyAlignment="1">
      <alignment vertical="center" wrapText="1"/>
    </xf>
    <xf numFmtId="0" fontId="8" fillId="0" borderId="17" xfId="0" applyFont="1" applyBorder="1" applyAlignment="1">
      <alignment horizontal="left" vertical="center"/>
    </xf>
    <xf numFmtId="0" fontId="9" fillId="0" borderId="17" xfId="0" applyFont="1" applyBorder="1" applyAlignment="1">
      <alignment horizontal="left" vertical="center" wrapText="1"/>
    </xf>
    <xf numFmtId="0" fontId="8" fillId="0" borderId="17" xfId="0" applyFont="1" applyBorder="1" applyAlignment="1">
      <alignment horizontal="left" wrapText="1"/>
    </xf>
    <xf numFmtId="0" fontId="9" fillId="0" borderId="17" xfId="0" applyFont="1" applyBorder="1" applyAlignment="1">
      <alignment horizontal="left" wrapText="1"/>
    </xf>
    <xf numFmtId="0" fontId="6" fillId="0" borderId="9" xfId="0" applyFont="1" applyBorder="1"/>
    <xf numFmtId="0" fontId="6" fillId="0" borderId="17" xfId="0" applyFont="1" applyBorder="1"/>
    <xf numFmtId="0" fontId="6" fillId="0" borderId="10" xfId="0" applyFont="1" applyBorder="1"/>
    <xf numFmtId="0" fontId="6" fillId="0" borderId="18" xfId="0" applyFont="1" applyBorder="1"/>
    <xf numFmtId="0" fontId="13" fillId="0" borderId="9" xfId="0" applyFont="1" applyBorder="1" applyAlignment="1">
      <alignment horizontal="center" vertical="center" wrapText="1"/>
    </xf>
    <xf numFmtId="0" fontId="8" fillId="0" borderId="17" xfId="0" applyFont="1" applyBorder="1" applyAlignment="1">
      <alignment horizontal="left"/>
    </xf>
    <xf numFmtId="0" fontId="9" fillId="0" borderId="9" xfId="0" applyFont="1" applyBorder="1" applyAlignment="1">
      <alignment horizontal="left" vertical="center" wrapText="1"/>
    </xf>
    <xf numFmtId="0" fontId="8" fillId="0" borderId="9" xfId="0" applyFont="1" applyBorder="1" applyAlignment="1">
      <alignment horizontal="left" wrapText="1"/>
    </xf>
    <xf numFmtId="0" fontId="9" fillId="0" borderId="9" xfId="0" applyFont="1" applyBorder="1" applyAlignment="1">
      <alignment horizontal="left" wrapText="1"/>
    </xf>
    <xf numFmtId="0" fontId="8" fillId="0" borderId="17" xfId="0" applyFont="1" applyBorder="1"/>
    <xf numFmtId="0" fontId="6" fillId="0" borderId="0" xfId="0" applyFont="1" applyAlignment="1">
      <alignment horizontal="left" vertical="center"/>
    </xf>
    <xf numFmtId="0" fontId="8" fillId="0" borderId="0" xfId="0" applyFont="1"/>
    <xf numFmtId="0" fontId="4" fillId="9" borderId="1" xfId="0" applyFont="1" applyFill="1" applyBorder="1" applyAlignment="1">
      <alignment horizontal="center" vertical="center" wrapText="1"/>
    </xf>
    <xf numFmtId="0" fontId="6" fillId="14" borderId="15" xfId="0" applyFont="1" applyFill="1" applyBorder="1" applyAlignment="1">
      <alignment horizontal="center" vertical="center"/>
    </xf>
    <xf numFmtId="0" fontId="6" fillId="11" borderId="15" xfId="0" applyFont="1" applyFill="1" applyBorder="1" applyAlignment="1">
      <alignment horizontal="center" vertical="center"/>
    </xf>
    <xf numFmtId="0" fontId="6" fillId="12" borderId="15" xfId="0" applyFont="1" applyFill="1" applyBorder="1" applyAlignment="1">
      <alignment horizontal="center" vertical="center"/>
    </xf>
    <xf numFmtId="0" fontId="6" fillId="13" borderId="16" xfId="0" applyFont="1" applyFill="1" applyBorder="1" applyAlignment="1">
      <alignment horizontal="center" vertical="center"/>
    </xf>
    <xf numFmtId="0" fontId="6" fillId="15" borderId="21" xfId="0" applyFont="1" applyFill="1" applyBorder="1" applyAlignment="1">
      <alignment horizontal="center" vertical="center"/>
    </xf>
    <xf numFmtId="0" fontId="7" fillId="10" borderId="23" xfId="0" applyFont="1" applyFill="1" applyBorder="1" applyAlignment="1">
      <alignment horizontal="center" vertical="center" textRotation="90" wrapText="1"/>
    </xf>
    <xf numFmtId="0" fontId="7" fillId="10" borderId="24" xfId="0" applyFont="1" applyFill="1" applyBorder="1" applyAlignment="1">
      <alignment horizontal="center" vertical="center" textRotation="90"/>
    </xf>
    <xf numFmtId="0" fontId="6" fillId="10" borderId="19"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20" xfId="0" applyFont="1" applyFill="1" applyBorder="1" applyAlignment="1">
      <alignment horizontal="center" vertical="center"/>
    </xf>
    <xf numFmtId="0" fontId="15" fillId="7"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4" fillId="9" borderId="7" xfId="0" applyFont="1" applyFill="1" applyBorder="1" applyAlignment="1">
      <alignment vertical="center" wrapText="1"/>
    </xf>
    <xf numFmtId="0" fontId="4" fillId="9" borderId="5" xfId="0" applyFont="1" applyFill="1" applyBorder="1" applyAlignment="1">
      <alignment vertical="center" wrapText="1"/>
    </xf>
    <xf numFmtId="0" fontId="8" fillId="9" borderId="6" xfId="0" applyFont="1" applyFill="1" applyBorder="1" applyAlignment="1">
      <alignment horizontal="center" vertical="center" wrapText="1"/>
    </xf>
    <xf numFmtId="9" fontId="4" fillId="9" borderId="6" xfId="2" applyFont="1" applyFill="1" applyBorder="1" applyAlignment="1">
      <alignment horizontal="center" vertical="center" wrapText="1"/>
    </xf>
    <xf numFmtId="0" fontId="8" fillId="0" borderId="1" xfId="0" applyFont="1" applyBorder="1" applyAlignment="1">
      <alignment horizontal="center" vertical="center"/>
    </xf>
    <xf numFmtId="9" fontId="19" fillId="0" borderId="1" xfId="0" applyNumberFormat="1" applyFont="1" applyBorder="1" applyAlignment="1">
      <alignment horizontal="center" vertical="center"/>
    </xf>
    <xf numFmtId="0" fontId="6" fillId="0" borderId="1" xfId="0" applyFont="1" applyBorder="1"/>
    <xf numFmtId="0" fontId="6" fillId="0" borderId="1" xfId="0" applyFont="1" applyBorder="1" applyAlignment="1">
      <alignment horizontal="center"/>
    </xf>
    <xf numFmtId="0" fontId="4" fillId="3" borderId="36" xfId="0" applyFont="1" applyFill="1" applyBorder="1" applyAlignment="1">
      <alignment horizontal="center" vertical="center" wrapText="1"/>
    </xf>
    <xf numFmtId="0" fontId="11" fillId="0" borderId="15" xfId="0" applyFont="1" applyBorder="1" applyAlignment="1">
      <alignment horizontal="center" vertical="center" wrapText="1"/>
    </xf>
    <xf numFmtId="0" fontId="4" fillId="9" borderId="37" xfId="0" applyFont="1" applyFill="1" applyBorder="1" applyAlignment="1">
      <alignment vertical="center" wrapText="1"/>
    </xf>
    <xf numFmtId="0" fontId="8" fillId="9" borderId="38" xfId="0" applyFont="1" applyFill="1" applyBorder="1" applyAlignment="1">
      <alignment horizontal="center" vertical="center" wrapText="1"/>
    </xf>
    <xf numFmtId="0" fontId="8" fillId="9" borderId="39" xfId="0" applyFont="1" applyFill="1" applyBorder="1" applyAlignment="1">
      <alignment vertical="center" wrapText="1"/>
    </xf>
    <xf numFmtId="0" fontId="4" fillId="9" borderId="15"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8" fillId="9" borderId="20" xfId="0" applyFont="1" applyFill="1" applyBorder="1" applyAlignment="1">
      <alignment vertical="center" wrapText="1"/>
    </xf>
    <xf numFmtId="14" fontId="8" fillId="9" borderId="20" xfId="0" applyNumberFormat="1" applyFont="1" applyFill="1" applyBorder="1" applyAlignment="1">
      <alignment horizontal="center" vertical="center" wrapText="1"/>
    </xf>
    <xf numFmtId="0" fontId="8" fillId="9" borderId="20" xfId="0" applyFont="1" applyFill="1" applyBorder="1" applyAlignment="1">
      <alignment horizontal="center" vertical="center" wrapText="1"/>
    </xf>
    <xf numFmtId="9" fontId="4" fillId="9" borderId="20" xfId="2" applyFont="1" applyFill="1" applyBorder="1" applyAlignment="1">
      <alignment horizontal="center" vertical="center" wrapText="1"/>
    </xf>
    <xf numFmtId="0" fontId="8" fillId="9" borderId="40" xfId="0" applyFont="1" applyFill="1" applyBorder="1" applyAlignment="1">
      <alignment horizontal="center" vertical="center" wrapText="1"/>
    </xf>
    <xf numFmtId="0" fontId="8" fillId="9" borderId="41" xfId="0" applyFont="1" applyFill="1" applyBorder="1" applyAlignment="1">
      <alignment horizontal="center" vertical="center" wrapText="1"/>
    </xf>
    <xf numFmtId="0" fontId="12" fillId="8" borderId="31" xfId="0" applyFont="1" applyFill="1" applyBorder="1" applyAlignment="1">
      <alignment horizontal="center" vertical="center" wrapText="1"/>
    </xf>
    <xf numFmtId="0" fontId="12" fillId="8" borderId="32"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1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6" borderId="16"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7"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22" xfId="0" applyFont="1" applyBorder="1" applyAlignment="1">
      <alignment horizontal="left" vertical="center" wrapText="1"/>
    </xf>
    <xf numFmtId="0" fontId="8" fillId="0" borderId="21" xfId="0" applyFont="1" applyBorder="1" applyAlignment="1">
      <alignment horizontal="left" vertical="center" wrapText="1"/>
    </xf>
    <xf numFmtId="0" fontId="6" fillId="0" borderId="22" xfId="0" applyFont="1" applyBorder="1" applyAlignment="1">
      <alignment horizontal="left" vertical="center" wrapText="1" indent="1"/>
    </xf>
    <xf numFmtId="0" fontId="12" fillId="8" borderId="31" xfId="0" applyFont="1" applyFill="1" applyBorder="1" applyAlignment="1">
      <alignment horizontal="center" vertical="center"/>
    </xf>
    <xf numFmtId="0" fontId="12" fillId="8" borderId="32" xfId="0" applyFont="1" applyFill="1" applyBorder="1" applyAlignment="1">
      <alignment horizontal="center" vertical="center"/>
    </xf>
    <xf numFmtId="0" fontId="12" fillId="8" borderId="33" xfId="0" applyFont="1" applyFill="1" applyBorder="1" applyAlignment="1">
      <alignment horizontal="center" vertical="center"/>
    </xf>
    <xf numFmtId="0" fontId="6" fillId="0" borderId="15" xfId="0" applyFont="1" applyBorder="1"/>
    <xf numFmtId="0" fontId="6" fillId="0" borderId="13" xfId="0" applyFont="1" applyBorder="1"/>
    <xf numFmtId="0" fontId="6" fillId="0" borderId="16" xfId="0" applyFont="1" applyBorder="1"/>
    <xf numFmtId="0" fontId="6" fillId="0" borderId="20" xfId="0" applyFont="1" applyBorder="1"/>
    <xf numFmtId="0" fontId="6" fillId="0" borderId="14" xfId="0" applyFont="1" applyBorder="1"/>
    <xf numFmtId="0" fontId="6" fillId="0" borderId="15" xfId="0" applyFont="1" applyBorder="1" applyAlignment="1">
      <alignment horizontal="center"/>
    </xf>
    <xf numFmtId="14" fontId="6" fillId="0" borderId="1" xfId="0" applyNumberFormat="1" applyFont="1" applyBorder="1" applyAlignment="1">
      <alignment horizontal="center"/>
    </xf>
    <xf numFmtId="0" fontId="6" fillId="0" borderId="13" xfId="0" applyFont="1" applyBorder="1" applyAlignment="1">
      <alignment horizontal="center"/>
    </xf>
    <xf numFmtId="49" fontId="6" fillId="0" borderId="1" xfId="0" applyNumberFormat="1" applyFont="1" applyBorder="1" applyAlignment="1">
      <alignment horizontal="center"/>
    </xf>
    <xf numFmtId="49" fontId="6" fillId="0" borderId="1" xfId="0" applyNumberFormat="1" applyFont="1" applyBorder="1"/>
    <xf numFmtId="49" fontId="6" fillId="0" borderId="20" xfId="0" applyNumberFormat="1" applyFont="1" applyBorder="1"/>
    <xf numFmtId="0" fontId="4" fillId="8" borderId="1" xfId="0" applyFont="1" applyFill="1" applyBorder="1" applyAlignment="1">
      <alignment horizontal="center" vertical="center"/>
    </xf>
    <xf numFmtId="0" fontId="8" fillId="0" borderId="15" xfId="0" applyFont="1" applyBorder="1"/>
    <xf numFmtId="0" fontId="8" fillId="0" borderId="21" xfId="0" applyFont="1" applyBorder="1"/>
    <xf numFmtId="0" fontId="8" fillId="0" borderId="19" xfId="0" applyFont="1" applyBorder="1"/>
    <xf numFmtId="0" fontId="8" fillId="16" borderId="16" xfId="0" applyFont="1" applyFill="1" applyBorder="1" applyAlignment="1">
      <alignment horizontal="center"/>
    </xf>
    <xf numFmtId="0" fontId="8" fillId="16" borderId="20" xfId="0" applyFont="1" applyFill="1" applyBorder="1" applyAlignment="1">
      <alignment horizontal="center"/>
    </xf>
    <xf numFmtId="14" fontId="8" fillId="16" borderId="20" xfId="0" applyNumberFormat="1" applyFont="1" applyFill="1" applyBorder="1" applyAlignment="1">
      <alignment horizontal="center"/>
    </xf>
    <xf numFmtId="14" fontId="8" fillId="16" borderId="20" xfId="0" applyNumberFormat="1" applyFont="1" applyFill="1" applyBorder="1" applyAlignment="1">
      <alignment horizontal="center" vertical="center"/>
    </xf>
    <xf numFmtId="0" fontId="8" fillId="16" borderId="20" xfId="0" applyFont="1" applyFill="1" applyBorder="1" applyAlignment="1">
      <alignment horizontal="center" vertical="center"/>
    </xf>
    <xf numFmtId="0" fontId="4" fillId="8" borderId="20" xfId="0" applyFont="1" applyFill="1" applyBorder="1" applyAlignment="1">
      <alignment horizontal="center"/>
    </xf>
    <xf numFmtId="14" fontId="4" fillId="8" borderId="14" xfId="0" applyNumberFormat="1" applyFont="1" applyFill="1" applyBorder="1" applyAlignment="1">
      <alignment horizontal="center" vertical="center"/>
    </xf>
    <xf numFmtId="14" fontId="8" fillId="0" borderId="19" xfId="0" applyNumberFormat="1" applyFont="1" applyBorder="1"/>
    <xf numFmtId="14" fontId="8" fillId="0" borderId="1" xfId="0" applyNumberFormat="1" applyFont="1" applyBorder="1"/>
    <xf numFmtId="0" fontId="4" fillId="8" borderId="19" xfId="0" applyFont="1" applyFill="1" applyBorder="1" applyAlignment="1">
      <alignment horizontal="center"/>
    </xf>
    <xf numFmtId="14" fontId="4" fillId="8" borderId="22" xfId="0" applyNumberFormat="1" applyFont="1" applyFill="1" applyBorder="1" applyAlignment="1">
      <alignment horizontal="center"/>
    </xf>
    <xf numFmtId="0" fontId="4" fillId="8" borderId="1" xfId="0" applyFont="1" applyFill="1" applyBorder="1" applyAlignment="1">
      <alignment horizontal="center"/>
    </xf>
    <xf numFmtId="0" fontId="8" fillId="0" borderId="0" xfId="0" applyFont="1" applyAlignment="1">
      <alignment horizontal="center"/>
    </xf>
    <xf numFmtId="14" fontId="8" fillId="10"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8" fillId="10" borderId="1" xfId="0" applyFont="1" applyFill="1" applyBorder="1" applyAlignment="1">
      <alignment horizontal="center" vertical="center"/>
    </xf>
    <xf numFmtId="0" fontId="11" fillId="10" borderId="15" xfId="0" applyFont="1" applyFill="1" applyBorder="1" applyAlignment="1">
      <alignment horizontal="center" vertical="center" wrapText="1"/>
    </xf>
    <xf numFmtId="9" fontId="19" fillId="10" borderId="1" xfId="0" applyNumberFormat="1" applyFont="1" applyFill="1" applyBorder="1" applyAlignment="1">
      <alignment horizontal="center" vertical="center"/>
    </xf>
    <xf numFmtId="0" fontId="8" fillId="10" borderId="1" xfId="0" applyFont="1" applyFill="1" applyBorder="1" applyAlignment="1">
      <alignment horizontal="left" vertical="center" wrapText="1"/>
    </xf>
    <xf numFmtId="0" fontId="8" fillId="10" borderId="1" xfId="0" applyFont="1" applyFill="1" applyBorder="1" applyAlignment="1">
      <alignment vertical="center" wrapText="1"/>
    </xf>
    <xf numFmtId="9" fontId="8" fillId="10" borderId="1" xfId="2" applyFont="1" applyFill="1" applyBorder="1" applyAlignment="1">
      <alignment horizontal="center" vertical="center" wrapText="1"/>
    </xf>
    <xf numFmtId="9" fontId="8" fillId="10" borderId="1" xfId="2" applyFont="1" applyFill="1" applyBorder="1" applyAlignment="1">
      <alignment horizontal="center" vertical="center"/>
    </xf>
    <xf numFmtId="0" fontId="5" fillId="10" borderId="1" xfId="0" applyFont="1" applyFill="1" applyBorder="1" applyAlignment="1">
      <alignment horizontal="center" vertical="center" wrapText="1"/>
    </xf>
    <xf numFmtId="10" fontId="17" fillId="0" borderId="1" xfId="2" applyNumberFormat="1" applyFont="1" applyBorder="1" applyAlignment="1">
      <alignment horizontal="center" vertical="center" wrapText="1"/>
    </xf>
    <xf numFmtId="10" fontId="18" fillId="9" borderId="6" xfId="0" applyNumberFormat="1" applyFont="1" applyFill="1" applyBorder="1" applyAlignment="1">
      <alignment horizontal="center" vertical="center" wrapText="1"/>
    </xf>
    <xf numFmtId="10" fontId="18" fillId="9" borderId="40" xfId="0" applyNumberFormat="1" applyFont="1" applyFill="1" applyBorder="1" applyAlignment="1">
      <alignment horizontal="center" vertical="center" wrapText="1"/>
    </xf>
    <xf numFmtId="0" fontId="8" fillId="0" borderId="1" xfId="0" applyFont="1" applyBorder="1" applyAlignment="1">
      <alignment wrapText="1"/>
    </xf>
    <xf numFmtId="14" fontId="4" fillId="8" borderId="13" xfId="0" applyNumberFormat="1" applyFont="1" applyFill="1" applyBorder="1" applyAlignment="1">
      <alignment horizontal="center"/>
    </xf>
    <xf numFmtId="0" fontId="24" fillId="0" borderId="13" xfId="12" applyFont="1" applyBorder="1" applyAlignment="1">
      <alignment vertical="center" wrapText="1"/>
    </xf>
    <xf numFmtId="0" fontId="6" fillId="0" borderId="13" xfId="0" applyFont="1" applyBorder="1" applyAlignment="1">
      <alignment wrapText="1"/>
    </xf>
    <xf numFmtId="0" fontId="24" fillId="0" borderId="17" xfId="12" applyFont="1" applyBorder="1" applyAlignment="1">
      <alignment wrapText="1"/>
    </xf>
    <xf numFmtId="0" fontId="6" fillId="0" borderId="17" xfId="0" applyFont="1" applyBorder="1" applyAlignment="1">
      <alignment wrapText="1"/>
    </xf>
    <xf numFmtId="0" fontId="24" fillId="0" borderId="17" xfId="12" applyFont="1" applyBorder="1" applyAlignment="1">
      <alignment vertical="center"/>
    </xf>
    <xf numFmtId="0" fontId="8" fillId="0" borderId="39" xfId="0" applyFont="1" applyBorder="1"/>
    <xf numFmtId="0" fontId="8" fillId="0" borderId="6" xfId="0" applyFont="1" applyBorder="1"/>
    <xf numFmtId="14" fontId="8" fillId="0" borderId="3" xfId="0" applyNumberFormat="1" applyFont="1" applyBorder="1"/>
    <xf numFmtId="0" fontId="8" fillId="0" borderId="3" xfId="0" applyFont="1" applyBorder="1"/>
    <xf numFmtId="0" fontId="8" fillId="0" borderId="7" xfId="0" applyFont="1" applyBorder="1"/>
    <xf numFmtId="14" fontId="8" fillId="0" borderId="7" xfId="0" applyNumberFormat="1" applyFont="1" applyBorder="1"/>
    <xf numFmtId="0" fontId="8" fillId="0" borderId="5" xfId="0" applyFont="1" applyBorder="1"/>
    <xf numFmtId="14" fontId="8" fillId="0" borderId="5" xfId="0" applyNumberFormat="1" applyFont="1" applyBorder="1"/>
    <xf numFmtId="14" fontId="4" fillId="8" borderId="1" xfId="0" applyNumberFormat="1" applyFont="1" applyFill="1" applyBorder="1" applyAlignment="1">
      <alignment horizontal="center"/>
    </xf>
    <xf numFmtId="0" fontId="8" fillId="0" borderId="43" xfId="0" applyFont="1" applyBorder="1"/>
    <xf numFmtId="0" fontId="4" fillId="8" borderId="5" xfId="0" applyFont="1" applyFill="1" applyBorder="1" applyAlignment="1">
      <alignment horizontal="center"/>
    </xf>
    <xf numFmtId="0" fontId="8" fillId="0" borderId="54" xfId="0" applyFont="1" applyBorder="1"/>
    <xf numFmtId="0" fontId="7" fillId="10" borderId="55" xfId="0" applyFont="1" applyFill="1" applyBorder="1" applyAlignment="1">
      <alignment horizontal="center" vertical="center" textRotation="90"/>
    </xf>
    <xf numFmtId="0" fontId="6" fillId="10" borderId="30" xfId="0" applyFont="1" applyFill="1" applyBorder="1" applyAlignment="1">
      <alignment horizontal="left" vertical="center"/>
    </xf>
    <xf numFmtId="0" fontId="6" fillId="10" borderId="2" xfId="0" applyFont="1" applyFill="1" applyBorder="1" applyAlignment="1">
      <alignment horizontal="left" vertical="center"/>
    </xf>
    <xf numFmtId="0" fontId="6" fillId="10" borderId="47" xfId="0" applyFont="1" applyFill="1" applyBorder="1" applyAlignment="1">
      <alignment horizontal="left" vertical="center"/>
    </xf>
    <xf numFmtId="0" fontId="7" fillId="10" borderId="0" xfId="0" applyFont="1" applyFill="1" applyAlignment="1">
      <alignment horizontal="center" vertical="center" textRotation="90"/>
    </xf>
    <xf numFmtId="0" fontId="6" fillId="10" borderId="0" xfId="0" applyFont="1" applyFill="1" applyAlignment="1">
      <alignment horizontal="center" vertical="center"/>
    </xf>
    <xf numFmtId="0" fontId="18" fillId="9" borderId="39"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25" fillId="9" borderId="3" xfId="0" applyFont="1" applyFill="1" applyBorder="1" applyAlignment="1">
      <alignment vertical="center" wrapText="1"/>
    </xf>
    <xf numFmtId="14" fontId="25" fillId="9" borderId="3" xfId="0" applyNumberFormat="1" applyFont="1" applyFill="1" applyBorder="1" applyAlignment="1">
      <alignment horizontal="center" vertical="center" wrapText="1"/>
    </xf>
    <xf numFmtId="0" fontId="25" fillId="9" borderId="3" xfId="0" applyFont="1" applyFill="1" applyBorder="1" applyAlignment="1">
      <alignment horizontal="center" vertical="center" wrapText="1"/>
    </xf>
    <xf numFmtId="9" fontId="18" fillId="9" borderId="3" xfId="2"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38" xfId="0" applyFont="1" applyFill="1" applyBorder="1" applyAlignment="1">
      <alignment horizontal="center" vertical="center" wrapText="1"/>
    </xf>
    <xf numFmtId="0" fontId="3" fillId="0" borderId="0" xfId="0" applyFont="1"/>
    <xf numFmtId="10" fontId="4" fillId="9" borderId="20" xfId="2" applyNumberFormat="1" applyFont="1" applyFill="1" applyBorder="1" applyAlignment="1">
      <alignment horizontal="center" vertical="center" wrapText="1"/>
    </xf>
    <xf numFmtId="10" fontId="27" fillId="9" borderId="6" xfId="2" applyNumberFormat="1" applyFont="1" applyFill="1" applyBorder="1" applyAlignment="1">
      <alignment horizontal="center" vertical="center" wrapText="1"/>
    </xf>
    <xf numFmtId="10" fontId="26" fillId="9" borderId="3" xfId="2" applyNumberFormat="1" applyFont="1" applyFill="1" applyBorder="1" applyAlignment="1">
      <alignment horizontal="center" vertical="center" wrapText="1"/>
    </xf>
    <xf numFmtId="10" fontId="27" fillId="9" borderId="3" xfId="2" applyNumberFormat="1" applyFont="1" applyFill="1" applyBorder="1" applyAlignment="1">
      <alignment horizontal="center" vertical="center" wrapText="1"/>
    </xf>
    <xf numFmtId="10" fontId="26" fillId="9" borderId="1" xfId="2" applyNumberFormat="1" applyFont="1" applyFill="1" applyBorder="1" applyAlignment="1">
      <alignment horizontal="center" vertical="center" wrapText="1"/>
    </xf>
    <xf numFmtId="10" fontId="27" fillId="9" borderId="1" xfId="2" applyNumberFormat="1" applyFont="1" applyFill="1" applyBorder="1" applyAlignment="1">
      <alignment horizontal="center" vertical="center" wrapText="1"/>
    </xf>
    <xf numFmtId="0" fontId="28" fillId="0" borderId="0" xfId="0" applyFont="1" applyAlignment="1">
      <alignment horizontal="left" vertical="center"/>
    </xf>
    <xf numFmtId="10" fontId="4" fillId="3" borderId="8" xfId="0" applyNumberFormat="1" applyFont="1" applyFill="1" applyBorder="1" applyAlignment="1">
      <alignment horizontal="center" vertical="center" wrapText="1"/>
    </xf>
    <xf numFmtId="10" fontId="4" fillId="3" borderId="3" xfId="0" applyNumberFormat="1" applyFont="1" applyFill="1" applyBorder="1" applyAlignment="1">
      <alignment horizontal="center" vertical="center" wrapText="1"/>
    </xf>
    <xf numFmtId="10" fontId="26" fillId="10" borderId="1" xfId="0" applyNumberFormat="1" applyFont="1" applyFill="1" applyBorder="1" applyAlignment="1">
      <alignment horizontal="center" vertical="center"/>
    </xf>
    <xf numFmtId="10" fontId="0" fillId="0" borderId="0" xfId="0" applyNumberFormat="1"/>
    <xf numFmtId="10" fontId="6" fillId="0" borderId="0" xfId="0" applyNumberFormat="1" applyFont="1" applyAlignment="1">
      <alignment horizontal="left" vertical="center"/>
    </xf>
    <xf numFmtId="0" fontId="8" fillId="0" borderId="9" xfId="0" applyFont="1" applyBorder="1" applyAlignment="1">
      <alignment horizontal="left" vertical="center" wrapText="1"/>
    </xf>
    <xf numFmtId="0" fontId="29" fillId="0" borderId="25" xfId="0" applyFont="1" applyBorder="1" applyAlignment="1">
      <alignment vertical="top" wrapText="1"/>
    </xf>
    <xf numFmtId="0" fontId="40" fillId="0" borderId="0" xfId="0" applyFont="1"/>
    <xf numFmtId="14" fontId="8" fillId="0" borderId="0" xfId="0" applyNumberFormat="1" applyFont="1"/>
    <xf numFmtId="0" fontId="41" fillId="0" borderId="12" xfId="0" applyFont="1" applyBorder="1" applyAlignment="1">
      <alignment vertical="center" wrapText="1"/>
    </xf>
    <xf numFmtId="0" fontId="29" fillId="0" borderId="29" xfId="0" applyFont="1" applyBorder="1" applyAlignment="1">
      <alignment vertical="top" wrapText="1"/>
    </xf>
    <xf numFmtId="0" fontId="42" fillId="0" borderId="0" xfId="0" applyFont="1" applyAlignment="1">
      <alignment vertical="center" wrapText="1"/>
    </xf>
    <xf numFmtId="0" fontId="39" fillId="0" borderId="9" xfId="0" applyFont="1" applyBorder="1" applyAlignment="1">
      <alignment horizontal="left" vertical="center"/>
    </xf>
    <xf numFmtId="0" fontId="39" fillId="0" borderId="0" xfId="0" applyFont="1" applyAlignment="1">
      <alignment horizontal="left" vertical="center"/>
    </xf>
    <xf numFmtId="0" fontId="39" fillId="0" borderId="17" xfId="0" applyFont="1" applyBorder="1" applyAlignment="1">
      <alignment horizontal="left" vertical="center"/>
    </xf>
    <xf numFmtId="0" fontId="43" fillId="0" borderId="21" xfId="0" applyFont="1" applyBorder="1" applyAlignment="1">
      <alignment horizontal="center" vertical="center"/>
    </xf>
    <xf numFmtId="0" fontId="46" fillId="0" borderId="19" xfId="0" applyFont="1" applyBorder="1" applyAlignment="1">
      <alignment horizontal="center" vertical="center" textRotation="90" wrapText="1"/>
    </xf>
    <xf numFmtId="0" fontId="47" fillId="0" borderId="30" xfId="0" applyFont="1" applyBorder="1" applyAlignment="1">
      <alignment horizontal="center" vertical="center" textRotation="90" wrapText="1"/>
    </xf>
    <xf numFmtId="0" fontId="47" fillId="0" borderId="31" xfId="0" applyFont="1" applyBorder="1" applyAlignment="1">
      <alignment horizontal="center" vertical="center" textRotation="90" wrapText="1"/>
    </xf>
    <xf numFmtId="0" fontId="47" fillId="0" borderId="6" xfId="0" applyFont="1" applyBorder="1" applyAlignment="1">
      <alignment horizontal="center" vertical="center" textRotation="90" wrapText="1"/>
    </xf>
    <xf numFmtId="0" fontId="47" fillId="0" borderId="19" xfId="0" applyFont="1" applyBorder="1" applyAlignment="1">
      <alignment horizontal="center" vertical="center" textRotation="90" wrapText="1"/>
    </xf>
    <xf numFmtId="0" fontId="47" fillId="0" borderId="22" xfId="0" applyFont="1" applyBorder="1" applyAlignment="1">
      <alignment horizontal="center" vertical="center" textRotation="90" wrapText="1"/>
    </xf>
    <xf numFmtId="0" fontId="43" fillId="0" borderId="31" xfId="0" applyFont="1" applyBorder="1" applyAlignment="1">
      <alignment horizontal="center" vertical="center"/>
    </xf>
    <xf numFmtId="0" fontId="46" fillId="0" borderId="32" xfId="0" applyFont="1" applyBorder="1" applyAlignment="1">
      <alignment horizontal="center" vertical="center" textRotation="90" wrapText="1"/>
    </xf>
    <xf numFmtId="0" fontId="47" fillId="0" borderId="32" xfId="0" applyFont="1" applyBorder="1" applyAlignment="1">
      <alignment horizontal="center" vertical="center" textRotation="90" wrapText="1"/>
    </xf>
    <xf numFmtId="0" fontId="49" fillId="0" borderId="15" xfId="0" applyFont="1" applyBorder="1" applyAlignment="1">
      <alignment horizontal="left" vertical="center" wrapText="1"/>
    </xf>
    <xf numFmtId="0" fontId="39" fillId="0" borderId="1" xfId="0" applyFont="1" applyBorder="1" applyAlignment="1">
      <alignment horizontal="center" vertical="center"/>
    </xf>
    <xf numFmtId="9" fontId="39" fillId="0" borderId="2" xfId="2" applyFont="1" applyBorder="1" applyAlignment="1">
      <alignment horizontal="center" vertical="center"/>
    </xf>
    <xf numFmtId="10" fontId="50" fillId="10" borderId="5" xfId="2" applyNumberFormat="1" applyFont="1" applyFill="1" applyBorder="1" applyAlignment="1">
      <alignment horizontal="center" vertical="center"/>
    </xf>
    <xf numFmtId="10" fontId="50" fillId="10" borderId="50" xfId="2" applyNumberFormat="1" applyFont="1" applyFill="1" applyBorder="1" applyAlignment="1">
      <alignment horizontal="center" vertical="center"/>
    </xf>
    <xf numFmtId="9" fontId="39" fillId="0" borderId="53" xfId="2" applyFont="1" applyBorder="1" applyAlignment="1">
      <alignment horizontal="center" vertical="center"/>
    </xf>
    <xf numFmtId="10" fontId="50" fillId="10" borderId="53" xfId="2" applyNumberFormat="1" applyFont="1" applyFill="1" applyBorder="1" applyAlignment="1">
      <alignment horizontal="center" vertical="center"/>
    </xf>
    <xf numFmtId="9" fontId="39" fillId="0" borderId="56" xfId="2" applyFont="1" applyBorder="1" applyAlignment="1">
      <alignment horizontal="center" vertical="center"/>
    </xf>
    <xf numFmtId="10" fontId="39" fillId="0" borderId="0" xfId="0" applyNumberFormat="1" applyFont="1" applyAlignment="1">
      <alignment horizontal="center" vertical="center"/>
    </xf>
    <xf numFmtId="0" fontId="51" fillId="0" borderId="17" xfId="0" applyFont="1" applyBorder="1" applyAlignment="1">
      <alignment horizontal="center" vertical="center" wrapText="1"/>
    </xf>
    <xf numFmtId="10" fontId="43" fillId="0" borderId="1" xfId="0" applyNumberFormat="1" applyFont="1" applyBorder="1" applyAlignment="1">
      <alignment horizontal="center" vertical="center"/>
    </xf>
    <xf numFmtId="9" fontId="43" fillId="17" borderId="1" xfId="0" applyNumberFormat="1" applyFont="1" applyFill="1" applyBorder="1" applyAlignment="1">
      <alignment horizontal="center" vertical="center"/>
    </xf>
    <xf numFmtId="10" fontId="52" fillId="0" borderId="1" xfId="2" applyNumberFormat="1" applyFont="1" applyBorder="1" applyAlignment="1">
      <alignment horizontal="center" vertical="center"/>
    </xf>
    <xf numFmtId="10" fontId="52" fillId="0" borderId="2" xfId="0" applyNumberFormat="1" applyFont="1" applyBorder="1" applyAlignment="1">
      <alignment horizontal="center" vertical="center"/>
    </xf>
    <xf numFmtId="0" fontId="49" fillId="0" borderId="48" xfId="0" applyFont="1" applyBorder="1" applyAlignment="1">
      <alignment horizontal="left" vertical="center" wrapText="1"/>
    </xf>
    <xf numFmtId="9" fontId="39" fillId="0" borderId="49" xfId="2" applyFont="1" applyBorder="1" applyAlignment="1">
      <alignment horizontal="center" vertical="center"/>
    </xf>
    <xf numFmtId="0" fontId="51" fillId="0" borderId="51" xfId="0" applyFont="1" applyBorder="1" applyAlignment="1">
      <alignment horizontal="center" vertical="center" wrapText="1"/>
    </xf>
    <xf numFmtId="10" fontId="43" fillId="0" borderId="3" xfId="0" applyNumberFormat="1" applyFont="1" applyBorder="1" applyAlignment="1">
      <alignment horizontal="center" vertical="center"/>
    </xf>
    <xf numFmtId="10" fontId="52" fillId="0" borderId="3" xfId="2" applyNumberFormat="1" applyFont="1" applyBorder="1" applyAlignment="1">
      <alignment horizontal="center" vertical="center"/>
    </xf>
    <xf numFmtId="10" fontId="52" fillId="0" borderId="4" xfId="0" applyNumberFormat="1" applyFont="1" applyBorder="1" applyAlignment="1">
      <alignment horizontal="center" vertical="center"/>
    </xf>
    <xf numFmtId="0" fontId="53" fillId="0" borderId="10" xfId="0" applyFont="1" applyBorder="1" applyAlignment="1">
      <alignment horizontal="left" vertical="center"/>
    </xf>
    <xf numFmtId="0" fontId="39" fillId="0" borderId="26" xfId="0" applyFont="1" applyBorder="1" applyAlignment="1">
      <alignment horizontal="center" vertical="center"/>
    </xf>
    <xf numFmtId="9" fontId="39" fillId="0" borderId="26" xfId="0" applyNumberFormat="1" applyFont="1" applyBorder="1" applyAlignment="1">
      <alignment horizontal="center" vertical="center"/>
    </xf>
    <xf numFmtId="10" fontId="54" fillId="0" borderId="26" xfId="0" applyNumberFormat="1" applyFont="1" applyBorder="1" applyAlignment="1">
      <alignment horizontal="center" vertical="center"/>
    </xf>
    <xf numFmtId="0" fontId="51" fillId="0" borderId="18" xfId="0" applyFont="1" applyBorder="1" applyAlignment="1">
      <alignment horizontal="center" vertical="center" wrapText="1"/>
    </xf>
    <xf numFmtId="0" fontId="39" fillId="0" borderId="52" xfId="0" applyFont="1" applyBorder="1" applyAlignment="1">
      <alignment horizontal="left" vertical="center"/>
    </xf>
    <xf numFmtId="10" fontId="39" fillId="0" borderId="40" xfId="0" applyNumberFormat="1" applyFont="1" applyBorder="1" applyAlignment="1">
      <alignment horizontal="left" vertical="center"/>
    </xf>
    <xf numFmtId="0" fontId="39" fillId="0" borderId="40" xfId="0" applyFont="1" applyBorder="1" applyAlignment="1">
      <alignment horizontal="left" vertical="center"/>
    </xf>
    <xf numFmtId="10" fontId="43" fillId="10" borderId="40" xfId="0" applyNumberFormat="1" applyFont="1" applyFill="1" applyBorder="1" applyAlignment="1">
      <alignment horizontal="center" vertical="center"/>
    </xf>
    <xf numFmtId="0" fontId="39" fillId="0" borderId="45" xfId="0" applyFont="1" applyBorder="1" applyAlignment="1">
      <alignment horizontal="left" vertical="center"/>
    </xf>
    <xf numFmtId="0" fontId="39" fillId="0" borderId="41" xfId="0" applyFont="1" applyBorder="1" applyAlignment="1">
      <alignment horizontal="left" vertical="center"/>
    </xf>
    <xf numFmtId="10" fontId="39" fillId="0" borderId="0" xfId="0" applyNumberFormat="1" applyFont="1" applyAlignment="1">
      <alignment horizontal="left" vertical="center"/>
    </xf>
    <xf numFmtId="0" fontId="39" fillId="0" borderId="0" xfId="0" applyFont="1" applyAlignment="1">
      <alignment vertical="center"/>
    </xf>
    <xf numFmtId="0" fontId="55" fillId="0" borderId="62" xfId="0" applyFont="1" applyBorder="1" applyAlignment="1">
      <alignment horizontal="left" vertical="center"/>
    </xf>
    <xf numFmtId="0" fontId="55" fillId="0" borderId="64" xfId="0" applyFont="1" applyBorder="1" applyAlignment="1">
      <alignment horizontal="left" vertical="center"/>
    </xf>
    <xf numFmtId="0" fontId="55" fillId="0" borderId="66" xfId="0" applyFont="1" applyBorder="1" applyAlignment="1">
      <alignment horizontal="left" vertical="center"/>
    </xf>
    <xf numFmtId="0" fontId="56" fillId="0" borderId="0" xfId="0" applyFont="1" applyAlignment="1">
      <alignment horizontal="center" vertical="center" wrapText="1"/>
    </xf>
    <xf numFmtId="0" fontId="56" fillId="0" borderId="54" xfId="0" applyFont="1" applyBorder="1" applyAlignment="1">
      <alignment horizontal="center" vertical="center" wrapText="1"/>
    </xf>
    <xf numFmtId="0" fontId="66" fillId="0" borderId="53" xfId="0" applyFont="1" applyBorder="1" applyAlignment="1">
      <alignment horizontal="center" vertical="center" wrapText="1"/>
    </xf>
    <xf numFmtId="0" fontId="36" fillId="0" borderId="0" xfId="0" applyFont="1" applyAlignment="1">
      <alignment horizontal="center" wrapText="1"/>
    </xf>
    <xf numFmtId="0" fontId="8" fillId="0" borderId="0" xfId="0" applyFont="1" applyAlignment="1">
      <alignment horizontal="left" wrapText="1"/>
    </xf>
    <xf numFmtId="0" fontId="64" fillId="3" borderId="53" xfId="0" applyFont="1" applyFill="1" applyBorder="1" applyAlignment="1">
      <alignment horizontal="center" vertical="center" wrapText="1"/>
    </xf>
    <xf numFmtId="0" fontId="64" fillId="5" borderId="53" xfId="0" applyFont="1" applyFill="1" applyBorder="1" applyAlignment="1">
      <alignment horizontal="center" vertical="center" wrapText="1"/>
    </xf>
    <xf numFmtId="0" fontId="64" fillId="4" borderId="53" xfId="0" applyFont="1" applyFill="1" applyBorder="1" applyAlignment="1">
      <alignment horizontal="center" vertical="center" wrapText="1"/>
    </xf>
    <xf numFmtId="0" fontId="65" fillId="0" borderId="53" xfId="0" applyFont="1" applyBorder="1" applyAlignment="1">
      <alignment horizontal="center" vertical="center" wrapText="1"/>
    </xf>
    <xf numFmtId="0" fontId="70" fillId="0" borderId="53" xfId="0" applyFont="1" applyBorder="1" applyAlignment="1">
      <alignment horizontal="center" vertical="center"/>
    </xf>
    <xf numFmtId="14" fontId="66" fillId="0" borderId="53" xfId="0" applyNumberFormat="1" applyFont="1" applyBorder="1" applyAlignment="1">
      <alignment horizontal="center" vertical="center" wrapText="1"/>
    </xf>
    <xf numFmtId="14" fontId="66" fillId="10" borderId="53" xfId="0" applyNumberFormat="1" applyFont="1" applyFill="1" applyBorder="1" applyAlignment="1">
      <alignment horizontal="center" vertical="center" wrapText="1"/>
    </xf>
    <xf numFmtId="0" fontId="66" fillId="0" borderId="53" xfId="0" applyFont="1" applyBorder="1" applyAlignment="1">
      <alignment horizontal="center" vertical="center"/>
    </xf>
    <xf numFmtId="9" fontId="66" fillId="0" borderId="53" xfId="0" applyNumberFormat="1" applyFont="1" applyBorder="1" applyAlignment="1">
      <alignment horizontal="center" vertical="center"/>
    </xf>
    <xf numFmtId="0" fontId="36" fillId="0" borderId="53" xfId="0" applyFont="1" applyBorder="1" applyAlignment="1">
      <alignment horizontal="center" vertical="center" wrapText="1"/>
    </xf>
    <xf numFmtId="0" fontId="36" fillId="0" borderId="53" xfId="0" applyFont="1" applyBorder="1" applyAlignment="1">
      <alignment horizontal="center" vertical="center"/>
    </xf>
    <xf numFmtId="0" fontId="66" fillId="0" borderId="53" xfId="0" applyFont="1" applyBorder="1" applyAlignment="1">
      <alignment horizontal="center" vertical="center" wrapText="1" readingOrder="1"/>
    </xf>
    <xf numFmtId="166" fontId="36" fillId="0" borderId="53" xfId="1" applyNumberFormat="1" applyFont="1" applyFill="1" applyBorder="1" applyAlignment="1">
      <alignment horizontal="center" vertical="center"/>
    </xf>
    <xf numFmtId="9" fontId="36" fillId="0" borderId="53" xfId="2" applyFont="1" applyFill="1" applyBorder="1" applyAlignment="1">
      <alignment horizontal="center" vertical="center"/>
    </xf>
    <xf numFmtId="0" fontId="36" fillId="0" borderId="53" xfId="0" applyFont="1" applyBorder="1" applyAlignment="1">
      <alignment horizontal="center"/>
    </xf>
    <xf numFmtId="0" fontId="67" fillId="0" borderId="53" xfId="0" applyFont="1" applyBorder="1" applyAlignment="1">
      <alignment horizontal="center" vertical="center" wrapText="1"/>
    </xf>
    <xf numFmtId="9" fontId="66" fillId="0" borderId="53" xfId="2" applyFont="1" applyFill="1" applyBorder="1" applyAlignment="1">
      <alignment horizontal="center" vertical="center" wrapText="1"/>
    </xf>
    <xf numFmtId="0" fontId="36" fillId="10" borderId="53" xfId="0" applyFont="1" applyFill="1" applyBorder="1" applyAlignment="1">
      <alignment horizontal="center" vertical="center" wrapText="1"/>
    </xf>
    <xf numFmtId="14" fontId="36" fillId="10" borderId="53" xfId="0" applyNumberFormat="1" applyFont="1" applyFill="1" applyBorder="1" applyAlignment="1">
      <alignment horizontal="center" vertical="center" wrapText="1"/>
    </xf>
    <xf numFmtId="0" fontId="36" fillId="10" borderId="53" xfId="0" applyFont="1" applyFill="1" applyBorder="1" applyAlignment="1">
      <alignment horizontal="center" vertical="center"/>
    </xf>
    <xf numFmtId="9" fontId="36" fillId="10" borderId="53" xfId="0" applyNumberFormat="1" applyFont="1" applyFill="1" applyBorder="1" applyAlignment="1">
      <alignment horizontal="center" vertical="center"/>
    </xf>
    <xf numFmtId="0" fontId="36" fillId="9" borderId="53" xfId="0" applyFont="1" applyFill="1" applyBorder="1" applyAlignment="1">
      <alignment horizontal="center" vertical="center" wrapText="1"/>
    </xf>
    <xf numFmtId="0" fontId="68" fillId="9" borderId="53" xfId="0" applyFont="1" applyFill="1" applyBorder="1" applyAlignment="1">
      <alignment horizontal="center" vertical="center" wrapText="1"/>
    </xf>
    <xf numFmtId="14" fontId="36" fillId="9" borderId="53" xfId="0" applyNumberFormat="1" applyFont="1" applyFill="1" applyBorder="1" applyAlignment="1">
      <alignment horizontal="center" vertical="center" wrapText="1"/>
    </xf>
    <xf numFmtId="9" fontId="64" fillId="9" borderId="53" xfId="2" applyFont="1" applyFill="1" applyBorder="1" applyAlignment="1">
      <alignment horizontal="center" vertical="center" wrapText="1"/>
    </xf>
    <xf numFmtId="9" fontId="36" fillId="9" borderId="53" xfId="2" applyFont="1" applyFill="1" applyBorder="1" applyAlignment="1">
      <alignment horizontal="center" vertical="center" wrapText="1"/>
    </xf>
    <xf numFmtId="0" fontId="71" fillId="10" borderId="53" xfId="0" applyFont="1" applyFill="1" applyBorder="1" applyAlignment="1">
      <alignment horizontal="center" vertical="center"/>
    </xf>
    <xf numFmtId="9" fontId="36" fillId="10" borderId="53" xfId="2" applyFont="1" applyFill="1" applyBorder="1" applyAlignment="1">
      <alignment horizontal="center" vertical="center" wrapText="1"/>
    </xf>
    <xf numFmtId="0" fontId="71" fillId="0" borderId="53" xfId="0" applyFont="1" applyBorder="1" applyAlignment="1">
      <alignment horizontal="center" vertical="center"/>
    </xf>
    <xf numFmtId="0" fontId="64" fillId="0" borderId="53" xfId="0" applyFont="1" applyBorder="1" applyAlignment="1">
      <alignment horizontal="center" vertical="center" wrapText="1"/>
    </xf>
    <xf numFmtId="0" fontId="72" fillId="10" borderId="53" xfId="0" applyFont="1" applyFill="1" applyBorder="1" applyAlignment="1">
      <alignment horizontal="center" vertical="center"/>
    </xf>
    <xf numFmtId="14" fontId="36" fillId="0" borderId="53" xfId="0" applyNumberFormat="1" applyFont="1" applyBorder="1" applyAlignment="1">
      <alignment horizontal="center" vertical="center" wrapText="1"/>
    </xf>
    <xf numFmtId="9" fontId="36" fillId="0" borderId="53" xfId="2" applyFont="1" applyBorder="1" applyAlignment="1">
      <alignment horizontal="center" vertical="center" wrapText="1"/>
    </xf>
    <xf numFmtId="0" fontId="36" fillId="0" borderId="53" xfId="0" applyFont="1" applyBorder="1" applyAlignment="1">
      <alignment horizontal="center" wrapText="1"/>
    </xf>
    <xf numFmtId="9" fontId="36" fillId="0" borderId="53" xfId="0" applyNumberFormat="1" applyFont="1" applyBorder="1" applyAlignment="1">
      <alignment horizontal="center" vertical="center"/>
    </xf>
    <xf numFmtId="166" fontId="36" fillId="0" borderId="53" xfId="1" applyNumberFormat="1" applyFont="1" applyBorder="1" applyAlignment="1">
      <alignment horizontal="center" wrapText="1"/>
    </xf>
    <xf numFmtId="9" fontId="36" fillId="0" borderId="53" xfId="2" applyFont="1" applyBorder="1" applyAlignment="1">
      <alignment horizontal="center" wrapText="1"/>
    </xf>
    <xf numFmtId="0" fontId="67" fillId="10" borderId="53" xfId="0" applyFont="1" applyFill="1" applyBorder="1" applyAlignment="1">
      <alignment horizontal="center" vertical="center" wrapText="1"/>
    </xf>
    <xf numFmtId="0" fontId="36" fillId="10" borderId="53" xfId="0" quotePrefix="1" applyFont="1" applyFill="1" applyBorder="1" applyAlignment="1">
      <alignment horizontal="center" vertical="center" wrapText="1"/>
    </xf>
    <xf numFmtId="0" fontId="72" fillId="0" borderId="53" xfId="0" applyFont="1" applyBorder="1" applyAlignment="1">
      <alignment horizontal="center" vertical="center"/>
    </xf>
    <xf numFmtId="0" fontId="72" fillId="18" borderId="53" xfId="0" applyFont="1" applyFill="1" applyBorder="1" applyAlignment="1">
      <alignment horizontal="center" vertical="center"/>
    </xf>
    <xf numFmtId="0" fontId="66" fillId="18" borderId="53" xfId="0" applyFont="1" applyFill="1" applyBorder="1" applyAlignment="1">
      <alignment horizontal="center" vertical="center" wrapText="1"/>
    </xf>
    <xf numFmtId="14" fontId="66" fillId="18" borderId="53" xfId="0" applyNumberFormat="1" applyFont="1" applyFill="1" applyBorder="1" applyAlignment="1">
      <alignment horizontal="center" vertical="center" wrapText="1"/>
    </xf>
    <xf numFmtId="0" fontId="66" fillId="18" borderId="53" xfId="0" applyFont="1" applyFill="1" applyBorder="1" applyAlignment="1">
      <alignment horizontal="center" vertical="center"/>
    </xf>
    <xf numFmtId="9" fontId="66" fillId="18" borderId="53" xfId="0" applyNumberFormat="1" applyFont="1" applyFill="1" applyBorder="1" applyAlignment="1">
      <alignment horizontal="center" vertical="center"/>
    </xf>
    <xf numFmtId="0" fontId="67" fillId="18" borderId="53" xfId="0" applyFont="1" applyFill="1" applyBorder="1" applyAlignment="1">
      <alignment horizontal="center" vertical="center" wrapText="1"/>
    </xf>
    <xf numFmtId="9" fontId="66" fillId="0" borderId="53" xfId="0" applyNumberFormat="1" applyFont="1" applyBorder="1" applyAlignment="1">
      <alignment horizontal="center" vertical="center" wrapText="1"/>
    </xf>
    <xf numFmtId="0" fontId="69" fillId="19" borderId="53" xfId="0" applyFont="1" applyFill="1" applyBorder="1" applyAlignment="1">
      <alignment horizontal="center" vertical="top" wrapText="1"/>
    </xf>
    <xf numFmtId="14" fontId="36" fillId="0" borderId="53" xfId="0" applyNumberFormat="1" applyFont="1" applyBorder="1" applyAlignment="1">
      <alignment horizontal="center" vertical="center"/>
    </xf>
    <xf numFmtId="0" fontId="69" fillId="19" borderId="53" xfId="0" applyFont="1" applyFill="1" applyBorder="1" applyAlignment="1">
      <alignment horizontal="center" vertical="center" wrapText="1"/>
    </xf>
    <xf numFmtId="0" fontId="67" fillId="19" borderId="53" xfId="0" applyFont="1" applyFill="1" applyBorder="1" applyAlignment="1">
      <alignment horizontal="center" vertical="center" wrapText="1"/>
    </xf>
    <xf numFmtId="14" fontId="36" fillId="19" borderId="53" xfId="0" applyNumberFormat="1" applyFont="1" applyFill="1" applyBorder="1" applyAlignment="1">
      <alignment horizontal="center" vertical="center" wrapText="1"/>
    </xf>
    <xf numFmtId="0" fontId="36" fillId="19" borderId="53" xfId="0" applyFont="1" applyFill="1" applyBorder="1" applyAlignment="1">
      <alignment horizontal="center" vertical="center" wrapText="1"/>
    </xf>
    <xf numFmtId="0" fontId="64" fillId="9" borderId="53" xfId="0" applyFont="1" applyFill="1" applyBorder="1" applyAlignment="1">
      <alignment horizontal="center" vertical="center" wrapText="1"/>
    </xf>
    <xf numFmtId="9" fontId="36" fillId="0" borderId="53" xfId="0" applyNumberFormat="1" applyFont="1" applyBorder="1" applyAlignment="1">
      <alignment horizontal="center" vertical="center" wrapText="1"/>
    </xf>
    <xf numFmtId="0" fontId="36" fillId="0" borderId="53" xfId="0" applyFont="1" applyBorder="1" applyAlignment="1">
      <alignment horizontal="center" vertical="top" wrapText="1"/>
    </xf>
    <xf numFmtId="0" fontId="75" fillId="0" borderId="53" xfId="0" applyFont="1" applyBorder="1" applyAlignment="1">
      <alignment horizontal="center" vertical="center" wrapText="1"/>
    </xf>
    <xf numFmtId="0" fontId="8" fillId="0" borderId="53" xfId="0" applyFont="1" applyBorder="1" applyAlignment="1">
      <alignment horizontal="center" wrapText="1"/>
    </xf>
    <xf numFmtId="0" fontId="8" fillId="9" borderId="53" xfId="0" applyFont="1" applyFill="1" applyBorder="1" applyAlignment="1">
      <alignment horizontal="center" vertical="center" wrapText="1"/>
    </xf>
    <xf numFmtId="0" fontId="4" fillId="9" borderId="53" xfId="0" applyFont="1" applyFill="1" applyBorder="1" applyAlignment="1">
      <alignment horizontal="center" vertical="center" wrapText="1"/>
    </xf>
    <xf numFmtId="14" fontId="8" fillId="9" borderId="53" xfId="0" applyNumberFormat="1" applyFont="1" applyFill="1" applyBorder="1" applyAlignment="1">
      <alignment horizontal="center" vertical="center" wrapText="1"/>
    </xf>
    <xf numFmtId="9" fontId="8" fillId="9" borderId="53" xfId="2" applyFont="1" applyFill="1" applyBorder="1" applyAlignment="1">
      <alignment horizontal="center" vertical="center" wrapText="1"/>
    </xf>
    <xf numFmtId="10" fontId="36" fillId="0" borderId="53" xfId="0" applyNumberFormat="1" applyFont="1" applyBorder="1" applyAlignment="1">
      <alignment horizontal="center" vertical="center" wrapText="1"/>
    </xf>
    <xf numFmtId="0" fontId="69" fillId="0" borderId="53" xfId="0" applyFont="1" applyBorder="1" applyAlignment="1">
      <alignment horizontal="center" vertical="center" wrapText="1"/>
    </xf>
    <xf numFmtId="0" fontId="61" fillId="9" borderId="53" xfId="0" applyFont="1" applyFill="1" applyBorder="1" applyAlignment="1">
      <alignment horizontal="center" vertical="center" wrapText="1"/>
    </xf>
    <xf numFmtId="9" fontId="12" fillId="9" borderId="53" xfId="2" applyFont="1" applyFill="1" applyBorder="1" applyAlignment="1">
      <alignment horizontal="center" vertical="center" wrapText="1"/>
    </xf>
    <xf numFmtId="9" fontId="76" fillId="9" borderId="53" xfId="2" applyFont="1" applyFill="1" applyBorder="1" applyAlignment="1">
      <alignment horizontal="center" vertical="center" wrapText="1"/>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45" fillId="8" borderId="27" xfId="0" applyFont="1" applyFill="1" applyBorder="1" applyAlignment="1">
      <alignment horizontal="center" vertical="center"/>
    </xf>
    <xf numFmtId="0" fontId="45" fillId="8" borderId="28" xfId="0" applyFont="1" applyFill="1" applyBorder="1" applyAlignment="1">
      <alignment horizontal="center" vertical="center"/>
    </xf>
    <xf numFmtId="0" fontId="45" fillId="8" borderId="29" xfId="0" applyFont="1" applyFill="1" applyBorder="1" applyAlignment="1">
      <alignment horizontal="center" vertical="center"/>
    </xf>
    <xf numFmtId="0" fontId="44" fillId="0" borderId="27" xfId="0" applyFont="1" applyBorder="1" applyAlignment="1">
      <alignment horizontal="left" vertical="center" wrapText="1"/>
    </xf>
    <xf numFmtId="0" fontId="44" fillId="0" borderId="28" xfId="0" applyFont="1" applyBorder="1" applyAlignment="1">
      <alignment horizontal="left" vertical="center"/>
    </xf>
    <xf numFmtId="0" fontId="44" fillId="0" borderId="29" xfId="0" applyFont="1" applyBorder="1" applyAlignment="1">
      <alignment horizontal="left" vertical="center"/>
    </xf>
    <xf numFmtId="0" fontId="39" fillId="0" borderId="11" xfId="0" applyFont="1" applyBorder="1" applyAlignment="1">
      <alignment horizontal="center" vertical="center"/>
    </xf>
    <xf numFmtId="0" fontId="39" fillId="0" borderId="25" xfId="0" applyFont="1" applyBorder="1" applyAlignment="1">
      <alignment horizontal="center" vertical="center"/>
    </xf>
    <xf numFmtId="0" fontId="39" fillId="0" borderId="12" xfId="0" applyFont="1" applyBorder="1" applyAlignment="1">
      <alignment horizontal="center" vertical="center"/>
    </xf>
    <xf numFmtId="0" fontId="39" fillId="0" borderId="9" xfId="0" applyFont="1" applyBorder="1" applyAlignment="1">
      <alignment horizontal="center" vertical="center"/>
    </xf>
    <xf numFmtId="0" fontId="39" fillId="0" borderId="0" xfId="0" applyFont="1" applyAlignment="1">
      <alignment horizontal="center" vertical="center"/>
    </xf>
    <xf numFmtId="0" fontId="39" fillId="0" borderId="17" xfId="0" applyFont="1" applyBorder="1" applyAlignment="1">
      <alignment horizontal="center" vertical="center"/>
    </xf>
    <xf numFmtId="0" fontId="39" fillId="0" borderId="10" xfId="0" applyFont="1" applyBorder="1" applyAlignment="1">
      <alignment horizontal="center" vertical="center"/>
    </xf>
    <xf numFmtId="0" fontId="39" fillId="0" borderId="26" xfId="0" applyFont="1" applyBorder="1" applyAlignment="1">
      <alignment horizontal="center" vertical="center"/>
    </xf>
    <xf numFmtId="0" fontId="39" fillId="0" borderId="18" xfId="0" applyFont="1" applyBorder="1" applyAlignment="1">
      <alignment horizontal="center" vertical="center"/>
    </xf>
    <xf numFmtId="0" fontId="39" fillId="0" borderId="11" xfId="0" applyFont="1" applyBorder="1" applyAlignment="1">
      <alignment horizontal="left" vertical="center" wrapText="1"/>
    </xf>
    <xf numFmtId="0" fontId="39" fillId="0" borderId="25" xfId="0" applyFont="1" applyBorder="1" applyAlignment="1">
      <alignment horizontal="left" vertical="center" wrapText="1"/>
    </xf>
    <xf numFmtId="0" fontId="39" fillId="0" borderId="12" xfId="0" applyFont="1" applyBorder="1" applyAlignment="1">
      <alignment horizontal="left" vertical="center" wrapText="1"/>
    </xf>
    <xf numFmtId="0" fontId="39" fillId="0" borderId="9" xfId="0" applyFont="1" applyBorder="1" applyAlignment="1">
      <alignment horizontal="left" vertical="center" wrapText="1"/>
    </xf>
    <xf numFmtId="0" fontId="39" fillId="0" borderId="0" xfId="0" applyFont="1" applyAlignment="1">
      <alignment horizontal="left" vertical="center" wrapText="1"/>
    </xf>
    <xf numFmtId="0" fontId="39" fillId="0" borderId="17" xfId="0" applyFont="1" applyBorder="1" applyAlignment="1">
      <alignment horizontal="left" vertical="center" wrapText="1"/>
    </xf>
    <xf numFmtId="0" fontId="39" fillId="0" borderId="10" xfId="0" applyFont="1" applyBorder="1" applyAlignment="1">
      <alignment horizontal="left" vertical="center" wrapText="1"/>
    </xf>
    <xf numFmtId="0" fontId="39" fillId="0" borderId="26" xfId="0" applyFont="1" applyBorder="1" applyAlignment="1">
      <alignment horizontal="left" vertical="center" wrapText="1"/>
    </xf>
    <xf numFmtId="0" fontId="39" fillId="0" borderId="18" xfId="0" applyFont="1" applyBorder="1" applyAlignment="1">
      <alignment horizontal="left" vertical="center" wrapText="1"/>
    </xf>
    <xf numFmtId="0" fontId="39" fillId="0" borderId="46" xfId="0" applyFont="1" applyBorder="1" applyAlignment="1">
      <alignment horizontal="left" vertical="center" wrapText="1"/>
    </xf>
    <xf numFmtId="0" fontId="39" fillId="0" borderId="59" xfId="0" applyFont="1" applyBorder="1" applyAlignment="1">
      <alignment horizontal="left" vertical="center" wrapText="1"/>
    </xf>
    <xf numFmtId="0" fontId="39" fillId="0" borderId="63" xfId="0" applyFont="1" applyBorder="1" applyAlignment="1">
      <alignment horizontal="left" vertical="center" wrapText="1"/>
    </xf>
    <xf numFmtId="0" fontId="39" fillId="0" borderId="2" xfId="0" applyFont="1" applyBorder="1" applyAlignment="1">
      <alignment horizontal="left" vertical="center" wrapText="1"/>
    </xf>
    <xf numFmtId="0" fontId="39" fillId="0" borderId="7" xfId="0" applyFont="1" applyBorder="1" applyAlignment="1">
      <alignment horizontal="left" vertical="center" wrapText="1"/>
    </xf>
    <xf numFmtId="0" fontId="39" fillId="0" borderId="65" xfId="0" applyFont="1" applyBorder="1" applyAlignment="1">
      <alignment horizontal="left" vertical="center" wrapText="1"/>
    </xf>
    <xf numFmtId="0" fontId="29" fillId="0" borderId="60" xfId="0" applyFont="1" applyBorder="1" applyAlignment="1">
      <alignment horizontal="center" vertical="top" wrapText="1"/>
    </xf>
    <xf numFmtId="0" fontId="29" fillId="0" borderId="61" xfId="0" applyFont="1" applyBorder="1" applyAlignment="1">
      <alignment horizontal="center" vertical="top" wrapText="1"/>
    </xf>
    <xf numFmtId="0" fontId="45" fillId="8" borderId="11" xfId="0" applyFont="1" applyFill="1" applyBorder="1" applyAlignment="1">
      <alignment horizontal="center" vertical="center"/>
    </xf>
    <xf numFmtId="0" fontId="45" fillId="8" borderId="25" xfId="0" applyFont="1" applyFill="1" applyBorder="1" applyAlignment="1">
      <alignment horizontal="center" vertical="center"/>
    </xf>
    <xf numFmtId="0" fontId="45" fillId="8" borderId="12" xfId="0" applyFont="1" applyFill="1" applyBorder="1" applyAlignment="1">
      <alignment horizontal="center" vertical="center"/>
    </xf>
    <xf numFmtId="0" fontId="44" fillId="0" borderId="67" xfId="0" applyFont="1" applyBorder="1" applyAlignment="1">
      <alignment horizontal="left" vertical="center" wrapText="1"/>
    </xf>
    <xf numFmtId="0" fontId="44" fillId="0" borderId="68" xfId="0" applyFont="1" applyBorder="1" applyAlignment="1">
      <alignment horizontal="left" vertical="center" wrapText="1"/>
    </xf>
    <xf numFmtId="0" fontId="44" fillId="0" borderId="69" xfId="0" applyFont="1" applyBorder="1" applyAlignment="1">
      <alignment horizontal="left" vertical="center" wrapText="1"/>
    </xf>
    <xf numFmtId="0" fontId="44" fillId="0" borderId="70" xfId="0" applyFont="1" applyBorder="1" applyAlignment="1">
      <alignment horizontal="left" vertical="center" wrapText="1"/>
    </xf>
    <xf numFmtId="0" fontId="29" fillId="0" borderId="60" xfId="0" applyFont="1" applyBorder="1" applyAlignment="1">
      <alignment horizontal="left" vertical="center" wrapText="1"/>
    </xf>
    <xf numFmtId="0" fontId="36" fillId="0" borderId="0" xfId="0" applyFont="1" applyAlignment="1">
      <alignment horizontal="center" wrapText="1"/>
    </xf>
    <xf numFmtId="0" fontId="63" fillId="2" borderId="53" xfId="0" applyFont="1" applyFill="1" applyBorder="1" applyAlignment="1">
      <alignment horizontal="center" vertical="center" wrapText="1"/>
    </xf>
    <xf numFmtId="0" fontId="64" fillId="8" borderId="53" xfId="0" applyFont="1" applyFill="1" applyBorder="1" applyAlignment="1">
      <alignment horizontal="center" vertical="center" wrapText="1"/>
    </xf>
    <xf numFmtId="0" fontId="64" fillId="3" borderId="53" xfId="0" applyFont="1" applyFill="1" applyBorder="1" applyAlignment="1">
      <alignment horizontal="center" vertical="center" wrapText="1"/>
    </xf>
    <xf numFmtId="0" fontId="64" fillId="5" borderId="53" xfId="0" applyFont="1" applyFill="1" applyBorder="1" applyAlignment="1">
      <alignment horizontal="center" vertical="center" wrapText="1"/>
    </xf>
    <xf numFmtId="0" fontId="64" fillId="4" borderId="53" xfId="0" applyFont="1" applyFill="1" applyBorder="1" applyAlignment="1">
      <alignment horizontal="center" vertical="center" wrapText="1"/>
    </xf>
    <xf numFmtId="0" fontId="36" fillId="0" borderId="44" xfId="0" applyFont="1" applyBorder="1" applyAlignment="1">
      <alignment horizontal="left" vertical="top" wrapText="1"/>
    </xf>
    <xf numFmtId="0" fontId="36" fillId="0" borderId="25" xfId="0" applyFont="1" applyBorder="1" applyAlignment="1">
      <alignment horizontal="left" vertical="top" wrapText="1"/>
    </xf>
    <xf numFmtId="0" fontId="62" fillId="0" borderId="0" xfId="0" applyFont="1" applyAlignment="1">
      <alignment horizontal="center" wrapText="1"/>
    </xf>
    <xf numFmtId="0" fontId="62" fillId="0" borderId="54" xfId="0" applyFont="1" applyBorder="1" applyAlignment="1">
      <alignment horizontal="center" wrapText="1"/>
    </xf>
    <xf numFmtId="0" fontId="29" fillId="0" borderId="42" xfId="0" applyFont="1" applyBorder="1" applyAlignment="1">
      <alignment horizontal="left" vertical="top" wrapText="1"/>
    </xf>
    <xf numFmtId="0" fontId="29" fillId="0" borderId="0" xfId="0" applyFont="1" applyAlignment="1">
      <alignment horizontal="left" vertical="top" wrapText="1"/>
    </xf>
    <xf numFmtId="0" fontId="56" fillId="0" borderId="26" xfId="0" applyFont="1" applyBorder="1" applyAlignment="1">
      <alignment horizontal="center" wrapText="1"/>
    </xf>
    <xf numFmtId="0" fontId="56" fillId="0" borderId="58" xfId="0" applyFont="1" applyBorder="1" applyAlignment="1">
      <alignment horizontal="center" wrapText="1"/>
    </xf>
    <xf numFmtId="0" fontId="4" fillId="3" borderId="3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9" fillId="0" borderId="27" xfId="0" applyFont="1" applyBorder="1" applyAlignment="1">
      <alignment horizontal="left" vertical="top" wrapText="1"/>
    </xf>
    <xf numFmtId="0" fontId="29" fillId="0" borderId="28" xfId="0" applyFont="1" applyBorder="1" applyAlignment="1">
      <alignment horizontal="left" vertical="top"/>
    </xf>
    <xf numFmtId="0" fontId="18" fillId="8" borderId="0" xfId="0" applyFont="1" applyFill="1" applyAlignment="1">
      <alignment horizontal="center" vertical="center"/>
    </xf>
    <xf numFmtId="0" fontId="6" fillId="0" borderId="0" xfId="0" applyFont="1" applyAlignment="1">
      <alignment horizontal="center"/>
    </xf>
    <xf numFmtId="0" fontId="60" fillId="0" borderId="9" xfId="0" applyFont="1" applyBorder="1" applyAlignment="1">
      <alignment horizontal="left" vertical="center" wrapText="1"/>
    </xf>
    <xf numFmtId="0" fontId="8" fillId="0" borderId="0" xfId="0" applyFont="1" applyAlignment="1">
      <alignment horizontal="left" vertical="center" wrapText="1"/>
    </xf>
    <xf numFmtId="0" fontId="12" fillId="8" borderId="27" xfId="0" applyFont="1" applyFill="1" applyBorder="1" applyAlignment="1">
      <alignment horizontal="center" vertical="center"/>
    </xf>
    <xf numFmtId="0" fontId="12" fillId="8" borderId="29" xfId="0" applyFont="1" applyFill="1" applyBorder="1" applyAlignment="1">
      <alignment horizontal="center" vertical="center"/>
    </xf>
    <xf numFmtId="0" fontId="7" fillId="0" borderId="25" xfId="0" applyFont="1" applyBorder="1" applyAlignment="1">
      <alignment horizontal="left" vertical="center" wrapText="1"/>
    </xf>
    <xf numFmtId="0" fontId="7" fillId="0" borderId="57" xfId="0" applyFont="1" applyBorder="1" applyAlignment="1">
      <alignment horizontal="left" vertical="center" wrapText="1"/>
    </xf>
    <xf numFmtId="0" fontId="7" fillId="0" borderId="44" xfId="0" applyFont="1" applyBorder="1" applyAlignment="1">
      <alignment horizontal="center" vertical="center"/>
    </xf>
    <xf numFmtId="0" fontId="7" fillId="0" borderId="25" xfId="0" applyFont="1" applyBorder="1" applyAlignment="1">
      <alignment horizontal="center" vertical="center"/>
    </xf>
    <xf numFmtId="0" fontId="7" fillId="0" borderId="12" xfId="0" applyFont="1" applyBorder="1" applyAlignment="1">
      <alignment horizontal="center" vertical="center"/>
    </xf>
    <xf numFmtId="0" fontId="4" fillId="8" borderId="3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4" fillId="0" borderId="3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3" xfId="0" applyFont="1" applyBorder="1" applyAlignment="1">
      <alignment horizontal="center" vertical="center" wrapText="1"/>
    </xf>
    <xf numFmtId="0" fontId="4" fillId="8" borderId="31" xfId="0" applyFont="1" applyFill="1" applyBorder="1" applyAlignment="1">
      <alignment horizontal="center" vertical="center" wrapText="1"/>
    </xf>
    <xf numFmtId="0" fontId="4" fillId="8" borderId="15" xfId="0" applyFont="1" applyFill="1" applyBorder="1" applyAlignment="1">
      <alignment horizontal="center" vertical="center" wrapText="1"/>
    </xf>
  </cellXfs>
  <cellStyles count="13">
    <cellStyle name="Comma 2" xfId="3" xr:uid="{72930762-5FB1-45C4-A369-15BD27BE001A}"/>
    <cellStyle name="Currency [0] 2" xfId="10" xr:uid="{8AB313EC-4358-45B7-AAF4-03596F43E5E4}"/>
    <cellStyle name="Hipervínculo" xfId="12" builtinId="8"/>
    <cellStyle name="Millares [0] 2" xfId="4" xr:uid="{9B41C9EB-D5F1-4660-A8B3-D9DBCAED4898}"/>
    <cellStyle name="Moneda" xfId="1" builtinId="4"/>
    <cellStyle name="Normal" xfId="0" builtinId="0"/>
    <cellStyle name="Normal 2 2" xfId="11" xr:uid="{183CCD30-7E4C-404A-8DEE-88323703CA57}"/>
    <cellStyle name="Normal 4" xfId="6" xr:uid="{C29C2B7F-2F6E-4EDE-9211-FF66873C073F}"/>
    <cellStyle name="Normal 4 2" xfId="7" xr:uid="{68D1205C-D469-4349-BB5C-0DBBF42E8B19}"/>
    <cellStyle name="Normal 5" xfId="5" xr:uid="{C685ED61-9C07-45D4-8378-D14F084050A2}"/>
    <cellStyle name="Normal 5 2" xfId="8" xr:uid="{E7B5C7A0-8E48-4AEE-BC98-8BCAB4DE0927}"/>
    <cellStyle name="Porcentaje" xfId="2" builtinId="5"/>
    <cellStyle name="Porcentaje 2" xfId="9" xr:uid="{A29F389F-DE11-4840-A8A0-1AF9DF121913}"/>
  </cellStyles>
  <dxfs count="0"/>
  <tableStyles count="0" defaultTableStyle="TableStyleMedium2" defaultPivotStyle="PivotStyleLight16"/>
  <colors>
    <mruColors>
      <color rgb="FF33CC33"/>
      <color rgb="FFFF3300"/>
      <color rgb="FF99FF66"/>
      <color rgb="FF66FF33"/>
      <color rgb="FFFF6600"/>
      <color rgb="FF00CC00"/>
      <color rgb="FF66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r>
              <a:rPr kumimoji="0" lang="es-ES" sz="1400" b="1" i="0" u="none" strike="noStrike" kern="0" cap="none" spc="0" normalizeH="0" baseline="0" noProof="0">
                <a:ln>
                  <a:noFill/>
                </a:ln>
                <a:solidFill>
                  <a:sysClr val="windowText" lastClr="000000">
                    <a:lumMod val="65000"/>
                    <a:lumOff val="35000"/>
                  </a:sysClr>
                </a:solidFill>
                <a:effectLst/>
                <a:uLnTx/>
                <a:uFillTx/>
                <a:latin typeface="Arial Nova" panose="020B0504020202020204" pitchFamily="34" charset="0"/>
              </a:rPr>
              <a:t>DISTRIBUCION DE ACCIONES ESTRATEGICAS PAI 2023</a:t>
            </a:r>
          </a:p>
        </c:rich>
      </c:tx>
      <c:overlay val="0"/>
      <c:spPr>
        <a:noFill/>
        <a:ln>
          <a:noFill/>
        </a:ln>
        <a:effectLst/>
      </c:spPr>
      <c:txPr>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PAI!$A$8:$A$13</c:f>
              <c:strCache>
                <c:ptCount val="6"/>
                <c:pt idx="0">
                  <c:v>DIRECCIÓN GENERAL</c:v>
                </c:pt>
                <c:pt idx="1">
                  <c:v>SUB DIRECCIÓN GESTION CONTRACTUAL</c:v>
                </c:pt>
                <c:pt idx="2">
                  <c:v>SUB DIRECCIÓN NEGOCIOS</c:v>
                </c:pt>
                <c:pt idx="3">
                  <c:v>SUB DIRECCIÓN EMAE</c:v>
                </c:pt>
                <c:pt idx="4">
                  <c:v>SUB DIRECCIÓN IDT</c:v>
                </c:pt>
                <c:pt idx="5">
                  <c:v>SECRETARÍA GENERAL</c:v>
                </c:pt>
              </c:strCache>
            </c:strRef>
          </c:cat>
          <c:val>
            <c:numRef>
              <c:f>PAI!$B$8:$B$13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21C-4FF1-8092-582F4B3B94BA}"/>
            </c:ext>
          </c:extLst>
        </c:ser>
        <c:dLbls>
          <c:showLegendKey val="0"/>
          <c:showVal val="0"/>
          <c:showCatName val="0"/>
          <c:showSerName val="0"/>
          <c:showPercent val="0"/>
          <c:showBubbleSize val="0"/>
        </c:dLbls>
        <c:gapWidth val="150"/>
        <c:axId val="1389363247"/>
        <c:axId val="1389364495"/>
      </c:barChart>
      <c:catAx>
        <c:axId val="13893632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r>
                  <a:rPr lang="es-CO">
                    <a:latin typeface="Arial Nova" panose="020B0504020202020204" pitchFamily="34" charset="0"/>
                  </a:rPr>
                  <a:t>ÁREAS DE LA</a:t>
                </a:r>
                <a:r>
                  <a:rPr lang="es-CO" baseline="0">
                    <a:latin typeface="Arial Nova" panose="020B0504020202020204" pitchFamily="34" charset="0"/>
                  </a:rPr>
                  <a:t> ANCPCCE</a:t>
                </a:r>
                <a:endParaRPr lang="es-CO">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Arial Nova Light" panose="020B0304020202020204" pitchFamily="34" charset="0"/>
                <a:ea typeface="+mn-ea"/>
                <a:cs typeface="+mn-cs"/>
              </a:defRPr>
            </a:pPr>
            <a:endParaRPr lang="es-CO"/>
          </a:p>
        </c:txPr>
        <c:crossAx val="1389364495"/>
        <c:crosses val="autoZero"/>
        <c:auto val="1"/>
        <c:lblAlgn val="ctr"/>
        <c:lblOffset val="100"/>
        <c:noMultiLvlLbl val="0"/>
      </c:catAx>
      <c:valAx>
        <c:axId val="13893644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15000"/>
                  <a:lumOff val="85000"/>
                </a:schemeClr>
              </a:solidFill>
              <a:round/>
            </a:ln>
            <a:effectLst/>
          </c:spPr>
        </c:min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s-CO"/>
                  <a:t>NÚMERO</a:t>
                </a:r>
                <a:r>
                  <a:rPr lang="es-CO" baseline="0"/>
                  <a:t> DE ACCIONES</a:t>
                </a:r>
                <a:endParaRPr lang="es-CO"/>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crossAx val="138936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336549</xdr:colOff>
      <xdr:row>17</xdr:row>
      <xdr:rowOff>169861</xdr:rowOff>
    </xdr:from>
    <xdr:to>
      <xdr:col>11</xdr:col>
      <xdr:colOff>1311275</xdr:colOff>
      <xdr:row>37</xdr:row>
      <xdr:rowOff>34925</xdr:rowOff>
    </xdr:to>
    <xdr:graphicFrame macro="">
      <xdr:nvGraphicFramePr>
        <xdr:cNvPr id="2" name="Gráfico 1">
          <a:extLst>
            <a:ext uri="{FF2B5EF4-FFF2-40B4-BE49-F238E27FC236}">
              <a16:creationId xmlns:a16="http://schemas.microsoft.com/office/drawing/2014/main" id="{5A532DD8-FF19-4CDF-BDCD-8C0718A40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838201</xdr:colOff>
      <xdr:row>41</xdr:row>
      <xdr:rowOff>133349</xdr:rowOff>
    </xdr:from>
    <xdr:to>
      <xdr:col>5</xdr:col>
      <xdr:colOff>526026</xdr:colOff>
      <xdr:row>41</xdr:row>
      <xdr:rowOff>2978151</xdr:rowOff>
    </xdr:to>
    <xdr:pic>
      <xdr:nvPicPr>
        <xdr:cNvPr id="5" name="Imagen 4">
          <a:extLst>
            <a:ext uri="{FF2B5EF4-FFF2-40B4-BE49-F238E27FC236}">
              <a16:creationId xmlns:a16="http://schemas.microsoft.com/office/drawing/2014/main" id="{9EC6A037-7962-4025-83C1-AD66D4B20EF8}"/>
            </a:ext>
          </a:extLst>
        </xdr:cNvPr>
        <xdr:cNvPicPr>
          <a:picLocks noChangeAspect="1"/>
        </xdr:cNvPicPr>
      </xdr:nvPicPr>
      <xdr:blipFill>
        <a:blip xmlns:r="http://schemas.openxmlformats.org/officeDocument/2006/relationships" r:embed="rId2"/>
        <a:stretch>
          <a:fillRect/>
        </a:stretch>
      </xdr:blipFill>
      <xdr:spPr>
        <a:xfrm>
          <a:off x="2228851" y="12134849"/>
          <a:ext cx="3845297" cy="2847977"/>
        </a:xfrm>
        <a:prstGeom prst="rect">
          <a:avLst/>
        </a:prstGeom>
      </xdr:spPr>
    </xdr:pic>
    <xdr:clientData/>
  </xdr:twoCellAnchor>
  <xdr:twoCellAnchor editAs="oneCell">
    <xdr:from>
      <xdr:col>1</xdr:col>
      <xdr:colOff>109105</xdr:colOff>
      <xdr:row>0</xdr:row>
      <xdr:rowOff>1278082</xdr:rowOff>
    </xdr:from>
    <xdr:to>
      <xdr:col>12</xdr:col>
      <xdr:colOff>349539</xdr:colOff>
      <xdr:row>0</xdr:row>
      <xdr:rowOff>1505054</xdr:rowOff>
    </xdr:to>
    <xdr:pic>
      <xdr:nvPicPr>
        <xdr:cNvPr id="7" name="Imagen 6">
          <a:extLst>
            <a:ext uri="{FF2B5EF4-FFF2-40B4-BE49-F238E27FC236}">
              <a16:creationId xmlns:a16="http://schemas.microsoft.com/office/drawing/2014/main" id="{885DEA33-0CF3-40A6-8C8D-BC7E57C8DBF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flipV="1">
          <a:off x="2259446" y="1278082"/>
          <a:ext cx="10685895" cy="226972"/>
        </a:xfrm>
        <a:prstGeom prst="rect">
          <a:avLst/>
        </a:prstGeom>
      </xdr:spPr>
    </xdr:pic>
    <xdr:clientData/>
  </xdr:twoCellAnchor>
  <xdr:twoCellAnchor editAs="oneCell">
    <xdr:from>
      <xdr:col>19</xdr:col>
      <xdr:colOff>519545</xdr:colOff>
      <xdr:row>0</xdr:row>
      <xdr:rowOff>173182</xdr:rowOff>
    </xdr:from>
    <xdr:to>
      <xdr:col>23</xdr:col>
      <xdr:colOff>173181</xdr:colOff>
      <xdr:row>0</xdr:row>
      <xdr:rowOff>1356864</xdr:rowOff>
    </xdr:to>
    <xdr:pic>
      <xdr:nvPicPr>
        <xdr:cNvPr id="3" name="Imagen 2">
          <a:extLst>
            <a:ext uri="{FF2B5EF4-FFF2-40B4-BE49-F238E27FC236}">
              <a16:creationId xmlns:a16="http://schemas.microsoft.com/office/drawing/2014/main" id="{18ED2D2A-9208-AE0C-46B8-4F23052183B2}"/>
            </a:ext>
          </a:extLst>
        </xdr:cNvPr>
        <xdr:cNvPicPr>
          <a:picLocks noChangeAspect="1"/>
        </xdr:cNvPicPr>
      </xdr:nvPicPr>
      <xdr:blipFill>
        <a:blip xmlns:r="http://schemas.openxmlformats.org/officeDocument/2006/relationships" r:embed="rId4"/>
        <a:stretch>
          <a:fillRect/>
        </a:stretch>
      </xdr:blipFill>
      <xdr:spPr>
        <a:xfrm>
          <a:off x="19583977" y="173182"/>
          <a:ext cx="2727613" cy="1183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2540000</xdr:colOff>
      <xdr:row>1</xdr:row>
      <xdr:rowOff>0</xdr:rowOff>
    </xdr:from>
    <xdr:ext cx="2010357" cy="455060"/>
    <xdr:sp macro="" textlink="">
      <xdr:nvSpPr>
        <xdr:cNvPr id="3" name="CuadroTexto 2">
          <a:extLst>
            <a:ext uri="{FF2B5EF4-FFF2-40B4-BE49-F238E27FC236}">
              <a16:creationId xmlns:a16="http://schemas.microsoft.com/office/drawing/2014/main" id="{4F4EA869-2C35-40E2-80CA-D13FE214D08F}"/>
            </a:ext>
          </a:extLst>
        </xdr:cNvPr>
        <xdr:cNvSpPr txBox="1"/>
      </xdr:nvSpPr>
      <xdr:spPr>
        <a:xfrm>
          <a:off x="17335500" y="158750"/>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twoCellAnchor editAs="oneCell">
    <xdr:from>
      <xdr:col>2</xdr:col>
      <xdr:colOff>88075</xdr:colOff>
      <xdr:row>0</xdr:row>
      <xdr:rowOff>1306047</xdr:rowOff>
    </xdr:from>
    <xdr:to>
      <xdr:col>3</xdr:col>
      <xdr:colOff>473488</xdr:colOff>
      <xdr:row>0</xdr:row>
      <xdr:rowOff>1442111</xdr:rowOff>
    </xdr:to>
    <xdr:pic>
      <xdr:nvPicPr>
        <xdr:cNvPr id="5" name="Imagen 4">
          <a:extLst>
            <a:ext uri="{FF2B5EF4-FFF2-40B4-BE49-F238E27FC236}">
              <a16:creationId xmlns:a16="http://schemas.microsoft.com/office/drawing/2014/main" id="{E39E23D1-EB47-41BA-81D9-C6EDE37EC9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1430234" y="1306047"/>
          <a:ext cx="6057117" cy="136064"/>
        </a:xfrm>
        <a:prstGeom prst="rect">
          <a:avLst/>
        </a:prstGeom>
      </xdr:spPr>
    </xdr:pic>
    <xdr:clientData/>
  </xdr:twoCellAnchor>
  <xdr:twoCellAnchor editAs="oneCell">
    <xdr:from>
      <xdr:col>13</xdr:col>
      <xdr:colOff>1096818</xdr:colOff>
      <xdr:row>0</xdr:row>
      <xdr:rowOff>274205</xdr:rowOff>
    </xdr:from>
    <xdr:to>
      <xdr:col>13</xdr:col>
      <xdr:colOff>3680114</xdr:colOff>
      <xdr:row>0</xdr:row>
      <xdr:rowOff>1395259</xdr:rowOff>
    </xdr:to>
    <xdr:pic>
      <xdr:nvPicPr>
        <xdr:cNvPr id="2" name="Imagen 1">
          <a:extLst>
            <a:ext uri="{FF2B5EF4-FFF2-40B4-BE49-F238E27FC236}">
              <a16:creationId xmlns:a16="http://schemas.microsoft.com/office/drawing/2014/main" id="{E253AC68-3232-DF14-3E07-B4D73F38DD06}"/>
            </a:ext>
          </a:extLst>
        </xdr:cNvPr>
        <xdr:cNvPicPr>
          <a:picLocks noChangeAspect="1"/>
        </xdr:cNvPicPr>
      </xdr:nvPicPr>
      <xdr:blipFill>
        <a:blip xmlns:r="http://schemas.openxmlformats.org/officeDocument/2006/relationships" r:embed="rId2"/>
        <a:stretch>
          <a:fillRect/>
        </a:stretch>
      </xdr:blipFill>
      <xdr:spPr>
        <a:xfrm>
          <a:off x="15860568" y="274205"/>
          <a:ext cx="2583296" cy="1121054"/>
        </a:xfrm>
        <a:prstGeom prst="rect">
          <a:avLst/>
        </a:prstGeom>
      </xdr:spPr>
    </xdr:pic>
    <xdr:clientData/>
  </xdr:twoCellAnchor>
  <xdr:oneCellAnchor>
    <xdr:from>
      <xdr:col>13</xdr:col>
      <xdr:colOff>2540000</xdr:colOff>
      <xdr:row>72</xdr:row>
      <xdr:rowOff>0</xdr:rowOff>
    </xdr:from>
    <xdr:ext cx="2010357" cy="455060"/>
    <xdr:sp macro="" textlink="">
      <xdr:nvSpPr>
        <xdr:cNvPr id="4" name="CuadroTexto 3">
          <a:extLst>
            <a:ext uri="{FF2B5EF4-FFF2-40B4-BE49-F238E27FC236}">
              <a16:creationId xmlns:a16="http://schemas.microsoft.com/office/drawing/2014/main" id="{F54C93E2-1941-4DD7-AD35-67449AD908D4}"/>
            </a:ext>
          </a:extLst>
        </xdr:cNvPr>
        <xdr:cNvSpPr txBox="1"/>
      </xdr:nvSpPr>
      <xdr:spPr>
        <a:xfrm>
          <a:off x="17456150" y="6972300"/>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209404</xdr:colOff>
      <xdr:row>0</xdr:row>
      <xdr:rowOff>1044628</xdr:rowOff>
    </xdr:from>
    <xdr:to>
      <xdr:col>6</xdr:col>
      <xdr:colOff>921084</xdr:colOff>
      <xdr:row>0</xdr:row>
      <xdr:rowOff>1189583</xdr:rowOff>
    </xdr:to>
    <xdr:pic>
      <xdr:nvPicPr>
        <xdr:cNvPr id="3" name="Imagen 2">
          <a:extLst>
            <a:ext uri="{FF2B5EF4-FFF2-40B4-BE49-F238E27FC236}">
              <a16:creationId xmlns:a16="http://schemas.microsoft.com/office/drawing/2014/main" id="{84A37655-3C76-48D7-A88A-6347BE46FA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1512825" y="1044628"/>
          <a:ext cx="7235135" cy="151305"/>
        </a:xfrm>
        <a:prstGeom prst="rect">
          <a:avLst/>
        </a:prstGeom>
      </xdr:spPr>
    </xdr:pic>
    <xdr:clientData/>
  </xdr:twoCellAnchor>
  <xdr:twoCellAnchor editAs="oneCell">
    <xdr:from>
      <xdr:col>25</xdr:col>
      <xdr:colOff>0</xdr:colOff>
      <xdr:row>0</xdr:row>
      <xdr:rowOff>0</xdr:rowOff>
    </xdr:from>
    <xdr:to>
      <xdr:col>25</xdr:col>
      <xdr:colOff>2583296</xdr:colOff>
      <xdr:row>0</xdr:row>
      <xdr:rowOff>1121054</xdr:rowOff>
    </xdr:to>
    <xdr:pic>
      <xdr:nvPicPr>
        <xdr:cNvPr id="2" name="Imagen 1">
          <a:extLst>
            <a:ext uri="{FF2B5EF4-FFF2-40B4-BE49-F238E27FC236}">
              <a16:creationId xmlns:a16="http://schemas.microsoft.com/office/drawing/2014/main" id="{9F136984-DB29-4D78-9DD8-09A32769EF2B}"/>
            </a:ext>
          </a:extLst>
        </xdr:cNvPr>
        <xdr:cNvPicPr>
          <a:picLocks noChangeAspect="1"/>
        </xdr:cNvPicPr>
      </xdr:nvPicPr>
      <xdr:blipFill>
        <a:blip xmlns:r="http://schemas.openxmlformats.org/officeDocument/2006/relationships" r:embed="rId2"/>
        <a:stretch>
          <a:fillRect/>
        </a:stretch>
      </xdr:blipFill>
      <xdr:spPr>
        <a:xfrm>
          <a:off x="28963520" y="0"/>
          <a:ext cx="2583296" cy="1121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611188</xdr:colOff>
      <xdr:row>0</xdr:row>
      <xdr:rowOff>104776</xdr:rowOff>
    </xdr:from>
    <xdr:to>
      <xdr:col>18</xdr:col>
      <xdr:colOff>221457</xdr:colOff>
      <xdr:row>0</xdr:row>
      <xdr:rowOff>522895</xdr:rowOff>
    </xdr:to>
    <xdr:pic>
      <xdr:nvPicPr>
        <xdr:cNvPr id="2" name="0 Imagen">
          <a:extLst>
            <a:ext uri="{FF2B5EF4-FFF2-40B4-BE49-F238E27FC236}">
              <a16:creationId xmlns:a16="http://schemas.microsoft.com/office/drawing/2014/main" id="{AB86408C-354F-4DBF-8054-E4A3A0CEF8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814463" y="104776"/>
          <a:ext cx="1134269" cy="41811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1199029</xdr:colOff>
      <xdr:row>19</xdr:row>
      <xdr:rowOff>224118</xdr:rowOff>
    </xdr:from>
    <xdr:to>
      <xdr:col>4</xdr:col>
      <xdr:colOff>5569127</xdr:colOff>
      <xdr:row>25</xdr:row>
      <xdr:rowOff>56865</xdr:rowOff>
    </xdr:to>
    <xdr:pic>
      <xdr:nvPicPr>
        <xdr:cNvPr id="3" name="Imagen 2">
          <a:extLst>
            <a:ext uri="{FF2B5EF4-FFF2-40B4-BE49-F238E27FC236}">
              <a16:creationId xmlns:a16="http://schemas.microsoft.com/office/drawing/2014/main" id="{96C842DB-EA8D-477D-84A4-183F50CD1726}"/>
            </a:ext>
          </a:extLst>
        </xdr:cNvPr>
        <xdr:cNvPicPr>
          <a:picLocks noChangeAspect="1"/>
        </xdr:cNvPicPr>
      </xdr:nvPicPr>
      <xdr:blipFill>
        <a:blip xmlns:r="http://schemas.openxmlformats.org/officeDocument/2006/relationships" r:embed="rId2"/>
        <a:stretch>
          <a:fillRect/>
        </a:stretch>
      </xdr:blipFill>
      <xdr:spPr>
        <a:xfrm>
          <a:off x="3399304" y="26675043"/>
          <a:ext cx="10713748" cy="5938272"/>
        </a:xfrm>
        <a:prstGeom prst="rect">
          <a:avLst/>
        </a:prstGeom>
      </xdr:spPr>
    </xdr:pic>
    <xdr:clientData/>
  </xdr:twoCellAnchor>
  <xdr:twoCellAnchor editAs="oneCell">
    <xdr:from>
      <xdr:col>0</xdr:col>
      <xdr:colOff>91301</xdr:colOff>
      <xdr:row>0</xdr:row>
      <xdr:rowOff>1382281</xdr:rowOff>
    </xdr:from>
    <xdr:to>
      <xdr:col>2</xdr:col>
      <xdr:colOff>4115841</xdr:colOff>
      <xdr:row>0</xdr:row>
      <xdr:rowOff>1516664</xdr:rowOff>
    </xdr:to>
    <xdr:pic>
      <xdr:nvPicPr>
        <xdr:cNvPr id="4" name="Imagen 3">
          <a:extLst>
            <a:ext uri="{FF2B5EF4-FFF2-40B4-BE49-F238E27FC236}">
              <a16:creationId xmlns:a16="http://schemas.microsoft.com/office/drawing/2014/main" id="{4F8C2B0D-6C81-4F9C-95B7-62DEACB4620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flipV="1">
          <a:off x="91301" y="1382281"/>
          <a:ext cx="6224815" cy="134383"/>
        </a:xfrm>
        <a:prstGeom prst="rect">
          <a:avLst/>
        </a:prstGeom>
      </xdr:spPr>
    </xdr:pic>
    <xdr:clientData/>
  </xdr:twoCellAnchor>
  <xdr:twoCellAnchor editAs="oneCell">
    <xdr:from>
      <xdr:col>4</xdr:col>
      <xdr:colOff>3496235</xdr:colOff>
      <xdr:row>0</xdr:row>
      <xdr:rowOff>190499</xdr:rowOff>
    </xdr:from>
    <xdr:to>
      <xdr:col>4</xdr:col>
      <xdr:colOff>5782236</xdr:colOff>
      <xdr:row>0</xdr:row>
      <xdr:rowOff>1182538</xdr:rowOff>
    </xdr:to>
    <xdr:pic>
      <xdr:nvPicPr>
        <xdr:cNvPr id="6" name="Imagen 5">
          <a:extLst>
            <a:ext uri="{FF2B5EF4-FFF2-40B4-BE49-F238E27FC236}">
              <a16:creationId xmlns:a16="http://schemas.microsoft.com/office/drawing/2014/main" id="{F270B3EA-4E27-AA3A-BCE2-A7649017C5A6}"/>
            </a:ext>
          </a:extLst>
        </xdr:cNvPr>
        <xdr:cNvPicPr>
          <a:picLocks noChangeAspect="1"/>
        </xdr:cNvPicPr>
      </xdr:nvPicPr>
      <xdr:blipFill>
        <a:blip xmlns:r="http://schemas.openxmlformats.org/officeDocument/2006/relationships" r:embed="rId4"/>
        <a:stretch>
          <a:fillRect/>
        </a:stretch>
      </xdr:blipFill>
      <xdr:spPr>
        <a:xfrm>
          <a:off x="12035117" y="190499"/>
          <a:ext cx="2286001" cy="992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637090</xdr:rowOff>
    </xdr:from>
    <xdr:to>
      <xdr:col>2</xdr:col>
      <xdr:colOff>111446</xdr:colOff>
      <xdr:row>0</xdr:row>
      <xdr:rowOff>771473</xdr:rowOff>
    </xdr:to>
    <xdr:pic>
      <xdr:nvPicPr>
        <xdr:cNvPr id="2" name="Imagen 1">
          <a:extLst>
            <a:ext uri="{FF2B5EF4-FFF2-40B4-BE49-F238E27FC236}">
              <a16:creationId xmlns:a16="http://schemas.microsoft.com/office/drawing/2014/main" id="{819D3454-6D85-4908-A1B8-FA6A6B6A95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0" y="637090"/>
          <a:ext cx="6045521" cy="134383"/>
        </a:xfrm>
        <a:prstGeom prst="rect">
          <a:avLst/>
        </a:prstGeom>
      </xdr:spPr>
    </xdr:pic>
    <xdr:clientData/>
  </xdr:twoCellAnchor>
  <xdr:twoCellAnchor editAs="oneCell">
    <xdr:from>
      <xdr:col>3</xdr:col>
      <xdr:colOff>1847851</xdr:colOff>
      <xdr:row>0</xdr:row>
      <xdr:rowOff>0</xdr:rowOff>
    </xdr:from>
    <xdr:to>
      <xdr:col>3</xdr:col>
      <xdr:colOff>3619500</xdr:colOff>
      <xdr:row>0</xdr:row>
      <xdr:rowOff>768829</xdr:rowOff>
    </xdr:to>
    <xdr:pic>
      <xdr:nvPicPr>
        <xdr:cNvPr id="4" name="Imagen 3">
          <a:extLst>
            <a:ext uri="{FF2B5EF4-FFF2-40B4-BE49-F238E27FC236}">
              <a16:creationId xmlns:a16="http://schemas.microsoft.com/office/drawing/2014/main" id="{66BD88EC-3FE2-CD75-BB16-1535C9F32D76}"/>
            </a:ext>
          </a:extLst>
        </xdr:cNvPr>
        <xdr:cNvPicPr>
          <a:picLocks noChangeAspect="1"/>
        </xdr:cNvPicPr>
      </xdr:nvPicPr>
      <xdr:blipFill>
        <a:blip xmlns:r="http://schemas.openxmlformats.org/officeDocument/2006/relationships" r:embed="rId2"/>
        <a:stretch>
          <a:fillRect/>
        </a:stretch>
      </xdr:blipFill>
      <xdr:spPr>
        <a:xfrm>
          <a:off x="8077201" y="0"/>
          <a:ext cx="1771649" cy="7688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63500</xdr:colOff>
      <xdr:row>0</xdr:row>
      <xdr:rowOff>876300</xdr:rowOff>
    </xdr:from>
    <xdr:to>
      <xdr:col>5</xdr:col>
      <xdr:colOff>1486189</xdr:colOff>
      <xdr:row>0</xdr:row>
      <xdr:rowOff>1000132</xdr:rowOff>
    </xdr:to>
    <xdr:pic>
      <xdr:nvPicPr>
        <xdr:cNvPr id="3" name="Imagen 2">
          <a:extLst>
            <a:ext uri="{FF2B5EF4-FFF2-40B4-BE49-F238E27FC236}">
              <a16:creationId xmlns:a16="http://schemas.microsoft.com/office/drawing/2014/main" id="{69471E89-EAAE-48EB-9A70-9280A4F3E9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9350" y="876300"/>
          <a:ext cx="5623214" cy="123832"/>
        </a:xfrm>
        <a:prstGeom prst="rect">
          <a:avLst/>
        </a:prstGeom>
      </xdr:spPr>
    </xdr:pic>
    <xdr:clientData/>
  </xdr:twoCellAnchor>
  <xdr:twoCellAnchor editAs="oneCell">
    <xdr:from>
      <xdr:col>10</xdr:col>
      <xdr:colOff>161925</xdr:colOff>
      <xdr:row>0</xdr:row>
      <xdr:rowOff>57150</xdr:rowOff>
    </xdr:from>
    <xdr:to>
      <xdr:col>11</xdr:col>
      <xdr:colOff>1298712</xdr:colOff>
      <xdr:row>0</xdr:row>
      <xdr:rowOff>819150</xdr:rowOff>
    </xdr:to>
    <xdr:pic>
      <xdr:nvPicPr>
        <xdr:cNvPr id="4" name="Imagen 3">
          <a:extLst>
            <a:ext uri="{FF2B5EF4-FFF2-40B4-BE49-F238E27FC236}">
              <a16:creationId xmlns:a16="http://schemas.microsoft.com/office/drawing/2014/main" id="{897E3066-A2A4-23F5-D5E7-B80D127F6DC7}"/>
            </a:ext>
          </a:extLst>
        </xdr:cNvPr>
        <xdr:cNvPicPr>
          <a:picLocks noChangeAspect="1"/>
        </xdr:cNvPicPr>
      </xdr:nvPicPr>
      <xdr:blipFill>
        <a:blip xmlns:r="http://schemas.openxmlformats.org/officeDocument/2006/relationships" r:embed="rId2"/>
        <a:stretch>
          <a:fillRect/>
        </a:stretch>
      </xdr:blipFill>
      <xdr:spPr>
        <a:xfrm>
          <a:off x="12477750" y="57150"/>
          <a:ext cx="1755912"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my.sharepoint.com/Users/carolina.olivera/OneDrive%20-%20Colombia%20Compra%20Eficiente/Planeaci&#243;n/PAAC/PAAC%202020/Versiones%20del%20PAAC/PAAC%202020-%20Mapa%20de%20Riesgo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eficiente-my.sharepoint.com/Users/KARINA.BLANCO/AppData/Local/Microsoft/Windows/INetCache/Content.Outlook/ES21V02V/Plan%20de%20acci&#243;n%202021%20-%20Subdirecci&#243;n%20de%20Gesti&#243;n%20Contract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ceficiente-my.sharepoint.com/Users/cindy.sierra/AppData/Local/Microsoft/Windows/INetCache/Content.Outlook/ZH63EB70/Plan%20de%20acci&#243;n%202021%20-%20Subdirecci&#243;n%20de%20Gesti&#243;n%20Contractu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refreshError="1"/>
      <sheetData sheetId="1">
        <row r="3">
          <cell r="F3">
            <v>79483870.967741936</v>
          </cell>
        </row>
        <row r="4">
          <cell r="F4">
            <v>141935483.87096775</v>
          </cell>
        </row>
        <row r="5">
          <cell r="F5">
            <v>104237419.35483871</v>
          </cell>
        </row>
        <row r="6">
          <cell r="F6">
            <v>104237419.35483871</v>
          </cell>
        </row>
        <row r="7">
          <cell r="F7">
            <v>34745806.451612905</v>
          </cell>
        </row>
        <row r="8">
          <cell r="F8">
            <v>73357741.935483873</v>
          </cell>
        </row>
        <row r="9">
          <cell r="F9">
            <v>130995968</v>
          </cell>
        </row>
        <row r="10">
          <cell r="F10">
            <v>100741935.48387097</v>
          </cell>
        </row>
        <row r="11">
          <cell r="F11">
            <v>106338709.67741935</v>
          </cell>
        </row>
        <row r="12">
          <cell r="F12">
            <v>25935483.870967742</v>
          </cell>
        </row>
        <row r="13">
          <cell r="F13">
            <v>16790322.580645163</v>
          </cell>
        </row>
        <row r="14">
          <cell r="F14">
            <v>918800161.54838717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sheetData sheetId="1">
        <row r="3">
          <cell r="F3">
            <v>79483870.967741936</v>
          </cell>
        </row>
        <row r="13">
          <cell r="F13">
            <v>16790322.580645163</v>
          </cell>
        </row>
        <row r="14">
          <cell r="F14">
            <v>918800161.54838717</v>
          </cell>
        </row>
      </sheetData>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Alejandro Garzon Arevalo" id="{C8BAE94A-2B48-4475-997F-182AAC9583F0}" userId="cb5414a4cb5c390a"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7" dT="2021-11-27T17:09:51.30" personId="{C8BAE94A-2B48-4475-997F-182AAC9583F0}" id="{46CCD8F5-2C4F-48B4-8707-7E9DB072B319}">
    <text>el semaforo deberia ir aqui dado que estos valores representan el porcentaje del cumplimiento real por areas  y por trimestre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65ED-D893-4AA8-BDF1-BEBE4C0CE6C5}">
  <sheetPr>
    <tabColor rgb="FF7030A0"/>
  </sheetPr>
  <dimension ref="A1:AB51"/>
  <sheetViews>
    <sheetView zoomScale="66" zoomScaleNormal="66" workbookViewId="0">
      <selection activeCell="B1" sqref="B1:R1"/>
    </sheetView>
  </sheetViews>
  <sheetFormatPr baseColWidth="10" defaultColWidth="9.140625" defaultRowHeight="14.25" x14ac:dyDescent="0.25"/>
  <cols>
    <col min="1" max="1" width="30.7109375" style="57" customWidth="1"/>
    <col min="2" max="2" width="19.42578125" style="57" customWidth="1"/>
    <col min="3" max="3" width="15" style="57" customWidth="1"/>
    <col min="4" max="4" width="11.7109375" style="57" customWidth="1"/>
    <col min="5" max="5" width="13.140625" style="57" customWidth="1"/>
    <col min="6" max="6" width="12.5703125" style="57" customWidth="1"/>
    <col min="7" max="11" width="10.5703125" style="57" customWidth="1"/>
    <col min="12" max="12" width="24.85546875" style="57" customWidth="1"/>
    <col min="13" max="13" width="18.85546875" style="57" customWidth="1"/>
    <col min="14" max="14" width="27.85546875" style="57" customWidth="1"/>
    <col min="15" max="15" width="9.140625" style="57" customWidth="1"/>
    <col min="16" max="17" width="10.28515625" style="57" customWidth="1"/>
    <col min="18" max="18" width="18.28515625" style="57" customWidth="1"/>
    <col min="19" max="20" width="10.5703125" style="57" customWidth="1"/>
    <col min="21" max="21" width="14.28515625" style="57" customWidth="1"/>
    <col min="22" max="23" width="10.5703125" style="57" customWidth="1"/>
    <col min="24" max="24" width="12.42578125" style="57" customWidth="1"/>
    <col min="25" max="25" width="12.7109375" style="57" customWidth="1"/>
    <col min="26" max="26" width="14.5703125" style="57" customWidth="1"/>
    <col min="27" max="27" width="13.7109375" style="57" customWidth="1"/>
    <col min="28" max="28" width="10.28515625" style="57" bestFit="1" customWidth="1"/>
    <col min="29" max="16384" width="9.140625" style="57"/>
  </cols>
  <sheetData>
    <row r="1" spans="1:28" ht="122.45" customHeight="1" thickBot="1" x14ac:dyDescent="0.3">
      <c r="A1" s="256" t="s">
        <v>339</v>
      </c>
      <c r="B1" s="370" t="s">
        <v>329</v>
      </c>
      <c r="C1" s="370"/>
      <c r="D1" s="370"/>
      <c r="E1" s="370"/>
      <c r="F1" s="370"/>
      <c r="G1" s="370"/>
      <c r="H1" s="370"/>
      <c r="I1" s="370"/>
      <c r="J1" s="370"/>
      <c r="K1" s="370"/>
      <c r="L1" s="370"/>
      <c r="M1" s="370"/>
      <c r="N1" s="370"/>
      <c r="O1" s="370"/>
      <c r="P1" s="370"/>
      <c r="Q1" s="370"/>
      <c r="R1" s="370"/>
      <c r="S1" s="361"/>
      <c r="T1" s="361"/>
      <c r="U1" s="361"/>
      <c r="V1" s="361"/>
      <c r="W1" s="361"/>
      <c r="X1" s="361"/>
      <c r="Y1" s="361"/>
      <c r="Z1" s="361"/>
      <c r="AA1" s="362"/>
    </row>
    <row r="2" spans="1:28" ht="59.45" customHeight="1" x14ac:dyDescent="0.25">
      <c r="A2" s="253" t="s">
        <v>1</v>
      </c>
      <c r="B2" s="355" t="s">
        <v>341</v>
      </c>
      <c r="C2" s="356"/>
      <c r="D2" s="356"/>
      <c r="E2" s="356"/>
      <c r="F2" s="356"/>
      <c r="G2" s="356"/>
      <c r="H2" s="356"/>
      <c r="I2" s="356"/>
      <c r="J2" s="356"/>
      <c r="K2" s="356"/>
      <c r="L2" s="356"/>
      <c r="M2" s="356"/>
      <c r="N2" s="356"/>
      <c r="O2" s="356"/>
      <c r="P2" s="356"/>
      <c r="Q2" s="356"/>
      <c r="R2" s="356"/>
      <c r="S2" s="356"/>
      <c r="T2" s="356"/>
      <c r="U2" s="356"/>
      <c r="V2" s="356"/>
      <c r="W2" s="356"/>
      <c r="X2" s="356"/>
      <c r="Y2" s="356"/>
      <c r="Z2" s="356"/>
      <c r="AA2" s="357"/>
    </row>
    <row r="3" spans="1:28" ht="53.25" customHeight="1" x14ac:dyDescent="0.25">
      <c r="A3" s="254" t="s">
        <v>2</v>
      </c>
      <c r="B3" s="358" t="s">
        <v>3</v>
      </c>
      <c r="C3" s="359"/>
      <c r="D3" s="359"/>
      <c r="E3" s="359"/>
      <c r="F3" s="359"/>
      <c r="G3" s="359"/>
      <c r="H3" s="359"/>
      <c r="I3" s="359"/>
      <c r="J3" s="359"/>
      <c r="K3" s="359"/>
      <c r="L3" s="359"/>
      <c r="M3" s="359"/>
      <c r="N3" s="359"/>
      <c r="O3" s="359"/>
      <c r="P3" s="359"/>
      <c r="Q3" s="359"/>
      <c r="R3" s="359"/>
      <c r="S3" s="359"/>
      <c r="T3" s="359"/>
      <c r="U3" s="359"/>
      <c r="V3" s="359"/>
      <c r="W3" s="359"/>
      <c r="X3" s="359"/>
      <c r="Y3" s="359"/>
      <c r="Z3" s="359"/>
      <c r="AA3" s="360"/>
    </row>
    <row r="4" spans="1:28" ht="43.5" customHeight="1" x14ac:dyDescent="0.25">
      <c r="A4" s="255" t="s">
        <v>4</v>
      </c>
      <c r="B4" s="366" t="s">
        <v>5</v>
      </c>
      <c r="C4" s="367"/>
      <c r="D4" s="367"/>
      <c r="E4" s="367"/>
      <c r="F4" s="367"/>
      <c r="G4" s="367"/>
      <c r="H4" s="367"/>
      <c r="I4" s="367"/>
      <c r="J4" s="367"/>
      <c r="K4" s="367"/>
      <c r="L4" s="367"/>
      <c r="M4" s="367"/>
      <c r="N4" s="367"/>
      <c r="O4" s="367"/>
      <c r="P4" s="367"/>
      <c r="Q4" s="367"/>
      <c r="R4" s="367"/>
      <c r="S4" s="367"/>
      <c r="T4" s="367"/>
      <c r="U4" s="367"/>
      <c r="V4" s="367"/>
      <c r="W4" s="367"/>
      <c r="X4" s="367"/>
      <c r="Y4" s="367"/>
      <c r="Z4" s="368"/>
      <c r="AA4" s="369"/>
    </row>
    <row r="5" spans="1:28" ht="14.1" customHeight="1" thickBot="1" x14ac:dyDescent="0.3">
      <c r="A5" s="207"/>
      <c r="B5" s="208"/>
      <c r="C5" s="208"/>
      <c r="D5" s="208"/>
      <c r="E5" s="208"/>
      <c r="F5" s="208"/>
      <c r="G5" s="208"/>
      <c r="H5" s="208"/>
      <c r="I5" s="208"/>
      <c r="J5" s="208"/>
      <c r="K5" s="208"/>
      <c r="L5" s="209"/>
      <c r="M5" s="208"/>
      <c r="N5" s="208"/>
      <c r="O5" s="208"/>
      <c r="P5" s="208"/>
      <c r="Q5" s="208"/>
      <c r="R5" s="208"/>
      <c r="S5" s="208"/>
      <c r="T5" s="208"/>
      <c r="U5" s="208"/>
      <c r="V5" s="208"/>
      <c r="W5" s="208"/>
      <c r="X5" s="208"/>
      <c r="Y5" s="208"/>
      <c r="Z5" s="208"/>
      <c r="AA5" s="208"/>
    </row>
    <row r="6" spans="1:28" ht="14.45" customHeight="1" thickBot="1" x14ac:dyDescent="0.3">
      <c r="A6" s="331" t="s">
        <v>6</v>
      </c>
      <c r="B6" s="332"/>
      <c r="C6" s="332"/>
      <c r="D6" s="332"/>
      <c r="E6" s="332"/>
      <c r="F6" s="332"/>
      <c r="G6" s="332"/>
      <c r="H6" s="332"/>
      <c r="I6" s="332"/>
      <c r="J6" s="332"/>
      <c r="K6" s="332"/>
      <c r="L6" s="333"/>
      <c r="M6" s="208"/>
      <c r="N6" s="363" t="s">
        <v>327</v>
      </c>
      <c r="O6" s="364"/>
      <c r="P6" s="364"/>
      <c r="Q6" s="364"/>
      <c r="R6" s="364"/>
      <c r="S6" s="364"/>
      <c r="T6" s="364"/>
      <c r="U6" s="364"/>
      <c r="V6" s="364"/>
      <c r="W6" s="364"/>
      <c r="X6" s="364"/>
      <c r="Y6" s="364"/>
      <c r="Z6" s="364"/>
      <c r="AA6" s="365"/>
    </row>
    <row r="7" spans="1:28" ht="129" customHeight="1" x14ac:dyDescent="0.25">
      <c r="A7" s="210" t="s">
        <v>7</v>
      </c>
      <c r="B7" s="211" t="s">
        <v>8</v>
      </c>
      <c r="C7" s="212" t="s">
        <v>9</v>
      </c>
      <c r="D7" s="213" t="s">
        <v>315</v>
      </c>
      <c r="E7" s="213" t="s">
        <v>316</v>
      </c>
      <c r="F7" s="213" t="s">
        <v>325</v>
      </c>
      <c r="G7" s="213" t="s">
        <v>317</v>
      </c>
      <c r="H7" s="214" t="s">
        <v>318</v>
      </c>
      <c r="I7" s="214" t="s">
        <v>319</v>
      </c>
      <c r="J7" s="214" t="s">
        <v>320</v>
      </c>
      <c r="K7" s="215" t="s">
        <v>321</v>
      </c>
      <c r="L7" s="216" t="s">
        <v>13</v>
      </c>
      <c r="M7" s="208"/>
      <c r="N7" s="217" t="s">
        <v>7</v>
      </c>
      <c r="O7" s="218" t="s">
        <v>8</v>
      </c>
      <c r="P7" s="219" t="s">
        <v>337</v>
      </c>
      <c r="Q7" s="219" t="s">
        <v>338</v>
      </c>
      <c r="R7" s="219" t="s">
        <v>312</v>
      </c>
      <c r="S7" s="219" t="s">
        <v>10</v>
      </c>
      <c r="T7" s="219" t="s">
        <v>310</v>
      </c>
      <c r="U7" s="219" t="s">
        <v>313</v>
      </c>
      <c r="V7" s="219" t="s">
        <v>11</v>
      </c>
      <c r="W7" s="219" t="s">
        <v>311</v>
      </c>
      <c r="X7" s="219" t="s">
        <v>314</v>
      </c>
      <c r="Y7" s="219" t="s">
        <v>12</v>
      </c>
      <c r="Z7" s="219" t="s">
        <v>309</v>
      </c>
      <c r="AA7" s="219" t="s">
        <v>322</v>
      </c>
    </row>
    <row r="8" spans="1:28" ht="30" customHeight="1" thickBot="1" x14ac:dyDescent="0.3">
      <c r="A8" s="220" t="s">
        <v>14</v>
      </c>
      <c r="B8" s="221">
        <v>0</v>
      </c>
      <c r="C8" s="222">
        <v>0.1</v>
      </c>
      <c r="D8" s="223" t="e">
        <f>'Seguimiento PAI'!N15</f>
        <v>#DIV/0!</v>
      </c>
      <c r="E8" s="223" t="e">
        <f>'Seguimiento PAI'!O15</f>
        <v>#DIV/0!</v>
      </c>
      <c r="F8" s="224" t="e">
        <f>'Seguimiento PAI'!P15</f>
        <v>#DIV/0!</v>
      </c>
      <c r="G8" s="224" t="e">
        <f>'Seguimiento PAI'!Q15</f>
        <v>#DIV/0!</v>
      </c>
      <c r="H8" s="225" t="e">
        <f t="shared" ref="H8:H13" si="0">Q8*C8</f>
        <v>#DIV/0!</v>
      </c>
      <c r="I8" s="226" t="e">
        <f t="shared" ref="I8:I13" si="1">T8*C8</f>
        <v>#DIV/0!</v>
      </c>
      <c r="J8" s="227" t="e">
        <f t="shared" ref="J8:J13" si="2">W8*C8</f>
        <v>#DIV/0!</v>
      </c>
      <c r="K8" s="228" t="e">
        <f t="shared" ref="K8:K13" si="3">Z8*C8</f>
        <v>#DIV/0!</v>
      </c>
      <c r="L8" s="229" t="s">
        <v>15</v>
      </c>
      <c r="M8" s="208"/>
      <c r="N8" s="220" t="s">
        <v>14</v>
      </c>
      <c r="O8" s="221">
        <v>0</v>
      </c>
      <c r="P8" s="230" t="e">
        <f t="shared" ref="P8:P13" si="4">D8</f>
        <v>#DIV/0!</v>
      </c>
      <c r="Q8" s="230" t="e">
        <f>'Seguimiento PAI'!V15</f>
        <v>#DIV/0!</v>
      </c>
      <c r="R8" s="231" t="e">
        <f>Q8/P8</f>
        <v>#DIV/0!</v>
      </c>
      <c r="S8" s="232" t="e">
        <f t="shared" ref="S8:S13" si="5">E8</f>
        <v>#DIV/0!</v>
      </c>
      <c r="T8" s="232" t="e">
        <f>'Seguimiento PAI'!W15</f>
        <v>#DIV/0!</v>
      </c>
      <c r="U8" s="231" t="e">
        <f>T8/S8</f>
        <v>#DIV/0!</v>
      </c>
      <c r="V8" s="232" t="e">
        <f t="shared" ref="V8:V13" si="6">F8</f>
        <v>#DIV/0!</v>
      </c>
      <c r="W8" s="232" t="e">
        <f>'Seguimiento PAI'!X15</f>
        <v>#DIV/0!</v>
      </c>
      <c r="X8" s="231" t="e">
        <f>W8/V8</f>
        <v>#DIV/0!</v>
      </c>
      <c r="Y8" s="233" t="e">
        <f t="shared" ref="Y8:Y13" si="7">G8</f>
        <v>#DIV/0!</v>
      </c>
      <c r="Z8" s="233" t="e">
        <f>'Seguimiento PAI'!Y15</f>
        <v>#DIV/0!</v>
      </c>
      <c r="AA8" s="231" t="e">
        <f>Z8/Y8</f>
        <v>#DIV/0!</v>
      </c>
      <c r="AB8" s="199"/>
    </row>
    <row r="9" spans="1:28" ht="41.45" customHeight="1" thickTop="1" thickBot="1" x14ac:dyDescent="0.3">
      <c r="A9" s="220" t="s">
        <v>16</v>
      </c>
      <c r="B9" s="221">
        <v>0</v>
      </c>
      <c r="C9" s="222">
        <v>0.2</v>
      </c>
      <c r="D9" s="223" t="e">
        <f>'Seguimiento PAI'!N7</f>
        <v>#DIV/0!</v>
      </c>
      <c r="E9" s="223" t="e">
        <f>'Seguimiento PAI'!O7</f>
        <v>#DIV/0!</v>
      </c>
      <c r="F9" s="224" t="e">
        <f>'Seguimiento PAI'!P7</f>
        <v>#DIV/0!</v>
      </c>
      <c r="G9" s="224" t="e">
        <f>'Seguimiento PAI'!Q7</f>
        <v>#DIV/0!</v>
      </c>
      <c r="H9" s="225" t="e">
        <f t="shared" si="0"/>
        <v>#DIV/0!</v>
      </c>
      <c r="I9" s="226" t="e">
        <f t="shared" si="1"/>
        <v>#DIV/0!</v>
      </c>
      <c r="J9" s="227" t="e">
        <f t="shared" si="2"/>
        <v>#DIV/0!</v>
      </c>
      <c r="K9" s="228" t="e">
        <f t="shared" si="3"/>
        <v>#DIV/0!</v>
      </c>
      <c r="L9" s="229" t="s">
        <v>15</v>
      </c>
      <c r="M9" s="208"/>
      <c r="N9" s="220" t="s">
        <v>16</v>
      </c>
      <c r="O9" s="221">
        <v>0</v>
      </c>
      <c r="P9" s="230" t="e">
        <f t="shared" si="4"/>
        <v>#DIV/0!</v>
      </c>
      <c r="Q9" s="230" t="e">
        <f>'Seguimiento PAI'!V7</f>
        <v>#DIV/0!</v>
      </c>
      <c r="R9" s="231" t="e">
        <f t="shared" ref="R9:R13" si="8">Q9/P9</f>
        <v>#DIV/0!</v>
      </c>
      <c r="S9" s="232" t="e">
        <f t="shared" si="5"/>
        <v>#DIV/0!</v>
      </c>
      <c r="T9" s="232" t="e">
        <f>'Seguimiento PAI'!W7</f>
        <v>#DIV/0!</v>
      </c>
      <c r="U9" s="231" t="e">
        <f t="shared" ref="U9:U13" si="9">T9/S9</f>
        <v>#DIV/0!</v>
      </c>
      <c r="V9" s="232" t="e">
        <f t="shared" si="6"/>
        <v>#DIV/0!</v>
      </c>
      <c r="W9" s="232" t="e">
        <f>'Seguimiento PAI'!X7</f>
        <v>#DIV/0!</v>
      </c>
      <c r="X9" s="231" t="e">
        <f t="shared" ref="X9:X13" si="10">W9/V9</f>
        <v>#DIV/0!</v>
      </c>
      <c r="Y9" s="233" t="e">
        <f t="shared" si="7"/>
        <v>#DIV/0!</v>
      </c>
      <c r="Z9" s="233" t="e">
        <f>'Seguimiento PAI'!Y7</f>
        <v>#DIV/0!</v>
      </c>
      <c r="AA9" s="231" t="e">
        <f t="shared" ref="AA9:AA13" si="11">Z9/Y9</f>
        <v>#DIV/0!</v>
      </c>
      <c r="AB9" s="199"/>
    </row>
    <row r="10" spans="1:28" ht="30" customHeight="1" thickTop="1" thickBot="1" x14ac:dyDescent="0.3">
      <c r="A10" s="220" t="s">
        <v>17</v>
      </c>
      <c r="B10" s="221">
        <v>0</v>
      </c>
      <c r="C10" s="222">
        <v>0.2</v>
      </c>
      <c r="D10" s="223" t="e">
        <f>'Seguimiento PAI'!N5</f>
        <v>#DIV/0!</v>
      </c>
      <c r="E10" s="223" t="e">
        <f>'Seguimiento PAI'!O5</f>
        <v>#DIV/0!</v>
      </c>
      <c r="F10" s="224" t="e">
        <f>'Seguimiento PAI'!P5</f>
        <v>#DIV/0!</v>
      </c>
      <c r="G10" s="224" t="e">
        <f>'Seguimiento PAI'!Q5</f>
        <v>#DIV/0!</v>
      </c>
      <c r="H10" s="225" t="e">
        <f t="shared" si="0"/>
        <v>#DIV/0!</v>
      </c>
      <c r="I10" s="226" t="e">
        <f t="shared" si="1"/>
        <v>#DIV/0!</v>
      </c>
      <c r="J10" s="227" t="e">
        <f t="shared" si="2"/>
        <v>#DIV/0!</v>
      </c>
      <c r="K10" s="228" t="e">
        <f t="shared" si="3"/>
        <v>#DIV/0!</v>
      </c>
      <c r="L10" s="229" t="s">
        <v>15</v>
      </c>
      <c r="M10" s="208"/>
      <c r="N10" s="220" t="s">
        <v>17</v>
      </c>
      <c r="O10" s="221">
        <v>0</v>
      </c>
      <c r="P10" s="230" t="e">
        <f t="shared" si="4"/>
        <v>#DIV/0!</v>
      </c>
      <c r="Q10" s="230" t="e">
        <f>'Seguimiento PAI'!V5</f>
        <v>#DIV/0!</v>
      </c>
      <c r="R10" s="231" t="e">
        <f t="shared" si="8"/>
        <v>#DIV/0!</v>
      </c>
      <c r="S10" s="232" t="e">
        <f t="shared" si="5"/>
        <v>#DIV/0!</v>
      </c>
      <c r="T10" s="232" t="e">
        <f>'Seguimiento PAI'!W5</f>
        <v>#DIV/0!</v>
      </c>
      <c r="U10" s="231" t="e">
        <f t="shared" si="9"/>
        <v>#DIV/0!</v>
      </c>
      <c r="V10" s="232" t="e">
        <f t="shared" si="6"/>
        <v>#DIV/0!</v>
      </c>
      <c r="W10" s="232" t="e">
        <f>'Seguimiento PAI'!X5</f>
        <v>#DIV/0!</v>
      </c>
      <c r="X10" s="231" t="e">
        <f t="shared" si="10"/>
        <v>#DIV/0!</v>
      </c>
      <c r="Y10" s="233" t="e">
        <f t="shared" si="7"/>
        <v>#DIV/0!</v>
      </c>
      <c r="Z10" s="233" t="e">
        <f>'Seguimiento PAI'!Y5</f>
        <v>#DIV/0!</v>
      </c>
      <c r="AA10" s="231" t="e">
        <f t="shared" si="11"/>
        <v>#DIV/0!</v>
      </c>
    </row>
    <row r="11" spans="1:28" ht="30" customHeight="1" thickTop="1" thickBot="1" x14ac:dyDescent="0.3">
      <c r="A11" s="220" t="s">
        <v>18</v>
      </c>
      <c r="B11" s="221">
        <v>0</v>
      </c>
      <c r="C11" s="222">
        <v>0.2</v>
      </c>
      <c r="D11" s="223" t="e">
        <f>'Seguimiento PAI'!N11</f>
        <v>#DIV/0!</v>
      </c>
      <c r="E11" s="223" t="e">
        <f>'Seguimiento PAI'!O11</f>
        <v>#DIV/0!</v>
      </c>
      <c r="F11" s="224" t="e">
        <f>'Seguimiento PAI'!P11</f>
        <v>#DIV/0!</v>
      </c>
      <c r="G11" s="224" t="e">
        <f>'Seguimiento PAI'!Q11</f>
        <v>#DIV/0!</v>
      </c>
      <c r="H11" s="225" t="e">
        <f t="shared" si="0"/>
        <v>#DIV/0!</v>
      </c>
      <c r="I11" s="226" t="e">
        <f t="shared" si="1"/>
        <v>#DIV/0!</v>
      </c>
      <c r="J11" s="227" t="e">
        <f t="shared" si="2"/>
        <v>#DIV/0!</v>
      </c>
      <c r="K11" s="228" t="e">
        <f t="shared" si="3"/>
        <v>#DIV/0!</v>
      </c>
      <c r="L11" s="229" t="s">
        <v>15</v>
      </c>
      <c r="M11" s="208"/>
      <c r="N11" s="220" t="s">
        <v>18</v>
      </c>
      <c r="O11" s="221">
        <v>0</v>
      </c>
      <c r="P11" s="230" t="e">
        <f t="shared" si="4"/>
        <v>#DIV/0!</v>
      </c>
      <c r="Q11" s="230" t="e">
        <f>'Seguimiento PAI'!V11</f>
        <v>#DIV/0!</v>
      </c>
      <c r="R11" s="231" t="e">
        <f t="shared" si="8"/>
        <v>#DIV/0!</v>
      </c>
      <c r="S11" s="232" t="e">
        <f t="shared" si="5"/>
        <v>#DIV/0!</v>
      </c>
      <c r="T11" s="232" t="e">
        <f>'Seguimiento PAI'!W11</f>
        <v>#DIV/0!</v>
      </c>
      <c r="U11" s="231" t="e">
        <f t="shared" si="9"/>
        <v>#DIV/0!</v>
      </c>
      <c r="V11" s="232" t="e">
        <f t="shared" si="6"/>
        <v>#DIV/0!</v>
      </c>
      <c r="W11" s="232" t="e">
        <f>'Seguimiento PAI'!X11</f>
        <v>#DIV/0!</v>
      </c>
      <c r="X11" s="231" t="e">
        <f t="shared" si="10"/>
        <v>#DIV/0!</v>
      </c>
      <c r="Y11" s="233" t="e">
        <f t="shared" si="7"/>
        <v>#DIV/0!</v>
      </c>
      <c r="Z11" s="233" t="e">
        <f>'Seguimiento PAI'!Y11</f>
        <v>#DIV/0!</v>
      </c>
      <c r="AA11" s="231" t="e">
        <f t="shared" si="11"/>
        <v>#DIV/0!</v>
      </c>
      <c r="AB11" s="194"/>
    </row>
    <row r="12" spans="1:28" ht="30" customHeight="1" thickTop="1" thickBot="1" x14ac:dyDescent="0.3">
      <c r="A12" s="220" t="s">
        <v>19</v>
      </c>
      <c r="B12" s="221">
        <v>0</v>
      </c>
      <c r="C12" s="222">
        <v>0.2</v>
      </c>
      <c r="D12" s="223" t="e">
        <f>'Seguimiento PAI'!N9</f>
        <v>#DIV/0!</v>
      </c>
      <c r="E12" s="223" t="e">
        <f>'Seguimiento PAI'!O9</f>
        <v>#DIV/0!</v>
      </c>
      <c r="F12" s="224" t="e">
        <f>'Seguimiento PAI'!P9</f>
        <v>#DIV/0!</v>
      </c>
      <c r="G12" s="224" t="e">
        <f>'Seguimiento PAI'!Q9</f>
        <v>#DIV/0!</v>
      </c>
      <c r="H12" s="225" t="e">
        <f t="shared" si="0"/>
        <v>#DIV/0!</v>
      </c>
      <c r="I12" s="226" t="e">
        <f t="shared" si="1"/>
        <v>#DIV/0!</v>
      </c>
      <c r="J12" s="227" t="e">
        <f t="shared" si="2"/>
        <v>#DIV/0!</v>
      </c>
      <c r="K12" s="228" t="e">
        <f t="shared" si="3"/>
        <v>#DIV/0!</v>
      </c>
      <c r="L12" s="229" t="s">
        <v>15</v>
      </c>
      <c r="M12" s="208"/>
      <c r="N12" s="220" t="s">
        <v>19</v>
      </c>
      <c r="O12" s="221">
        <v>0</v>
      </c>
      <c r="P12" s="230" t="e">
        <f t="shared" si="4"/>
        <v>#DIV/0!</v>
      </c>
      <c r="Q12" s="230" t="e">
        <f>'Seguimiento PAI'!V9</f>
        <v>#DIV/0!</v>
      </c>
      <c r="R12" s="231" t="e">
        <f t="shared" si="8"/>
        <v>#DIV/0!</v>
      </c>
      <c r="S12" s="232" t="e">
        <f t="shared" si="5"/>
        <v>#DIV/0!</v>
      </c>
      <c r="T12" s="232" t="e">
        <f>'Seguimiento PAI'!W9</f>
        <v>#DIV/0!</v>
      </c>
      <c r="U12" s="231" t="e">
        <f t="shared" si="9"/>
        <v>#DIV/0!</v>
      </c>
      <c r="V12" s="232" t="e">
        <f t="shared" si="6"/>
        <v>#DIV/0!</v>
      </c>
      <c r="W12" s="232" t="e">
        <f>'Seguimiento PAI'!X9</f>
        <v>#DIV/0!</v>
      </c>
      <c r="X12" s="231" t="e">
        <f t="shared" si="10"/>
        <v>#DIV/0!</v>
      </c>
      <c r="Y12" s="233" t="e">
        <f t="shared" si="7"/>
        <v>#DIV/0!</v>
      </c>
      <c r="Z12" s="233" t="e">
        <f>'Seguimiento PAI'!Y9</f>
        <v>#DIV/0!</v>
      </c>
      <c r="AA12" s="231" t="e">
        <f t="shared" si="11"/>
        <v>#DIV/0!</v>
      </c>
    </row>
    <row r="13" spans="1:28" ht="30" customHeight="1" thickTop="1" thickBot="1" x14ac:dyDescent="0.3">
      <c r="A13" s="234" t="s">
        <v>20</v>
      </c>
      <c r="B13" s="221">
        <v>0</v>
      </c>
      <c r="C13" s="235">
        <v>0.1</v>
      </c>
      <c r="D13" s="224" t="e">
        <f>'Seguimiento PAI'!N13</f>
        <v>#DIV/0!</v>
      </c>
      <c r="E13" s="224" t="e">
        <f>'Seguimiento PAI'!O13</f>
        <v>#DIV/0!</v>
      </c>
      <c r="F13" s="224" t="e">
        <f>'Seguimiento PAI'!P13</f>
        <v>#DIV/0!</v>
      </c>
      <c r="G13" s="224" t="e">
        <f>'Seguimiento PAI'!Q13</f>
        <v>#DIV/0!</v>
      </c>
      <c r="H13" s="225" t="e">
        <f t="shared" si="0"/>
        <v>#DIV/0!</v>
      </c>
      <c r="I13" s="226" t="e">
        <f t="shared" si="1"/>
        <v>#DIV/0!</v>
      </c>
      <c r="J13" s="227" t="e">
        <f t="shared" si="2"/>
        <v>#DIV/0!</v>
      </c>
      <c r="K13" s="228" t="e">
        <f t="shared" si="3"/>
        <v>#DIV/0!</v>
      </c>
      <c r="L13" s="236" t="s">
        <v>15</v>
      </c>
      <c r="M13" s="208"/>
      <c r="N13" s="234" t="s">
        <v>20</v>
      </c>
      <c r="O13" s="221">
        <v>0</v>
      </c>
      <c r="P13" s="230" t="e">
        <f t="shared" si="4"/>
        <v>#DIV/0!</v>
      </c>
      <c r="Q13" s="237" t="e">
        <f>'Seguimiento PAI'!V13</f>
        <v>#DIV/0!</v>
      </c>
      <c r="R13" s="231" t="e">
        <f t="shared" si="8"/>
        <v>#DIV/0!</v>
      </c>
      <c r="S13" s="232" t="e">
        <f t="shared" si="5"/>
        <v>#DIV/0!</v>
      </c>
      <c r="T13" s="238" t="e">
        <f>'Seguimiento PAI'!W13</f>
        <v>#DIV/0!</v>
      </c>
      <c r="U13" s="231" t="e">
        <f t="shared" si="9"/>
        <v>#DIV/0!</v>
      </c>
      <c r="V13" s="232" t="e">
        <f t="shared" si="6"/>
        <v>#DIV/0!</v>
      </c>
      <c r="W13" s="238" t="e">
        <f>'Seguimiento PAI'!X13</f>
        <v>#DIV/0!</v>
      </c>
      <c r="X13" s="231" t="e">
        <f t="shared" si="10"/>
        <v>#DIV/0!</v>
      </c>
      <c r="Y13" s="233" t="e">
        <f t="shared" si="7"/>
        <v>#DIV/0!</v>
      </c>
      <c r="Z13" s="239" t="e">
        <f>'Seguimiento PAI'!Y13</f>
        <v>#DIV/0!</v>
      </c>
      <c r="AA13" s="231" t="e">
        <f t="shared" si="11"/>
        <v>#DIV/0!</v>
      </c>
    </row>
    <row r="14" spans="1:28" ht="22.5" thickTop="1" thickBot="1" x14ac:dyDescent="0.3">
      <c r="A14" s="240" t="s">
        <v>21</v>
      </c>
      <c r="B14" s="241">
        <f>SUM(B8:B13)</f>
        <v>0</v>
      </c>
      <c r="C14" s="242">
        <f>SUM(C8:C13)</f>
        <v>0.99999999999999989</v>
      </c>
      <c r="D14" s="243"/>
      <c r="E14" s="243"/>
      <c r="F14" s="243"/>
      <c r="G14" s="243"/>
      <c r="H14" s="243"/>
      <c r="I14" s="243"/>
      <c r="J14" s="243"/>
      <c r="K14" s="243"/>
      <c r="L14" s="244" t="s">
        <v>15</v>
      </c>
      <c r="M14" s="208"/>
      <c r="N14" s="245"/>
      <c r="O14" s="241"/>
      <c r="P14" s="246"/>
      <c r="Q14" s="246"/>
      <c r="R14" s="247"/>
      <c r="S14" s="248"/>
      <c r="T14" s="248"/>
      <c r="U14" s="248"/>
      <c r="V14" s="248"/>
      <c r="W14" s="248"/>
      <c r="X14" s="248"/>
      <c r="Y14" s="247"/>
      <c r="Z14" s="249"/>
      <c r="AA14" s="250"/>
    </row>
    <row r="15" spans="1:28" ht="15" thickBot="1" x14ac:dyDescent="0.3">
      <c r="A15" s="207"/>
      <c r="B15" s="208"/>
      <c r="C15" s="208"/>
      <c r="D15" s="208"/>
      <c r="E15" s="208"/>
      <c r="F15" s="251" t="e">
        <f>SUM(D8+E8+F8)</f>
        <v>#DIV/0!</v>
      </c>
      <c r="G15" s="208"/>
      <c r="H15" s="208"/>
      <c r="I15" s="208"/>
      <c r="J15" s="208"/>
      <c r="K15" s="208"/>
      <c r="L15" s="209"/>
      <c r="M15" s="208"/>
      <c r="N15" s="208"/>
      <c r="O15" s="208"/>
      <c r="P15" s="208"/>
      <c r="Q15" s="208"/>
      <c r="R15" s="208"/>
      <c r="S15" s="208"/>
      <c r="T15" s="208"/>
      <c r="U15" s="208"/>
      <c r="V15" s="208"/>
      <c r="W15" s="208"/>
      <c r="X15" s="208"/>
      <c r="Y15" s="208"/>
      <c r="Z15" s="208"/>
      <c r="AA15" s="208"/>
    </row>
    <row r="16" spans="1:28" ht="15" customHeight="1" thickBot="1" x14ac:dyDescent="0.3">
      <c r="A16" s="331" t="s">
        <v>342</v>
      </c>
      <c r="B16" s="332"/>
      <c r="C16" s="332"/>
      <c r="D16" s="332"/>
      <c r="E16" s="332"/>
      <c r="F16" s="332"/>
      <c r="G16" s="332"/>
      <c r="H16" s="332"/>
      <c r="I16" s="332"/>
      <c r="J16" s="332"/>
      <c r="K16" s="332"/>
      <c r="L16" s="333"/>
      <c r="M16" s="208"/>
      <c r="N16" s="331" t="s">
        <v>22</v>
      </c>
      <c r="O16" s="332"/>
      <c r="P16" s="332"/>
      <c r="Q16" s="332"/>
      <c r="R16" s="332"/>
      <c r="S16" s="332"/>
      <c r="T16" s="332"/>
      <c r="U16" s="332"/>
      <c r="V16" s="332"/>
      <c r="W16" s="332"/>
      <c r="X16" s="332"/>
      <c r="Y16" s="332"/>
      <c r="Z16" s="332"/>
      <c r="AA16" s="333"/>
    </row>
    <row r="17" spans="1:27" ht="14.45" customHeight="1" x14ac:dyDescent="0.25">
      <c r="A17" s="337"/>
      <c r="B17" s="338"/>
      <c r="C17" s="338"/>
      <c r="D17" s="338"/>
      <c r="E17" s="338"/>
      <c r="F17" s="338"/>
      <c r="G17" s="338"/>
      <c r="H17" s="338"/>
      <c r="I17" s="338"/>
      <c r="J17" s="338"/>
      <c r="K17" s="338"/>
      <c r="L17" s="339"/>
      <c r="M17" s="252"/>
      <c r="N17" s="346" t="s">
        <v>23</v>
      </c>
      <c r="O17" s="347"/>
      <c r="P17" s="347"/>
      <c r="Q17" s="347"/>
      <c r="R17" s="347"/>
      <c r="S17" s="347"/>
      <c r="T17" s="347"/>
      <c r="U17" s="347"/>
      <c r="V17" s="347"/>
      <c r="W17" s="347"/>
      <c r="X17" s="347"/>
      <c r="Y17" s="347"/>
      <c r="Z17" s="347"/>
      <c r="AA17" s="348"/>
    </row>
    <row r="18" spans="1:27" x14ac:dyDescent="0.25">
      <c r="A18" s="340"/>
      <c r="B18" s="341"/>
      <c r="C18" s="341"/>
      <c r="D18" s="341"/>
      <c r="E18" s="341"/>
      <c r="F18" s="341"/>
      <c r="G18" s="341"/>
      <c r="H18" s="341"/>
      <c r="I18" s="341"/>
      <c r="J18" s="341"/>
      <c r="K18" s="341"/>
      <c r="L18" s="342"/>
      <c r="M18" s="252"/>
      <c r="N18" s="349"/>
      <c r="O18" s="350"/>
      <c r="P18" s="350"/>
      <c r="Q18" s="350"/>
      <c r="R18" s="350"/>
      <c r="S18" s="350"/>
      <c r="T18" s="350"/>
      <c r="U18" s="350"/>
      <c r="V18" s="350"/>
      <c r="W18" s="350"/>
      <c r="X18" s="350"/>
      <c r="Y18" s="350"/>
      <c r="Z18" s="350"/>
      <c r="AA18" s="351"/>
    </row>
    <row r="19" spans="1:27" x14ac:dyDescent="0.25">
      <c r="A19" s="340"/>
      <c r="B19" s="341"/>
      <c r="C19" s="341"/>
      <c r="D19" s="341"/>
      <c r="E19" s="341"/>
      <c r="F19" s="341"/>
      <c r="G19" s="341"/>
      <c r="H19" s="341"/>
      <c r="I19" s="341"/>
      <c r="J19" s="341"/>
      <c r="K19" s="341"/>
      <c r="L19" s="342"/>
      <c r="M19" s="252"/>
      <c r="N19" s="349"/>
      <c r="O19" s="350"/>
      <c r="P19" s="350"/>
      <c r="Q19" s="350"/>
      <c r="R19" s="350"/>
      <c r="S19" s="350"/>
      <c r="T19" s="350"/>
      <c r="U19" s="350"/>
      <c r="V19" s="350"/>
      <c r="W19" s="350"/>
      <c r="X19" s="350"/>
      <c r="Y19" s="350"/>
      <c r="Z19" s="350"/>
      <c r="AA19" s="351"/>
    </row>
    <row r="20" spans="1:27" x14ac:dyDescent="0.25">
      <c r="A20" s="340"/>
      <c r="B20" s="341"/>
      <c r="C20" s="341"/>
      <c r="D20" s="341"/>
      <c r="E20" s="341"/>
      <c r="F20" s="341"/>
      <c r="G20" s="341"/>
      <c r="H20" s="341"/>
      <c r="I20" s="341"/>
      <c r="J20" s="341"/>
      <c r="K20" s="341"/>
      <c r="L20" s="342"/>
      <c r="M20" s="252"/>
      <c r="N20" s="349"/>
      <c r="O20" s="350"/>
      <c r="P20" s="350"/>
      <c r="Q20" s="350"/>
      <c r="R20" s="350"/>
      <c r="S20" s="350"/>
      <c r="T20" s="350"/>
      <c r="U20" s="350"/>
      <c r="V20" s="350"/>
      <c r="W20" s="350"/>
      <c r="X20" s="350"/>
      <c r="Y20" s="350"/>
      <c r="Z20" s="350"/>
      <c r="AA20" s="351"/>
    </row>
    <row r="21" spans="1:27" x14ac:dyDescent="0.25">
      <c r="A21" s="340"/>
      <c r="B21" s="341"/>
      <c r="C21" s="341"/>
      <c r="D21" s="341"/>
      <c r="E21" s="341"/>
      <c r="F21" s="341"/>
      <c r="G21" s="341"/>
      <c r="H21" s="341"/>
      <c r="I21" s="341"/>
      <c r="J21" s="341"/>
      <c r="K21" s="341"/>
      <c r="L21" s="342"/>
      <c r="M21" s="252"/>
      <c r="N21" s="349"/>
      <c r="O21" s="350"/>
      <c r="P21" s="350"/>
      <c r="Q21" s="350"/>
      <c r="R21" s="350"/>
      <c r="S21" s="350"/>
      <c r="T21" s="350"/>
      <c r="U21" s="350"/>
      <c r="V21" s="350"/>
      <c r="W21" s="350"/>
      <c r="X21" s="350"/>
      <c r="Y21" s="350"/>
      <c r="Z21" s="350"/>
      <c r="AA21" s="351"/>
    </row>
    <row r="22" spans="1:27" x14ac:dyDescent="0.25">
      <c r="A22" s="340"/>
      <c r="B22" s="341"/>
      <c r="C22" s="341"/>
      <c r="D22" s="341"/>
      <c r="E22" s="341"/>
      <c r="F22" s="341"/>
      <c r="G22" s="341"/>
      <c r="H22" s="341"/>
      <c r="I22" s="341"/>
      <c r="J22" s="341"/>
      <c r="K22" s="341"/>
      <c r="L22" s="342"/>
      <c r="M22" s="252"/>
      <c r="N22" s="349"/>
      <c r="O22" s="350"/>
      <c r="P22" s="350"/>
      <c r="Q22" s="350"/>
      <c r="R22" s="350"/>
      <c r="S22" s="350"/>
      <c r="T22" s="350"/>
      <c r="U22" s="350"/>
      <c r="V22" s="350"/>
      <c r="W22" s="350"/>
      <c r="X22" s="350"/>
      <c r="Y22" s="350"/>
      <c r="Z22" s="350"/>
      <c r="AA22" s="351"/>
    </row>
    <row r="23" spans="1:27" x14ac:dyDescent="0.25">
      <c r="A23" s="340"/>
      <c r="B23" s="341"/>
      <c r="C23" s="341"/>
      <c r="D23" s="341"/>
      <c r="E23" s="341"/>
      <c r="F23" s="341"/>
      <c r="G23" s="341"/>
      <c r="H23" s="341"/>
      <c r="I23" s="341"/>
      <c r="J23" s="341"/>
      <c r="K23" s="341"/>
      <c r="L23" s="342"/>
      <c r="M23" s="252"/>
      <c r="N23" s="349"/>
      <c r="O23" s="350"/>
      <c r="P23" s="350"/>
      <c r="Q23" s="350"/>
      <c r="R23" s="350"/>
      <c r="S23" s="350"/>
      <c r="T23" s="350"/>
      <c r="U23" s="350"/>
      <c r="V23" s="350"/>
      <c r="W23" s="350"/>
      <c r="X23" s="350"/>
      <c r="Y23" s="350"/>
      <c r="Z23" s="350"/>
      <c r="AA23" s="351"/>
    </row>
    <row r="24" spans="1:27" x14ac:dyDescent="0.25">
      <c r="A24" s="340"/>
      <c r="B24" s="341"/>
      <c r="C24" s="341"/>
      <c r="D24" s="341"/>
      <c r="E24" s="341"/>
      <c r="F24" s="341"/>
      <c r="G24" s="341"/>
      <c r="H24" s="341"/>
      <c r="I24" s="341"/>
      <c r="J24" s="341"/>
      <c r="K24" s="341"/>
      <c r="L24" s="342"/>
      <c r="M24" s="252"/>
      <c r="N24" s="349"/>
      <c r="O24" s="350"/>
      <c r="P24" s="350"/>
      <c r="Q24" s="350"/>
      <c r="R24" s="350"/>
      <c r="S24" s="350"/>
      <c r="T24" s="350"/>
      <c r="U24" s="350"/>
      <c r="V24" s="350"/>
      <c r="W24" s="350"/>
      <c r="X24" s="350"/>
      <c r="Y24" s="350"/>
      <c r="Z24" s="350"/>
      <c r="AA24" s="351"/>
    </row>
    <row r="25" spans="1:27" x14ac:dyDescent="0.25">
      <c r="A25" s="340"/>
      <c r="B25" s="341"/>
      <c r="C25" s="341"/>
      <c r="D25" s="341"/>
      <c r="E25" s="341"/>
      <c r="F25" s="341"/>
      <c r="G25" s="341"/>
      <c r="H25" s="341"/>
      <c r="I25" s="341"/>
      <c r="J25" s="341"/>
      <c r="K25" s="341"/>
      <c r="L25" s="342"/>
      <c r="M25" s="252"/>
      <c r="N25" s="349"/>
      <c r="O25" s="350"/>
      <c r="P25" s="350"/>
      <c r="Q25" s="350"/>
      <c r="R25" s="350"/>
      <c r="S25" s="350"/>
      <c r="T25" s="350"/>
      <c r="U25" s="350"/>
      <c r="V25" s="350"/>
      <c r="W25" s="350"/>
      <c r="X25" s="350"/>
      <c r="Y25" s="350"/>
      <c r="Z25" s="350"/>
      <c r="AA25" s="351"/>
    </row>
    <row r="26" spans="1:27" x14ac:dyDescent="0.25">
      <c r="A26" s="340"/>
      <c r="B26" s="341"/>
      <c r="C26" s="341"/>
      <c r="D26" s="341"/>
      <c r="E26" s="341"/>
      <c r="F26" s="341"/>
      <c r="G26" s="341"/>
      <c r="H26" s="341"/>
      <c r="I26" s="341"/>
      <c r="J26" s="341"/>
      <c r="K26" s="341"/>
      <c r="L26" s="342"/>
      <c r="M26" s="252"/>
      <c r="N26" s="349"/>
      <c r="O26" s="350"/>
      <c r="P26" s="350"/>
      <c r="Q26" s="350"/>
      <c r="R26" s="350"/>
      <c r="S26" s="350"/>
      <c r="T26" s="350"/>
      <c r="U26" s="350"/>
      <c r="V26" s="350"/>
      <c r="W26" s="350"/>
      <c r="X26" s="350"/>
      <c r="Y26" s="350"/>
      <c r="Z26" s="350"/>
      <c r="AA26" s="351"/>
    </row>
    <row r="27" spans="1:27" x14ac:dyDescent="0.25">
      <c r="A27" s="340"/>
      <c r="B27" s="341"/>
      <c r="C27" s="341"/>
      <c r="D27" s="341"/>
      <c r="E27" s="341"/>
      <c r="F27" s="341"/>
      <c r="G27" s="341"/>
      <c r="H27" s="341"/>
      <c r="I27" s="341"/>
      <c r="J27" s="341"/>
      <c r="K27" s="341"/>
      <c r="L27" s="342"/>
      <c r="M27" s="252"/>
      <c r="N27" s="349"/>
      <c r="O27" s="350"/>
      <c r="P27" s="350"/>
      <c r="Q27" s="350"/>
      <c r="R27" s="350"/>
      <c r="S27" s="350"/>
      <c r="T27" s="350"/>
      <c r="U27" s="350"/>
      <c r="V27" s="350"/>
      <c r="W27" s="350"/>
      <c r="X27" s="350"/>
      <c r="Y27" s="350"/>
      <c r="Z27" s="350"/>
      <c r="AA27" s="351"/>
    </row>
    <row r="28" spans="1:27" x14ac:dyDescent="0.25">
      <c r="A28" s="340"/>
      <c r="B28" s="341"/>
      <c r="C28" s="341"/>
      <c r="D28" s="341"/>
      <c r="E28" s="341"/>
      <c r="F28" s="341"/>
      <c r="G28" s="341"/>
      <c r="H28" s="341"/>
      <c r="I28" s="341"/>
      <c r="J28" s="341"/>
      <c r="K28" s="341"/>
      <c r="L28" s="342"/>
      <c r="M28" s="252"/>
      <c r="N28" s="349"/>
      <c r="O28" s="350"/>
      <c r="P28" s="350"/>
      <c r="Q28" s="350"/>
      <c r="R28" s="350"/>
      <c r="S28" s="350"/>
      <c r="T28" s="350"/>
      <c r="U28" s="350"/>
      <c r="V28" s="350"/>
      <c r="W28" s="350"/>
      <c r="X28" s="350"/>
      <c r="Y28" s="350"/>
      <c r="Z28" s="350"/>
      <c r="AA28" s="351"/>
    </row>
    <row r="29" spans="1:27" x14ac:dyDescent="0.25">
      <c r="A29" s="340"/>
      <c r="B29" s="341"/>
      <c r="C29" s="341"/>
      <c r="D29" s="341"/>
      <c r="E29" s="341"/>
      <c r="F29" s="341"/>
      <c r="G29" s="341"/>
      <c r="H29" s="341"/>
      <c r="I29" s="341"/>
      <c r="J29" s="341"/>
      <c r="K29" s="341"/>
      <c r="L29" s="342"/>
      <c r="M29" s="252"/>
      <c r="N29" s="349"/>
      <c r="O29" s="350"/>
      <c r="P29" s="350"/>
      <c r="Q29" s="350"/>
      <c r="R29" s="350"/>
      <c r="S29" s="350"/>
      <c r="T29" s="350"/>
      <c r="U29" s="350"/>
      <c r="V29" s="350"/>
      <c r="W29" s="350"/>
      <c r="X29" s="350"/>
      <c r="Y29" s="350"/>
      <c r="Z29" s="350"/>
      <c r="AA29" s="351"/>
    </row>
    <row r="30" spans="1:27" x14ac:dyDescent="0.25">
      <c r="A30" s="340"/>
      <c r="B30" s="341"/>
      <c r="C30" s="341"/>
      <c r="D30" s="341"/>
      <c r="E30" s="341"/>
      <c r="F30" s="341"/>
      <c r="G30" s="341"/>
      <c r="H30" s="341"/>
      <c r="I30" s="341"/>
      <c r="J30" s="341"/>
      <c r="K30" s="341"/>
      <c r="L30" s="342"/>
      <c r="M30" s="252"/>
      <c r="N30" s="349"/>
      <c r="O30" s="350"/>
      <c r="P30" s="350"/>
      <c r="Q30" s="350"/>
      <c r="R30" s="350"/>
      <c r="S30" s="350"/>
      <c r="T30" s="350"/>
      <c r="U30" s="350"/>
      <c r="V30" s="350"/>
      <c r="W30" s="350"/>
      <c r="X30" s="350"/>
      <c r="Y30" s="350"/>
      <c r="Z30" s="350"/>
      <c r="AA30" s="351"/>
    </row>
    <row r="31" spans="1:27" x14ac:dyDescent="0.25">
      <c r="A31" s="340"/>
      <c r="B31" s="341"/>
      <c r="C31" s="341"/>
      <c r="D31" s="341"/>
      <c r="E31" s="341"/>
      <c r="F31" s="341"/>
      <c r="G31" s="341"/>
      <c r="H31" s="341"/>
      <c r="I31" s="341"/>
      <c r="J31" s="341"/>
      <c r="K31" s="341"/>
      <c r="L31" s="342"/>
      <c r="M31" s="252"/>
      <c r="N31" s="349"/>
      <c r="O31" s="350"/>
      <c r="P31" s="350"/>
      <c r="Q31" s="350"/>
      <c r="R31" s="350"/>
      <c r="S31" s="350"/>
      <c r="T31" s="350"/>
      <c r="U31" s="350"/>
      <c r="V31" s="350"/>
      <c r="W31" s="350"/>
      <c r="X31" s="350"/>
      <c r="Y31" s="350"/>
      <c r="Z31" s="350"/>
      <c r="AA31" s="351"/>
    </row>
    <row r="32" spans="1:27" x14ac:dyDescent="0.25">
      <c r="A32" s="340"/>
      <c r="B32" s="341"/>
      <c r="C32" s="341"/>
      <c r="D32" s="341"/>
      <c r="E32" s="341"/>
      <c r="F32" s="341"/>
      <c r="G32" s="341"/>
      <c r="H32" s="341"/>
      <c r="I32" s="341"/>
      <c r="J32" s="341"/>
      <c r="K32" s="341"/>
      <c r="L32" s="342"/>
      <c r="M32" s="252"/>
      <c r="N32" s="349"/>
      <c r="O32" s="350"/>
      <c r="P32" s="350"/>
      <c r="Q32" s="350"/>
      <c r="R32" s="350"/>
      <c r="S32" s="350"/>
      <c r="T32" s="350"/>
      <c r="U32" s="350"/>
      <c r="V32" s="350"/>
      <c r="W32" s="350"/>
      <c r="X32" s="350"/>
      <c r="Y32" s="350"/>
      <c r="Z32" s="350"/>
      <c r="AA32" s="351"/>
    </row>
    <row r="33" spans="1:27" x14ac:dyDescent="0.25">
      <c r="A33" s="340"/>
      <c r="B33" s="341"/>
      <c r="C33" s="341"/>
      <c r="D33" s="341"/>
      <c r="E33" s="341"/>
      <c r="F33" s="341"/>
      <c r="G33" s="341"/>
      <c r="H33" s="341"/>
      <c r="I33" s="341"/>
      <c r="J33" s="341"/>
      <c r="K33" s="341"/>
      <c r="L33" s="342"/>
      <c r="M33" s="252"/>
      <c r="N33" s="349"/>
      <c r="O33" s="350"/>
      <c r="P33" s="350"/>
      <c r="Q33" s="350"/>
      <c r="R33" s="350"/>
      <c r="S33" s="350"/>
      <c r="T33" s="350"/>
      <c r="U33" s="350"/>
      <c r="V33" s="350"/>
      <c r="W33" s="350"/>
      <c r="X33" s="350"/>
      <c r="Y33" s="350"/>
      <c r="Z33" s="350"/>
      <c r="AA33" s="351"/>
    </row>
    <row r="34" spans="1:27" x14ac:dyDescent="0.25">
      <c r="A34" s="340"/>
      <c r="B34" s="341"/>
      <c r="C34" s="341"/>
      <c r="D34" s="341"/>
      <c r="E34" s="341"/>
      <c r="F34" s="341"/>
      <c r="G34" s="341"/>
      <c r="H34" s="341"/>
      <c r="I34" s="341"/>
      <c r="J34" s="341"/>
      <c r="K34" s="341"/>
      <c r="L34" s="342"/>
      <c r="M34" s="252"/>
      <c r="N34" s="349"/>
      <c r="O34" s="350"/>
      <c r="P34" s="350"/>
      <c r="Q34" s="350"/>
      <c r="R34" s="350"/>
      <c r="S34" s="350"/>
      <c r="T34" s="350"/>
      <c r="U34" s="350"/>
      <c r="V34" s="350"/>
      <c r="W34" s="350"/>
      <c r="X34" s="350"/>
      <c r="Y34" s="350"/>
      <c r="Z34" s="350"/>
      <c r="AA34" s="351"/>
    </row>
    <row r="35" spans="1:27" x14ac:dyDescent="0.25">
      <c r="A35" s="340"/>
      <c r="B35" s="341"/>
      <c r="C35" s="341"/>
      <c r="D35" s="341"/>
      <c r="E35" s="341"/>
      <c r="F35" s="341"/>
      <c r="G35" s="341"/>
      <c r="H35" s="341"/>
      <c r="I35" s="341"/>
      <c r="J35" s="341"/>
      <c r="K35" s="341"/>
      <c r="L35" s="342"/>
      <c r="M35" s="252"/>
      <c r="N35" s="349"/>
      <c r="O35" s="350"/>
      <c r="P35" s="350"/>
      <c r="Q35" s="350"/>
      <c r="R35" s="350"/>
      <c r="S35" s="350"/>
      <c r="T35" s="350"/>
      <c r="U35" s="350"/>
      <c r="V35" s="350"/>
      <c r="W35" s="350"/>
      <c r="X35" s="350"/>
      <c r="Y35" s="350"/>
      <c r="Z35" s="350"/>
      <c r="AA35" s="351"/>
    </row>
    <row r="36" spans="1:27" x14ac:dyDescent="0.25">
      <c r="A36" s="340"/>
      <c r="B36" s="341"/>
      <c r="C36" s="341"/>
      <c r="D36" s="341"/>
      <c r="E36" s="341"/>
      <c r="F36" s="341"/>
      <c r="G36" s="341"/>
      <c r="H36" s="341"/>
      <c r="I36" s="341"/>
      <c r="J36" s="341"/>
      <c r="K36" s="341"/>
      <c r="L36" s="342"/>
      <c r="M36" s="252"/>
      <c r="N36" s="349"/>
      <c r="O36" s="350"/>
      <c r="P36" s="350"/>
      <c r="Q36" s="350"/>
      <c r="R36" s="350"/>
      <c r="S36" s="350"/>
      <c r="T36" s="350"/>
      <c r="U36" s="350"/>
      <c r="V36" s="350"/>
      <c r="W36" s="350"/>
      <c r="X36" s="350"/>
      <c r="Y36" s="350"/>
      <c r="Z36" s="350"/>
      <c r="AA36" s="351"/>
    </row>
    <row r="37" spans="1:27" x14ac:dyDescent="0.25">
      <c r="A37" s="340"/>
      <c r="B37" s="341"/>
      <c r="C37" s="341"/>
      <c r="D37" s="341"/>
      <c r="E37" s="341"/>
      <c r="F37" s="341"/>
      <c r="G37" s="341"/>
      <c r="H37" s="341"/>
      <c r="I37" s="341"/>
      <c r="J37" s="341"/>
      <c r="K37" s="341"/>
      <c r="L37" s="342"/>
      <c r="M37" s="252"/>
      <c r="N37" s="349"/>
      <c r="O37" s="350"/>
      <c r="P37" s="350"/>
      <c r="Q37" s="350"/>
      <c r="R37" s="350"/>
      <c r="S37" s="350"/>
      <c r="T37" s="350"/>
      <c r="U37" s="350"/>
      <c r="V37" s="350"/>
      <c r="W37" s="350"/>
      <c r="X37" s="350"/>
      <c r="Y37" s="350"/>
      <c r="Z37" s="350"/>
      <c r="AA37" s="351"/>
    </row>
    <row r="38" spans="1:27" x14ac:dyDescent="0.25">
      <c r="A38" s="340"/>
      <c r="B38" s="341"/>
      <c r="C38" s="341"/>
      <c r="D38" s="341"/>
      <c r="E38" s="341"/>
      <c r="F38" s="341"/>
      <c r="G38" s="341"/>
      <c r="H38" s="341"/>
      <c r="I38" s="341"/>
      <c r="J38" s="341"/>
      <c r="K38" s="341"/>
      <c r="L38" s="342"/>
      <c r="M38" s="252"/>
      <c r="N38" s="349"/>
      <c r="O38" s="350"/>
      <c r="P38" s="350"/>
      <c r="Q38" s="350"/>
      <c r="R38" s="350"/>
      <c r="S38" s="350"/>
      <c r="T38" s="350"/>
      <c r="U38" s="350"/>
      <c r="V38" s="350"/>
      <c r="W38" s="350"/>
      <c r="X38" s="350"/>
      <c r="Y38" s="350"/>
      <c r="Z38" s="350"/>
      <c r="AA38" s="351"/>
    </row>
    <row r="39" spans="1:27" ht="15" thickBot="1" x14ac:dyDescent="0.3">
      <c r="A39" s="343"/>
      <c r="B39" s="344"/>
      <c r="C39" s="344"/>
      <c r="D39" s="344"/>
      <c r="E39" s="344"/>
      <c r="F39" s="344"/>
      <c r="G39" s="344"/>
      <c r="H39" s="344"/>
      <c r="I39" s="344"/>
      <c r="J39" s="344"/>
      <c r="K39" s="344"/>
      <c r="L39" s="345"/>
      <c r="M39" s="252"/>
      <c r="N39" s="352"/>
      <c r="O39" s="353"/>
      <c r="P39" s="353"/>
      <c r="Q39" s="353"/>
      <c r="R39" s="353"/>
      <c r="S39" s="353"/>
      <c r="T39" s="353"/>
      <c r="U39" s="353"/>
      <c r="V39" s="353"/>
      <c r="W39" s="353"/>
      <c r="X39" s="353"/>
      <c r="Y39" s="353"/>
      <c r="Z39" s="353"/>
      <c r="AA39" s="354"/>
    </row>
    <row r="40" spans="1:27" ht="15" thickBot="1" x14ac:dyDescent="0.3">
      <c r="A40" s="207"/>
      <c r="B40" s="208"/>
      <c r="C40" s="208"/>
      <c r="D40" s="208"/>
      <c r="E40" s="208"/>
      <c r="F40" s="208"/>
      <c r="G40" s="208"/>
      <c r="H40" s="208"/>
      <c r="I40" s="208"/>
      <c r="J40" s="208"/>
      <c r="K40" s="208"/>
      <c r="L40" s="209"/>
      <c r="M40" s="208"/>
      <c r="N40" s="208"/>
      <c r="O40" s="208"/>
      <c r="P40" s="208"/>
      <c r="Q40" s="208"/>
      <c r="R40" s="208"/>
      <c r="S40" s="208"/>
      <c r="T40" s="208"/>
      <c r="U40" s="208"/>
      <c r="V40" s="208"/>
      <c r="W40" s="208"/>
      <c r="X40" s="208"/>
      <c r="Y40" s="208"/>
      <c r="Z40" s="208"/>
      <c r="AA40" s="208"/>
    </row>
    <row r="41" spans="1:27" ht="15" thickBot="1" x14ac:dyDescent="0.3">
      <c r="A41" s="331" t="s">
        <v>24</v>
      </c>
      <c r="B41" s="332"/>
      <c r="C41" s="332"/>
      <c r="D41" s="332"/>
      <c r="E41" s="332"/>
      <c r="F41" s="332"/>
      <c r="G41" s="332"/>
      <c r="H41" s="332"/>
      <c r="I41" s="332"/>
      <c r="J41" s="332"/>
      <c r="K41" s="332"/>
      <c r="L41" s="333"/>
      <c r="M41" s="208"/>
      <c r="N41" s="331" t="s">
        <v>25</v>
      </c>
      <c r="O41" s="332"/>
      <c r="P41" s="332"/>
      <c r="Q41" s="332"/>
      <c r="R41" s="332"/>
      <c r="S41" s="332"/>
      <c r="T41" s="332"/>
      <c r="U41" s="332"/>
      <c r="V41" s="332"/>
      <c r="W41" s="332"/>
      <c r="X41" s="332"/>
      <c r="Y41" s="332"/>
      <c r="Z41" s="332"/>
      <c r="AA41" s="333"/>
    </row>
    <row r="42" spans="1:27" ht="246.6" customHeight="1" thickBot="1" x14ac:dyDescent="0.3">
      <c r="A42" s="328"/>
      <c r="B42" s="329"/>
      <c r="C42" s="329"/>
      <c r="D42" s="329"/>
      <c r="E42" s="329"/>
      <c r="F42" s="329"/>
      <c r="G42" s="329"/>
      <c r="H42" s="329"/>
      <c r="I42" s="329"/>
      <c r="J42" s="329"/>
      <c r="K42" s="329"/>
      <c r="L42" s="330"/>
      <c r="M42" s="208"/>
      <c r="N42" s="334" t="s">
        <v>343</v>
      </c>
      <c r="O42" s="335"/>
      <c r="P42" s="335"/>
      <c r="Q42" s="335"/>
      <c r="R42" s="335"/>
      <c r="S42" s="335"/>
      <c r="T42" s="335"/>
      <c r="U42" s="335"/>
      <c r="V42" s="335"/>
      <c r="W42" s="335"/>
      <c r="X42" s="335"/>
      <c r="Y42" s="335"/>
      <c r="Z42" s="335"/>
      <c r="AA42" s="336"/>
    </row>
    <row r="45" spans="1:27" ht="78" hidden="1" thickBot="1" x14ac:dyDescent="0.3">
      <c r="B45" s="65" t="s">
        <v>26</v>
      </c>
      <c r="C45" s="66" t="s">
        <v>27</v>
      </c>
      <c r="D45" s="173"/>
      <c r="E45" s="177"/>
    </row>
    <row r="46" spans="1:27" hidden="1" x14ac:dyDescent="0.25">
      <c r="B46" s="64"/>
      <c r="C46" s="67" t="s">
        <v>28</v>
      </c>
      <c r="D46" s="174"/>
      <c r="E46" s="178"/>
    </row>
    <row r="47" spans="1:27" hidden="1" x14ac:dyDescent="0.25">
      <c r="B47" s="60"/>
      <c r="C47" s="68" t="s">
        <v>29</v>
      </c>
      <c r="D47" s="175"/>
      <c r="E47" s="178"/>
    </row>
    <row r="48" spans="1:27" hidden="1" x14ac:dyDescent="0.25">
      <c r="B48" s="61"/>
      <c r="C48" s="68" t="s">
        <v>30</v>
      </c>
      <c r="D48" s="175"/>
      <c r="E48" s="178"/>
    </row>
    <row r="49" spans="2:5" hidden="1" x14ac:dyDescent="0.25">
      <c r="B49" s="62"/>
      <c r="C49" s="68" t="s">
        <v>31</v>
      </c>
      <c r="D49" s="175"/>
      <c r="E49" s="178"/>
    </row>
    <row r="50" spans="2:5" ht="15" hidden="1" thickBot="1" x14ac:dyDescent="0.3">
      <c r="B50" s="63"/>
      <c r="C50" s="69" t="s">
        <v>32</v>
      </c>
      <c r="D50" s="176"/>
      <c r="E50" s="178"/>
    </row>
    <row r="51" spans="2:5" hidden="1" x14ac:dyDescent="0.25"/>
  </sheetData>
  <sheetProtection deleteColumns="0" deleteRows="0"/>
  <mergeCells count="15">
    <mergeCell ref="B2:AA2"/>
    <mergeCell ref="B3:AA3"/>
    <mergeCell ref="S1:AA1"/>
    <mergeCell ref="A41:L41"/>
    <mergeCell ref="A6:L6"/>
    <mergeCell ref="N6:AA6"/>
    <mergeCell ref="B4:AA4"/>
    <mergeCell ref="B1:R1"/>
    <mergeCell ref="A42:L42"/>
    <mergeCell ref="N41:AA41"/>
    <mergeCell ref="N42:AA42"/>
    <mergeCell ref="A17:L39"/>
    <mergeCell ref="A16:L16"/>
    <mergeCell ref="N16:AA16"/>
    <mergeCell ref="N17:AA39"/>
  </mergeCells>
  <phoneticPr fontId="22" type="noConversion"/>
  <dataValidations count="1">
    <dataValidation type="list" allowBlank="1" showInputMessage="1" showErrorMessage="1" sqref="L8:L14" xr:uid="{18A5DF68-1B78-45C7-B112-ACF541BECFA7}">
      <formula1>#REF!</formula1>
    </dataValidation>
  </dataValidations>
  <pageMargins left="0.25" right="0.25"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536A9-C44D-4463-AED6-316C86656C19}">
  <sheetPr>
    <tabColor rgb="FF33CC33"/>
  </sheetPr>
  <dimension ref="A1:AC91"/>
  <sheetViews>
    <sheetView tabSelected="1" topLeftCell="D1" zoomScale="66" zoomScaleNormal="66" workbookViewId="0">
      <pane ySplit="4" topLeftCell="A74" activePane="bottomLeft" state="frozen"/>
      <selection activeCell="A15" sqref="A15"/>
      <selection pane="bottomLeft" activeCell="M77" sqref="M77"/>
    </sheetView>
  </sheetViews>
  <sheetFormatPr baseColWidth="10" defaultColWidth="8.7109375" defaultRowHeight="12.75" x14ac:dyDescent="0.2"/>
  <cols>
    <col min="1" max="1" width="19.85546875" style="3" customWidth="1"/>
    <col min="2" max="2" width="18.42578125" style="3" customWidth="1"/>
    <col min="3" max="3" width="85" style="3" customWidth="1"/>
    <col min="4" max="4" width="90.7109375" style="3" customWidth="1"/>
    <col min="5" max="5" width="13.42578125" style="8" customWidth="1"/>
    <col min="6" max="6" width="14.28515625" style="8" customWidth="1"/>
    <col min="7" max="7" width="58.85546875" style="3" customWidth="1"/>
    <col min="8" max="8" width="53.7109375" style="3" customWidth="1"/>
    <col min="9" max="9" width="8.7109375" style="8"/>
    <col min="10" max="10" width="8.85546875" style="8" customWidth="1"/>
    <col min="11" max="12" width="8.7109375" style="8"/>
    <col min="13" max="13" width="10.28515625" style="3" bestFit="1" customWidth="1"/>
    <col min="14" max="14" width="65.140625" style="8" customWidth="1"/>
    <col min="15" max="15" width="20.85546875" style="3" customWidth="1"/>
    <col min="16" max="16" width="21.85546875" style="3" customWidth="1"/>
    <col min="17" max="17" width="19" style="3" hidden="1" customWidth="1"/>
    <col min="18" max="18" width="16.42578125" style="3" hidden="1" customWidth="1"/>
    <col min="19" max="20" width="16.140625" style="3" hidden="1" customWidth="1"/>
    <col min="21" max="21" width="13.5703125" style="3" hidden="1" customWidth="1"/>
    <col min="22" max="22" width="17.42578125" style="3" hidden="1" customWidth="1"/>
    <col min="23" max="23" width="18.42578125" style="3" hidden="1" customWidth="1"/>
    <col min="24" max="24" width="17.7109375" style="3" hidden="1" customWidth="1"/>
    <col min="25" max="26" width="9.85546875" style="3" hidden="1" customWidth="1"/>
    <col min="27" max="27" width="19.140625" style="3" hidden="1" customWidth="1"/>
    <col min="28" max="28" width="14.28515625" style="3" hidden="1" customWidth="1"/>
    <col min="29" max="29" width="10.5703125" style="3" hidden="1" customWidth="1"/>
    <col min="30" max="16384" width="8.7109375" style="3"/>
  </cols>
  <sheetData>
    <row r="1" spans="1:29" ht="126.6" customHeight="1" x14ac:dyDescent="0.25">
      <c r="A1" s="379" t="s">
        <v>588</v>
      </c>
      <c r="B1" s="380"/>
      <c r="C1" s="377" t="s">
        <v>682</v>
      </c>
      <c r="D1" s="378"/>
      <c r="E1" s="378"/>
      <c r="F1" s="378"/>
      <c r="G1" s="378"/>
      <c r="H1" s="378"/>
      <c r="I1" s="378"/>
      <c r="J1" s="378"/>
      <c r="K1" s="378"/>
      <c r="L1" s="378"/>
      <c r="M1" s="378"/>
      <c r="N1" s="371"/>
      <c r="O1" s="371"/>
      <c r="P1" s="371"/>
      <c r="Q1" s="259"/>
      <c r="R1" s="259"/>
      <c r="S1" s="259"/>
      <c r="T1" s="259"/>
      <c r="U1" s="259"/>
      <c r="V1" s="259"/>
      <c r="W1" s="259"/>
      <c r="X1" s="259"/>
      <c r="Y1" s="259"/>
      <c r="Z1" s="259"/>
      <c r="AA1" s="259"/>
      <c r="AB1" s="259"/>
      <c r="AC1" s="259"/>
    </row>
    <row r="2" spans="1:29" ht="64.5" customHeight="1" x14ac:dyDescent="0.2">
      <c r="A2" s="372" t="s">
        <v>33</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row>
    <row r="3" spans="1:29" ht="15.75" x14ac:dyDescent="0.2">
      <c r="A3" s="373" t="s">
        <v>363</v>
      </c>
      <c r="B3" s="374" t="s">
        <v>35</v>
      </c>
      <c r="C3" s="374"/>
      <c r="D3" s="374"/>
      <c r="E3" s="374" t="s">
        <v>36</v>
      </c>
      <c r="F3" s="374"/>
      <c r="G3" s="374" t="s">
        <v>37</v>
      </c>
      <c r="H3" s="374"/>
      <c r="I3" s="374"/>
      <c r="J3" s="374"/>
      <c r="K3" s="374"/>
      <c r="L3" s="374"/>
      <c r="M3" s="374"/>
      <c r="N3" s="374"/>
      <c r="O3" s="375"/>
      <c r="P3" s="375"/>
      <c r="Q3" s="375"/>
      <c r="R3" s="375"/>
      <c r="S3" s="375"/>
      <c r="T3" s="262"/>
      <c r="U3" s="376" t="s">
        <v>38</v>
      </c>
      <c r="V3" s="376"/>
      <c r="W3" s="376"/>
      <c r="X3" s="376"/>
      <c r="Y3" s="376"/>
      <c r="Z3" s="376"/>
      <c r="AA3" s="376"/>
      <c r="AB3" s="376"/>
      <c r="AC3" s="376"/>
    </row>
    <row r="4" spans="1:29" ht="47.25" x14ac:dyDescent="0.2">
      <c r="A4" s="373"/>
      <c r="B4" s="261" t="s">
        <v>39</v>
      </c>
      <c r="C4" s="261" t="s">
        <v>40</v>
      </c>
      <c r="D4" s="261" t="s">
        <v>41</v>
      </c>
      <c r="E4" s="261" t="s">
        <v>42</v>
      </c>
      <c r="F4" s="261" t="s">
        <v>43</v>
      </c>
      <c r="G4" s="261" t="s">
        <v>643</v>
      </c>
      <c r="H4" s="261" t="s">
        <v>606</v>
      </c>
      <c r="I4" s="261" t="s">
        <v>46</v>
      </c>
      <c r="J4" s="261" t="s">
        <v>47</v>
      </c>
      <c r="K4" s="261" t="s">
        <v>48</v>
      </c>
      <c r="L4" s="261" t="s">
        <v>49</v>
      </c>
      <c r="M4" s="261" t="s">
        <v>50</v>
      </c>
      <c r="N4" s="261" t="s">
        <v>51</v>
      </c>
      <c r="O4" s="262" t="s">
        <v>52</v>
      </c>
      <c r="P4" s="262" t="s">
        <v>53</v>
      </c>
      <c r="Q4" s="262" t="s">
        <v>54</v>
      </c>
      <c r="R4" s="262" t="s">
        <v>55</v>
      </c>
      <c r="S4" s="262" t="s">
        <v>56</v>
      </c>
      <c r="T4" s="262" t="s">
        <v>57</v>
      </c>
      <c r="U4" s="263" t="s">
        <v>58</v>
      </c>
      <c r="V4" s="263" t="s">
        <v>59</v>
      </c>
      <c r="W4" s="263" t="s">
        <v>60</v>
      </c>
      <c r="X4" s="263" t="s">
        <v>61</v>
      </c>
      <c r="Y4" s="263" t="s">
        <v>62</v>
      </c>
      <c r="Z4" s="263" t="s">
        <v>63</v>
      </c>
      <c r="AA4" s="263" t="s">
        <v>64</v>
      </c>
      <c r="AB4" s="263" t="s">
        <v>65</v>
      </c>
      <c r="AC4" s="263" t="s">
        <v>66</v>
      </c>
    </row>
    <row r="5" spans="1:29" ht="66.75" customHeight="1" x14ac:dyDescent="0.2">
      <c r="A5" s="264">
        <v>1</v>
      </c>
      <c r="B5" s="265" t="s">
        <v>67</v>
      </c>
      <c r="C5" s="258" t="s">
        <v>367</v>
      </c>
      <c r="D5" s="258" t="s">
        <v>346</v>
      </c>
      <c r="E5" s="266">
        <v>44927</v>
      </c>
      <c r="F5" s="267">
        <v>45291</v>
      </c>
      <c r="G5" s="258" t="s">
        <v>583</v>
      </c>
      <c r="H5" s="258" t="s">
        <v>599</v>
      </c>
      <c r="I5" s="258">
        <v>0</v>
      </c>
      <c r="J5" s="268">
        <v>1</v>
      </c>
      <c r="K5" s="268">
        <v>3</v>
      </c>
      <c r="L5" s="268">
        <v>4</v>
      </c>
      <c r="M5" s="269">
        <v>0.2</v>
      </c>
      <c r="N5" s="258" t="s">
        <v>76</v>
      </c>
      <c r="O5" s="258" t="s">
        <v>347</v>
      </c>
      <c r="P5" s="258" t="s">
        <v>348</v>
      </c>
      <c r="Q5" s="270" t="s">
        <v>69</v>
      </c>
      <c r="R5" s="271"/>
      <c r="S5" s="271"/>
      <c r="T5" s="270" t="s">
        <v>70</v>
      </c>
      <c r="U5" s="271">
        <v>2021</v>
      </c>
      <c r="V5" s="271" t="s">
        <v>71</v>
      </c>
      <c r="W5" s="271" t="s">
        <v>72</v>
      </c>
      <c r="X5" s="270" t="s">
        <v>73</v>
      </c>
      <c r="Y5" s="272" t="s">
        <v>74</v>
      </c>
      <c r="Z5" s="271" t="s">
        <v>75</v>
      </c>
      <c r="AA5" s="273">
        <v>3200000000</v>
      </c>
      <c r="AB5" s="273">
        <f t="shared" ref="AB5:AB8" si="0">AA5*AC5</f>
        <v>448000000.00000006</v>
      </c>
      <c r="AC5" s="274">
        <v>0.14000000000000001</v>
      </c>
    </row>
    <row r="6" spans="1:29" ht="73.5" customHeight="1" x14ac:dyDescent="0.25">
      <c r="A6" s="264">
        <v>2</v>
      </c>
      <c r="B6" s="265" t="s">
        <v>349</v>
      </c>
      <c r="C6" s="258" t="s">
        <v>364</v>
      </c>
      <c r="D6" s="258" t="s">
        <v>350</v>
      </c>
      <c r="E6" s="266">
        <v>44927</v>
      </c>
      <c r="F6" s="267">
        <v>45291</v>
      </c>
      <c r="G6" s="258" t="s">
        <v>589</v>
      </c>
      <c r="H6" s="258" t="s">
        <v>598</v>
      </c>
      <c r="I6" s="268">
        <v>0</v>
      </c>
      <c r="J6" s="268">
        <v>0</v>
      </c>
      <c r="K6" s="268">
        <v>1</v>
      </c>
      <c r="L6" s="268">
        <v>2</v>
      </c>
      <c r="M6" s="269">
        <v>0.2</v>
      </c>
      <c r="N6" s="258" t="s">
        <v>76</v>
      </c>
      <c r="O6" s="258" t="s">
        <v>347</v>
      </c>
      <c r="P6" s="258" t="s">
        <v>348</v>
      </c>
      <c r="Q6" s="270" t="s">
        <v>69</v>
      </c>
      <c r="R6" s="275"/>
      <c r="S6" s="275"/>
      <c r="T6" s="270" t="s">
        <v>70</v>
      </c>
      <c r="U6" s="271">
        <v>2021</v>
      </c>
      <c r="V6" s="271" t="s">
        <v>71</v>
      </c>
      <c r="W6" s="271" t="s">
        <v>72</v>
      </c>
      <c r="X6" s="270" t="s">
        <v>73</v>
      </c>
      <c r="Y6" s="272" t="s">
        <v>74</v>
      </c>
      <c r="Z6" s="271" t="s">
        <v>75</v>
      </c>
      <c r="AA6" s="273">
        <v>3200000000</v>
      </c>
      <c r="AB6" s="273">
        <f t="shared" si="0"/>
        <v>448000000.00000006</v>
      </c>
      <c r="AC6" s="274">
        <v>0.14000000000000001</v>
      </c>
    </row>
    <row r="7" spans="1:29" ht="63" x14ac:dyDescent="0.25">
      <c r="A7" s="264">
        <v>3</v>
      </c>
      <c r="B7" s="265" t="s">
        <v>351</v>
      </c>
      <c r="C7" s="258" t="s">
        <v>365</v>
      </c>
      <c r="D7" s="258" t="s">
        <v>366</v>
      </c>
      <c r="E7" s="266">
        <v>44927</v>
      </c>
      <c r="F7" s="267">
        <v>45291</v>
      </c>
      <c r="G7" s="258" t="s">
        <v>590</v>
      </c>
      <c r="H7" s="258" t="s">
        <v>355</v>
      </c>
      <c r="I7" s="268">
        <v>0</v>
      </c>
      <c r="J7" s="268">
        <v>1</v>
      </c>
      <c r="K7" s="268">
        <v>0</v>
      </c>
      <c r="L7" s="268">
        <v>1</v>
      </c>
      <c r="M7" s="269">
        <v>0.2</v>
      </c>
      <c r="N7" s="258" t="s">
        <v>678</v>
      </c>
      <c r="O7" s="258" t="s">
        <v>347</v>
      </c>
      <c r="P7" s="258" t="s">
        <v>348</v>
      </c>
      <c r="Q7" s="270" t="s">
        <v>69</v>
      </c>
      <c r="R7" s="275"/>
      <c r="S7" s="275"/>
      <c r="T7" s="270" t="s">
        <v>78</v>
      </c>
      <c r="U7" s="271">
        <v>2021</v>
      </c>
      <c r="V7" s="271" t="s">
        <v>71</v>
      </c>
      <c r="W7" s="271" t="s">
        <v>72</v>
      </c>
      <c r="X7" s="270" t="s">
        <v>73</v>
      </c>
      <c r="Y7" s="272" t="s">
        <v>74</v>
      </c>
      <c r="Z7" s="271" t="s">
        <v>75</v>
      </c>
      <c r="AA7" s="273">
        <v>3200000000</v>
      </c>
      <c r="AB7" s="273">
        <f t="shared" si="0"/>
        <v>128000000</v>
      </c>
      <c r="AC7" s="274">
        <v>0.04</v>
      </c>
    </row>
    <row r="8" spans="1:29" ht="63" x14ac:dyDescent="0.25">
      <c r="A8" s="264">
        <v>4</v>
      </c>
      <c r="B8" s="265" t="s">
        <v>352</v>
      </c>
      <c r="C8" s="258" t="s">
        <v>368</v>
      </c>
      <c r="D8" s="258" t="s">
        <v>369</v>
      </c>
      <c r="E8" s="266">
        <v>44927</v>
      </c>
      <c r="F8" s="267">
        <v>45291</v>
      </c>
      <c r="G8" s="258" t="s">
        <v>591</v>
      </c>
      <c r="H8" s="258" t="s">
        <v>356</v>
      </c>
      <c r="I8" s="268">
        <v>0</v>
      </c>
      <c r="J8" s="268">
        <v>1</v>
      </c>
      <c r="K8" s="268">
        <v>0</v>
      </c>
      <c r="L8" s="268">
        <v>1</v>
      </c>
      <c r="M8" s="269">
        <v>0.2</v>
      </c>
      <c r="N8" s="258" t="s">
        <v>678</v>
      </c>
      <c r="O8" s="258" t="s">
        <v>347</v>
      </c>
      <c r="P8" s="258" t="s">
        <v>348</v>
      </c>
      <c r="Q8" s="270" t="s">
        <v>69</v>
      </c>
      <c r="R8" s="275"/>
      <c r="S8" s="275"/>
      <c r="T8" s="270" t="s">
        <v>78</v>
      </c>
      <c r="U8" s="271">
        <v>2021</v>
      </c>
      <c r="V8" s="271" t="s">
        <v>71</v>
      </c>
      <c r="W8" s="271" t="s">
        <v>72</v>
      </c>
      <c r="X8" s="270" t="s">
        <v>73</v>
      </c>
      <c r="Y8" s="272" t="s">
        <v>74</v>
      </c>
      <c r="Z8" s="271" t="s">
        <v>75</v>
      </c>
      <c r="AA8" s="273">
        <v>3200000000</v>
      </c>
      <c r="AB8" s="273">
        <f t="shared" si="0"/>
        <v>96000000</v>
      </c>
      <c r="AC8" s="274">
        <v>0.03</v>
      </c>
    </row>
    <row r="9" spans="1:29" ht="76.5" customHeight="1" x14ac:dyDescent="0.25">
      <c r="A9" s="264">
        <v>5</v>
      </c>
      <c r="B9" s="265" t="s">
        <v>354</v>
      </c>
      <c r="C9" s="258" t="s">
        <v>361</v>
      </c>
      <c r="D9" s="258" t="s">
        <v>595</v>
      </c>
      <c r="E9" s="266">
        <v>44927</v>
      </c>
      <c r="F9" s="267">
        <v>45291</v>
      </c>
      <c r="G9" s="276" t="s">
        <v>592</v>
      </c>
      <c r="H9" s="258" t="s">
        <v>362</v>
      </c>
      <c r="I9" s="268">
        <v>5</v>
      </c>
      <c r="J9" s="268">
        <v>5</v>
      </c>
      <c r="K9" s="268">
        <v>5</v>
      </c>
      <c r="L9" s="268">
        <v>5</v>
      </c>
      <c r="M9" s="269">
        <v>0.16</v>
      </c>
      <c r="N9" s="258" t="s">
        <v>79</v>
      </c>
      <c r="O9" s="258" t="s">
        <v>347</v>
      </c>
      <c r="P9" s="258" t="s">
        <v>348</v>
      </c>
      <c r="Q9" s="270" t="s">
        <v>69</v>
      </c>
      <c r="R9" s="275"/>
      <c r="S9" s="275"/>
      <c r="T9" s="270">
        <v>80121601</v>
      </c>
      <c r="U9" s="271">
        <v>2021</v>
      </c>
      <c r="V9" s="271" t="s">
        <v>71</v>
      </c>
      <c r="W9" s="271" t="s">
        <v>72</v>
      </c>
      <c r="X9" s="270" t="s">
        <v>83</v>
      </c>
      <c r="Y9" s="272" t="s">
        <v>84</v>
      </c>
      <c r="Z9" s="271" t="s">
        <v>75</v>
      </c>
      <c r="AA9" s="273">
        <f>'[2]Presupuesto 2021'!$F$14</f>
        <v>918800161.54838717</v>
      </c>
      <c r="AB9" s="273">
        <f>'[2]Presupuesto 2021'!F10</f>
        <v>100741935.48387097</v>
      </c>
      <c r="AC9" s="274">
        <f>+AB9/AA9</f>
        <v>0.10964509988123848</v>
      </c>
    </row>
    <row r="10" spans="1:29" ht="69.75" customHeight="1" x14ac:dyDescent="0.25">
      <c r="A10" s="264">
        <v>6</v>
      </c>
      <c r="B10" s="265" t="s">
        <v>353</v>
      </c>
      <c r="C10" s="258" t="s">
        <v>357</v>
      </c>
      <c r="D10" s="258" t="s">
        <v>359</v>
      </c>
      <c r="E10" s="266">
        <v>44927</v>
      </c>
      <c r="F10" s="267">
        <v>45291</v>
      </c>
      <c r="G10" s="258" t="s">
        <v>593</v>
      </c>
      <c r="H10" s="258" t="s">
        <v>632</v>
      </c>
      <c r="I10" s="258">
        <v>0</v>
      </c>
      <c r="J10" s="258">
        <v>1</v>
      </c>
      <c r="K10" s="258">
        <v>0</v>
      </c>
      <c r="L10" s="258">
        <v>1</v>
      </c>
      <c r="M10" s="277">
        <v>0.02</v>
      </c>
      <c r="N10" s="277" t="s">
        <v>80</v>
      </c>
      <c r="O10" s="258" t="s">
        <v>347</v>
      </c>
      <c r="P10" s="258" t="s">
        <v>348</v>
      </c>
      <c r="Q10" s="270"/>
      <c r="R10" s="275"/>
      <c r="S10" s="275"/>
      <c r="T10" s="270"/>
      <c r="U10" s="271"/>
      <c r="V10" s="271"/>
      <c r="W10" s="271"/>
      <c r="X10" s="270"/>
      <c r="Y10" s="272"/>
      <c r="Z10" s="271"/>
      <c r="AA10" s="273"/>
      <c r="AB10" s="273"/>
      <c r="AC10" s="274"/>
    </row>
    <row r="11" spans="1:29" ht="80.25" customHeight="1" x14ac:dyDescent="0.25">
      <c r="A11" s="264">
        <v>7</v>
      </c>
      <c r="B11" s="265" t="s">
        <v>576</v>
      </c>
      <c r="C11" s="278" t="s">
        <v>422</v>
      </c>
      <c r="D11" s="278" t="s">
        <v>423</v>
      </c>
      <c r="E11" s="279">
        <v>44958</v>
      </c>
      <c r="F11" s="279">
        <v>45077</v>
      </c>
      <c r="G11" s="278" t="s">
        <v>594</v>
      </c>
      <c r="H11" s="278" t="s">
        <v>425</v>
      </c>
      <c r="I11" s="280">
        <v>0</v>
      </c>
      <c r="J11" s="280">
        <v>1</v>
      </c>
      <c r="K11" s="280">
        <v>0</v>
      </c>
      <c r="L11" s="280">
        <v>0</v>
      </c>
      <c r="M11" s="281">
        <v>0.02</v>
      </c>
      <c r="N11" s="277" t="s">
        <v>80</v>
      </c>
      <c r="O11" s="258" t="s">
        <v>347</v>
      </c>
      <c r="P11" s="258" t="s">
        <v>348</v>
      </c>
      <c r="Q11" s="270"/>
      <c r="R11" s="275"/>
      <c r="S11" s="275"/>
      <c r="T11" s="270"/>
      <c r="U11" s="271"/>
      <c r="V11" s="271"/>
      <c r="W11" s="271"/>
      <c r="X11" s="270"/>
      <c r="Y11" s="272"/>
      <c r="Z11" s="271"/>
      <c r="AA11" s="273"/>
      <c r="AB11" s="273"/>
      <c r="AC11" s="274"/>
    </row>
    <row r="12" spans="1:29" ht="31.5" x14ac:dyDescent="0.25">
      <c r="A12" s="282"/>
      <c r="B12" s="283" t="s">
        <v>683</v>
      </c>
      <c r="C12" s="282"/>
      <c r="D12" s="282"/>
      <c r="E12" s="284"/>
      <c r="F12" s="284"/>
      <c r="G12" s="282"/>
      <c r="H12" s="282"/>
      <c r="I12" s="282"/>
      <c r="J12" s="282"/>
      <c r="K12" s="282"/>
      <c r="L12" s="282"/>
      <c r="M12" s="285">
        <f>SUM(M5:M11)</f>
        <v>1</v>
      </c>
      <c r="N12" s="286"/>
      <c r="O12" s="282"/>
      <c r="P12" s="282"/>
      <c r="Q12" s="270" t="s">
        <v>69</v>
      </c>
      <c r="R12" s="275"/>
      <c r="S12" s="275"/>
      <c r="T12" s="270"/>
      <c r="U12" s="271"/>
      <c r="V12" s="271"/>
      <c r="W12" s="271"/>
      <c r="X12" s="270"/>
      <c r="Y12" s="272"/>
      <c r="Z12" s="271"/>
      <c r="AA12" s="273"/>
      <c r="AB12" s="273"/>
      <c r="AC12" s="274"/>
    </row>
    <row r="13" spans="1:29" ht="89.25" customHeight="1" x14ac:dyDescent="0.25">
      <c r="A13" s="264">
        <v>8</v>
      </c>
      <c r="B13" s="287" t="s">
        <v>81</v>
      </c>
      <c r="C13" s="278" t="s">
        <v>370</v>
      </c>
      <c r="D13" s="278" t="s">
        <v>584</v>
      </c>
      <c r="E13" s="279">
        <v>44927</v>
      </c>
      <c r="F13" s="279">
        <v>45138</v>
      </c>
      <c r="G13" s="278" t="s">
        <v>586</v>
      </c>
      <c r="H13" s="278" t="s">
        <v>597</v>
      </c>
      <c r="I13" s="280">
        <v>0</v>
      </c>
      <c r="J13" s="280">
        <v>0</v>
      </c>
      <c r="K13" s="280">
        <v>1</v>
      </c>
      <c r="L13" s="280">
        <v>0</v>
      </c>
      <c r="M13" s="281">
        <v>0.1</v>
      </c>
      <c r="N13" s="288" t="s">
        <v>82</v>
      </c>
      <c r="O13" s="278" t="s">
        <v>371</v>
      </c>
      <c r="P13" s="278" t="s">
        <v>372</v>
      </c>
      <c r="Q13" s="270" t="s">
        <v>69</v>
      </c>
      <c r="R13" s="275"/>
      <c r="S13" s="275"/>
      <c r="T13" s="270"/>
      <c r="U13" s="271"/>
      <c r="V13" s="271"/>
      <c r="W13" s="271"/>
      <c r="X13" s="270"/>
      <c r="Y13" s="272"/>
      <c r="Z13" s="271"/>
      <c r="AA13" s="273"/>
      <c r="AB13" s="273"/>
      <c r="AC13" s="274"/>
    </row>
    <row r="14" spans="1:29" ht="87" customHeight="1" x14ac:dyDescent="0.25">
      <c r="A14" s="264">
        <v>9</v>
      </c>
      <c r="B14" s="287" t="s">
        <v>373</v>
      </c>
      <c r="C14" s="278" t="s">
        <v>374</v>
      </c>
      <c r="D14" s="278" t="s">
        <v>585</v>
      </c>
      <c r="E14" s="279">
        <v>44927</v>
      </c>
      <c r="F14" s="279">
        <v>45291</v>
      </c>
      <c r="G14" s="278" t="s">
        <v>586</v>
      </c>
      <c r="H14" s="278" t="s">
        <v>597</v>
      </c>
      <c r="I14" s="280">
        <v>0</v>
      </c>
      <c r="J14" s="280">
        <v>0</v>
      </c>
      <c r="K14" s="280">
        <v>1</v>
      </c>
      <c r="L14" s="280">
        <v>0</v>
      </c>
      <c r="M14" s="281">
        <v>0.1</v>
      </c>
      <c r="N14" s="288" t="s">
        <v>82</v>
      </c>
      <c r="O14" s="278" t="s">
        <v>371</v>
      </c>
      <c r="P14" s="278" t="s">
        <v>372</v>
      </c>
      <c r="Q14" s="270" t="s">
        <v>69</v>
      </c>
      <c r="R14" s="275"/>
      <c r="S14" s="275"/>
      <c r="T14" s="270">
        <v>80121601</v>
      </c>
      <c r="U14" s="271">
        <v>2021</v>
      </c>
      <c r="V14" s="271" t="s">
        <v>71</v>
      </c>
      <c r="W14" s="271" t="s">
        <v>72</v>
      </c>
      <c r="X14" s="270" t="s">
        <v>83</v>
      </c>
      <c r="Y14" s="272" t="s">
        <v>84</v>
      </c>
      <c r="Z14" s="271" t="s">
        <v>75</v>
      </c>
      <c r="AA14" s="273">
        <f>'[2]Presupuesto 2021'!$F$14</f>
        <v>918800161.54838717</v>
      </c>
      <c r="AB14" s="273">
        <f>'[2]Presupuesto 2021'!F4+'[2]Presupuesto 2021'!F6+'[2]Presupuesto 2021'!F9+'[2]Presupuesto 2021'!F11</f>
        <v>483507580.90322584</v>
      </c>
      <c r="AC14" s="274">
        <f>+AB14/AA14</f>
        <v>0.52623802338955361</v>
      </c>
    </row>
    <row r="15" spans="1:29" ht="109.5" customHeight="1" x14ac:dyDescent="0.25">
      <c r="A15" s="264">
        <v>10</v>
      </c>
      <c r="B15" s="287" t="s">
        <v>375</v>
      </c>
      <c r="C15" s="278" t="s">
        <v>376</v>
      </c>
      <c r="D15" s="278" t="s">
        <v>587</v>
      </c>
      <c r="E15" s="279">
        <v>44927</v>
      </c>
      <c r="F15" s="279">
        <v>45291</v>
      </c>
      <c r="G15" s="278" t="s">
        <v>596</v>
      </c>
      <c r="H15" s="278" t="s">
        <v>377</v>
      </c>
      <c r="I15" s="280">
        <v>1</v>
      </c>
      <c r="J15" s="280">
        <v>1</v>
      </c>
      <c r="K15" s="280">
        <v>1</v>
      </c>
      <c r="L15" s="280">
        <v>1</v>
      </c>
      <c r="M15" s="281">
        <v>0.2</v>
      </c>
      <c r="N15" s="288" t="s">
        <v>85</v>
      </c>
      <c r="O15" s="278" t="s">
        <v>371</v>
      </c>
      <c r="P15" s="278" t="s">
        <v>372</v>
      </c>
      <c r="Q15" s="270" t="s">
        <v>69</v>
      </c>
      <c r="R15" s="275"/>
      <c r="S15" s="275"/>
      <c r="T15" s="270">
        <v>80121601</v>
      </c>
      <c r="U15" s="271">
        <v>2021</v>
      </c>
      <c r="V15" s="271" t="s">
        <v>71</v>
      </c>
      <c r="W15" s="271" t="s">
        <v>72</v>
      </c>
      <c r="X15" s="270" t="s">
        <v>83</v>
      </c>
      <c r="Y15" s="272" t="s">
        <v>84</v>
      </c>
      <c r="Z15" s="271" t="s">
        <v>75</v>
      </c>
      <c r="AA15" s="273">
        <f>'[2]Presupuesto 2021'!$F$14</f>
        <v>918800161.54838717</v>
      </c>
      <c r="AB15" s="273">
        <f>('[2]Presupuesto 2021'!$F$5+'[2]Presupuesto 2021'!$F$7+'[2]Presupuesto 2021'!$F$8+'[2]Presupuesto 2021'!$F$12)/2</f>
        <v>119138225.80645162</v>
      </c>
      <c r="AC15" s="274">
        <f>+AB15/AA15</f>
        <v>0.12966717986387444</v>
      </c>
    </row>
    <row r="16" spans="1:29" ht="47.25" x14ac:dyDescent="0.25">
      <c r="A16" s="264">
        <v>11</v>
      </c>
      <c r="B16" s="289" t="s">
        <v>378</v>
      </c>
      <c r="C16" s="278" t="s">
        <v>379</v>
      </c>
      <c r="D16" s="278" t="s">
        <v>380</v>
      </c>
      <c r="E16" s="279">
        <v>44927</v>
      </c>
      <c r="F16" s="279">
        <v>45016</v>
      </c>
      <c r="G16" s="278" t="s">
        <v>381</v>
      </c>
      <c r="H16" s="278" t="s">
        <v>382</v>
      </c>
      <c r="I16" s="280">
        <v>1</v>
      </c>
      <c r="J16" s="280">
        <v>0</v>
      </c>
      <c r="K16" s="280">
        <v>0</v>
      </c>
      <c r="L16" s="280">
        <v>0</v>
      </c>
      <c r="M16" s="281">
        <v>0.03</v>
      </c>
      <c r="N16" s="288" t="s">
        <v>68</v>
      </c>
      <c r="O16" s="278" t="s">
        <v>371</v>
      </c>
      <c r="P16" s="278" t="s">
        <v>372</v>
      </c>
      <c r="Q16" s="270" t="s">
        <v>69</v>
      </c>
      <c r="R16" s="275"/>
      <c r="S16" s="275"/>
      <c r="T16" s="270"/>
      <c r="U16" s="271"/>
      <c r="V16" s="271"/>
      <c r="W16" s="271"/>
      <c r="X16" s="270"/>
      <c r="Y16" s="272"/>
      <c r="Z16" s="271"/>
      <c r="AA16" s="273"/>
      <c r="AB16" s="273"/>
      <c r="AC16" s="274"/>
    </row>
    <row r="17" spans="1:29" ht="47.25" x14ac:dyDescent="0.25">
      <c r="A17" s="264">
        <v>12</v>
      </c>
      <c r="B17" s="289" t="s">
        <v>383</v>
      </c>
      <c r="C17" s="278" t="s">
        <v>384</v>
      </c>
      <c r="D17" s="278" t="s">
        <v>385</v>
      </c>
      <c r="E17" s="279">
        <v>45017</v>
      </c>
      <c r="F17" s="279">
        <v>45107</v>
      </c>
      <c r="G17" s="278" t="s">
        <v>381</v>
      </c>
      <c r="H17" s="278" t="s">
        <v>382</v>
      </c>
      <c r="I17" s="280">
        <v>0</v>
      </c>
      <c r="J17" s="280">
        <v>1</v>
      </c>
      <c r="K17" s="280">
        <v>0</v>
      </c>
      <c r="L17" s="280">
        <v>0</v>
      </c>
      <c r="M17" s="281">
        <v>0.03</v>
      </c>
      <c r="N17" s="288" t="s">
        <v>68</v>
      </c>
      <c r="O17" s="278" t="s">
        <v>371</v>
      </c>
      <c r="P17" s="278" t="s">
        <v>372</v>
      </c>
      <c r="Q17" s="270" t="s">
        <v>69</v>
      </c>
      <c r="R17" s="275"/>
      <c r="S17" s="275"/>
      <c r="T17" s="270"/>
      <c r="U17" s="271"/>
      <c r="V17" s="271"/>
      <c r="W17" s="271"/>
      <c r="X17" s="270"/>
      <c r="Y17" s="272"/>
      <c r="Z17" s="271"/>
      <c r="AA17" s="273"/>
      <c r="AB17" s="273"/>
      <c r="AC17" s="274"/>
    </row>
    <row r="18" spans="1:29" ht="47.25" x14ac:dyDescent="0.25">
      <c r="A18" s="264">
        <v>13</v>
      </c>
      <c r="B18" s="289" t="s">
        <v>386</v>
      </c>
      <c r="C18" s="278" t="s">
        <v>387</v>
      </c>
      <c r="D18" s="278" t="s">
        <v>388</v>
      </c>
      <c r="E18" s="279">
        <v>44927</v>
      </c>
      <c r="F18" s="279">
        <v>45291</v>
      </c>
      <c r="G18" s="278" t="s">
        <v>389</v>
      </c>
      <c r="H18" s="278" t="s">
        <v>390</v>
      </c>
      <c r="I18" s="280">
        <v>0</v>
      </c>
      <c r="J18" s="280">
        <v>6</v>
      </c>
      <c r="K18" s="280">
        <v>0</v>
      </c>
      <c r="L18" s="280">
        <v>6</v>
      </c>
      <c r="M18" s="281">
        <v>0.03</v>
      </c>
      <c r="N18" s="288" t="s">
        <v>68</v>
      </c>
      <c r="O18" s="278" t="s">
        <v>371</v>
      </c>
      <c r="P18" s="278" t="s">
        <v>372</v>
      </c>
      <c r="Q18" s="270" t="s">
        <v>69</v>
      </c>
      <c r="R18" s="275"/>
      <c r="S18" s="275"/>
      <c r="T18" s="270"/>
      <c r="U18" s="271"/>
      <c r="V18" s="271"/>
      <c r="W18" s="271"/>
      <c r="X18" s="270"/>
      <c r="Y18" s="272"/>
      <c r="Z18" s="271"/>
      <c r="AA18" s="273"/>
      <c r="AB18" s="273"/>
      <c r="AC18" s="274"/>
    </row>
    <row r="19" spans="1:29" ht="63" x14ac:dyDescent="0.25">
      <c r="A19" s="264">
        <v>14</v>
      </c>
      <c r="B19" s="289" t="s">
        <v>391</v>
      </c>
      <c r="C19" s="278" t="s">
        <v>392</v>
      </c>
      <c r="D19" s="278" t="s">
        <v>393</v>
      </c>
      <c r="E19" s="279">
        <v>45108</v>
      </c>
      <c r="F19" s="279">
        <v>45199</v>
      </c>
      <c r="G19" s="278" t="s">
        <v>381</v>
      </c>
      <c r="H19" s="278" t="s">
        <v>382</v>
      </c>
      <c r="I19" s="280">
        <v>0</v>
      </c>
      <c r="J19" s="280">
        <v>0</v>
      </c>
      <c r="K19" s="280">
        <v>1</v>
      </c>
      <c r="L19" s="280">
        <v>0</v>
      </c>
      <c r="M19" s="281">
        <v>0.03</v>
      </c>
      <c r="N19" s="288" t="s">
        <v>68</v>
      </c>
      <c r="O19" s="278" t="s">
        <v>371</v>
      </c>
      <c r="P19" s="278" t="s">
        <v>372</v>
      </c>
      <c r="Q19" s="270" t="s">
        <v>69</v>
      </c>
      <c r="R19" s="275"/>
      <c r="S19" s="275"/>
      <c r="T19" s="270">
        <v>80121601</v>
      </c>
      <c r="U19" s="271">
        <v>2021</v>
      </c>
      <c r="V19" s="271" t="s">
        <v>71</v>
      </c>
      <c r="W19" s="271" t="s">
        <v>72</v>
      </c>
      <c r="X19" s="270" t="s">
        <v>83</v>
      </c>
      <c r="Y19" s="272" t="s">
        <v>84</v>
      </c>
      <c r="Z19" s="271" t="s">
        <v>75</v>
      </c>
      <c r="AA19" s="273">
        <f>'[2]Presupuesto 2021'!$F$14</f>
        <v>918800161.54838717</v>
      </c>
      <c r="AB19" s="273">
        <f>('[2]Presupuesto 2021'!$F$5+'[2]Presupuesto 2021'!$F$7+'[2]Presupuesto 2021'!$F$8+'[2]Presupuesto 2021'!$F$12)/2</f>
        <v>119138225.80645162</v>
      </c>
      <c r="AC19" s="274">
        <f>+AB19/AA19</f>
        <v>0.12966717986387444</v>
      </c>
    </row>
    <row r="20" spans="1:29" ht="63" x14ac:dyDescent="0.25">
      <c r="A20" s="264">
        <v>15</v>
      </c>
      <c r="B20" s="289" t="s">
        <v>394</v>
      </c>
      <c r="C20" s="278" t="s">
        <v>395</v>
      </c>
      <c r="D20" s="278" t="s">
        <v>396</v>
      </c>
      <c r="E20" s="279">
        <v>45200</v>
      </c>
      <c r="F20" s="279">
        <v>45291</v>
      </c>
      <c r="G20" s="278" t="s">
        <v>381</v>
      </c>
      <c r="H20" s="278" t="s">
        <v>382</v>
      </c>
      <c r="I20" s="280">
        <v>0</v>
      </c>
      <c r="J20" s="280">
        <v>0</v>
      </c>
      <c r="K20" s="280">
        <v>0</v>
      </c>
      <c r="L20" s="280">
        <v>1</v>
      </c>
      <c r="M20" s="281">
        <v>0.03</v>
      </c>
      <c r="N20" s="288" t="s">
        <v>68</v>
      </c>
      <c r="O20" s="278" t="s">
        <v>371</v>
      </c>
      <c r="P20" s="278" t="s">
        <v>372</v>
      </c>
      <c r="Q20" s="270" t="s">
        <v>69</v>
      </c>
      <c r="R20" s="275"/>
      <c r="S20" s="275"/>
      <c r="T20" s="270">
        <v>80121601</v>
      </c>
      <c r="U20" s="271">
        <v>2021</v>
      </c>
      <c r="V20" s="271" t="s">
        <v>71</v>
      </c>
      <c r="W20" s="271" t="s">
        <v>72</v>
      </c>
      <c r="X20" s="270" t="s">
        <v>83</v>
      </c>
      <c r="Y20" s="272" t="s">
        <v>84</v>
      </c>
      <c r="Z20" s="271" t="s">
        <v>75</v>
      </c>
      <c r="AA20" s="273">
        <f>'[2]Presupuesto 2021'!$F$14</f>
        <v>918800161.54838717</v>
      </c>
      <c r="AB20" s="273">
        <f>('[2]Presupuesto 2021'!$F$3+'[2]Presupuesto 2021'!$F$13)</f>
        <v>96274193.548387095</v>
      </c>
      <c r="AC20" s="274">
        <f>+AB20/AA20</f>
        <v>0.10478251700145894</v>
      </c>
    </row>
    <row r="21" spans="1:29" ht="63" x14ac:dyDescent="0.25">
      <c r="A21" s="264">
        <v>16</v>
      </c>
      <c r="B21" s="289" t="s">
        <v>397</v>
      </c>
      <c r="C21" s="278" t="s">
        <v>398</v>
      </c>
      <c r="D21" s="278" t="s">
        <v>695</v>
      </c>
      <c r="E21" s="279">
        <v>44927</v>
      </c>
      <c r="F21" s="279">
        <v>45291</v>
      </c>
      <c r="G21" s="278" t="s">
        <v>399</v>
      </c>
      <c r="H21" s="278" t="s">
        <v>400</v>
      </c>
      <c r="I21" s="280">
        <v>1</v>
      </c>
      <c r="J21" s="280">
        <v>1</v>
      </c>
      <c r="K21" s="280">
        <v>1</v>
      </c>
      <c r="L21" s="280">
        <v>1</v>
      </c>
      <c r="M21" s="281">
        <v>0.03</v>
      </c>
      <c r="N21" s="288" t="s">
        <v>85</v>
      </c>
      <c r="O21" s="278" t="s">
        <v>371</v>
      </c>
      <c r="P21" s="278" t="s">
        <v>372</v>
      </c>
      <c r="Q21" s="270" t="s">
        <v>69</v>
      </c>
      <c r="R21" s="275"/>
      <c r="S21" s="275"/>
      <c r="T21" s="270">
        <v>80121601</v>
      </c>
      <c r="U21" s="271">
        <v>2021</v>
      </c>
      <c r="V21" s="271" t="s">
        <v>71</v>
      </c>
      <c r="W21" s="271" t="s">
        <v>72</v>
      </c>
      <c r="X21" s="270" t="s">
        <v>83</v>
      </c>
      <c r="Y21" s="272" t="s">
        <v>84</v>
      </c>
      <c r="Z21" s="271" t="s">
        <v>75</v>
      </c>
      <c r="AA21" s="273">
        <f>'[3]Presupuesto 2021'!$F$14</f>
        <v>918800161.54838717</v>
      </c>
      <c r="AB21" s="273">
        <f>('[3]Presupuesto 2021'!$F$3+'[3]Presupuesto 2021'!$F$13)/2</f>
        <v>48137096.774193548</v>
      </c>
      <c r="AC21" s="274">
        <f>+AB21/AA21</f>
        <v>5.2391258500729468E-2</v>
      </c>
    </row>
    <row r="22" spans="1:29" ht="78.75" customHeight="1" x14ac:dyDescent="0.25">
      <c r="A22" s="264">
        <v>17</v>
      </c>
      <c r="B22" s="289" t="s">
        <v>401</v>
      </c>
      <c r="C22" s="278" t="s">
        <v>402</v>
      </c>
      <c r="D22" s="278" t="s">
        <v>403</v>
      </c>
      <c r="E22" s="279">
        <v>44927</v>
      </c>
      <c r="F22" s="279">
        <v>45291</v>
      </c>
      <c r="G22" s="278" t="s">
        <v>404</v>
      </c>
      <c r="H22" s="278" t="s">
        <v>405</v>
      </c>
      <c r="I22" s="280">
        <v>0</v>
      </c>
      <c r="J22" s="280">
        <v>1</v>
      </c>
      <c r="K22" s="280">
        <v>1</v>
      </c>
      <c r="L22" s="280">
        <v>1</v>
      </c>
      <c r="M22" s="281">
        <v>0.09</v>
      </c>
      <c r="N22" s="288" t="s">
        <v>79</v>
      </c>
      <c r="O22" s="278" t="s">
        <v>371</v>
      </c>
      <c r="P22" s="278" t="s">
        <v>372</v>
      </c>
      <c r="Q22" s="270" t="s">
        <v>69</v>
      </c>
      <c r="R22" s="275"/>
      <c r="S22" s="275"/>
      <c r="T22" s="270">
        <v>80121601</v>
      </c>
      <c r="U22" s="271">
        <v>2021</v>
      </c>
      <c r="V22" s="271" t="s">
        <v>71</v>
      </c>
      <c r="W22" s="271" t="s">
        <v>72</v>
      </c>
      <c r="X22" s="270" t="s">
        <v>83</v>
      </c>
      <c r="Y22" s="272" t="s">
        <v>84</v>
      </c>
      <c r="Z22" s="271" t="s">
        <v>75</v>
      </c>
      <c r="AA22" s="273">
        <f>'[3]Presupuesto 2021'!$F$14</f>
        <v>918800161.54838717</v>
      </c>
      <c r="AB22" s="273">
        <f>('[3]Presupuesto 2021'!$F$3+'[3]Presupuesto 2021'!$F$13)/2</f>
        <v>48137096.774193548</v>
      </c>
      <c r="AC22" s="274">
        <f>+AB22/AA22</f>
        <v>5.2391258500729468E-2</v>
      </c>
    </row>
    <row r="23" spans="1:29" ht="47.25" x14ac:dyDescent="0.2">
      <c r="A23" s="264">
        <v>18</v>
      </c>
      <c r="B23" s="289" t="s">
        <v>406</v>
      </c>
      <c r="C23" s="278" t="s">
        <v>407</v>
      </c>
      <c r="D23" s="278" t="s">
        <v>687</v>
      </c>
      <c r="E23" s="279">
        <v>44927</v>
      </c>
      <c r="F23" s="279">
        <v>45291</v>
      </c>
      <c r="G23" s="278" t="s">
        <v>408</v>
      </c>
      <c r="H23" s="278" t="s">
        <v>602</v>
      </c>
      <c r="I23" s="280">
        <v>0</v>
      </c>
      <c r="J23" s="280">
        <v>1</v>
      </c>
      <c r="K23" s="280">
        <v>1</v>
      </c>
      <c r="L23" s="280">
        <v>1</v>
      </c>
      <c r="M23" s="281">
        <v>0.03</v>
      </c>
      <c r="N23" s="288" t="s">
        <v>85</v>
      </c>
      <c r="O23" s="278" t="s">
        <v>371</v>
      </c>
      <c r="P23" s="278" t="s">
        <v>372</v>
      </c>
      <c r="Q23" s="290"/>
      <c r="R23" s="290"/>
      <c r="S23" s="290"/>
      <c r="T23" s="290"/>
      <c r="U23" s="290"/>
      <c r="V23" s="290"/>
      <c r="W23" s="290"/>
      <c r="X23" s="290"/>
      <c r="Y23" s="290"/>
      <c r="Z23" s="290"/>
      <c r="AA23" s="290"/>
      <c r="AB23" s="290"/>
      <c r="AC23" s="290"/>
    </row>
    <row r="24" spans="1:29" ht="94.5" x14ac:dyDescent="0.2">
      <c r="A24" s="264">
        <v>19</v>
      </c>
      <c r="B24" s="289" t="s">
        <v>409</v>
      </c>
      <c r="C24" s="278" t="s">
        <v>410</v>
      </c>
      <c r="D24" s="278" t="s">
        <v>688</v>
      </c>
      <c r="E24" s="279">
        <v>44927</v>
      </c>
      <c r="F24" s="279">
        <v>45291</v>
      </c>
      <c r="G24" s="278" t="s">
        <v>411</v>
      </c>
      <c r="H24" s="278" t="s">
        <v>412</v>
      </c>
      <c r="I24" s="280">
        <v>0</v>
      </c>
      <c r="J24" s="280">
        <v>1</v>
      </c>
      <c r="K24" s="280">
        <v>1</v>
      </c>
      <c r="L24" s="280">
        <v>1</v>
      </c>
      <c r="M24" s="281">
        <v>0.03</v>
      </c>
      <c r="N24" s="288" t="s">
        <v>80</v>
      </c>
      <c r="O24" s="278" t="s">
        <v>371</v>
      </c>
      <c r="P24" s="278" t="s">
        <v>372</v>
      </c>
      <c r="Q24" s="270" t="s">
        <v>88</v>
      </c>
      <c r="R24" s="270"/>
      <c r="S24" s="270" t="s">
        <v>89</v>
      </c>
      <c r="T24" s="270" t="s">
        <v>89</v>
      </c>
      <c r="U24" s="270">
        <v>2021</v>
      </c>
      <c r="V24" s="271" t="s">
        <v>71</v>
      </c>
      <c r="W24" s="271" t="s">
        <v>72</v>
      </c>
      <c r="X24" s="271" t="s">
        <v>90</v>
      </c>
      <c r="Y24" s="270" t="s">
        <v>91</v>
      </c>
      <c r="Z24" s="272" t="s">
        <v>75</v>
      </c>
      <c r="AA24" s="271">
        <v>3781987657</v>
      </c>
      <c r="AB24" s="273">
        <v>3781987657</v>
      </c>
      <c r="AC24" s="273"/>
    </row>
    <row r="25" spans="1:29" ht="94.5" x14ac:dyDescent="0.2">
      <c r="A25" s="264">
        <v>20</v>
      </c>
      <c r="B25" s="289" t="s">
        <v>413</v>
      </c>
      <c r="C25" s="278" t="s">
        <v>414</v>
      </c>
      <c r="D25" s="278" t="s">
        <v>415</v>
      </c>
      <c r="E25" s="279">
        <v>44927</v>
      </c>
      <c r="F25" s="279">
        <v>45291</v>
      </c>
      <c r="G25" s="278" t="s">
        <v>685</v>
      </c>
      <c r="H25" s="278" t="s">
        <v>416</v>
      </c>
      <c r="I25" s="280">
        <v>0</v>
      </c>
      <c r="J25" s="280">
        <v>1</v>
      </c>
      <c r="K25" s="280">
        <v>2</v>
      </c>
      <c r="L25" s="280">
        <v>2</v>
      </c>
      <c r="M25" s="281">
        <v>0.1</v>
      </c>
      <c r="N25" s="288" t="s">
        <v>68</v>
      </c>
      <c r="O25" s="278" t="s">
        <v>371</v>
      </c>
      <c r="P25" s="278" t="s">
        <v>372</v>
      </c>
      <c r="Q25" s="270" t="s">
        <v>88</v>
      </c>
      <c r="R25" s="270"/>
      <c r="S25" s="270" t="s">
        <v>89</v>
      </c>
      <c r="T25" s="270" t="s">
        <v>89</v>
      </c>
      <c r="U25" s="270">
        <v>2021</v>
      </c>
      <c r="V25" s="271" t="s">
        <v>71</v>
      </c>
      <c r="W25" s="271" t="s">
        <v>72</v>
      </c>
      <c r="X25" s="271" t="s">
        <v>90</v>
      </c>
      <c r="Y25" s="270" t="s">
        <v>91</v>
      </c>
      <c r="Z25" s="272" t="s">
        <v>75</v>
      </c>
      <c r="AA25" s="271">
        <v>3127823490</v>
      </c>
      <c r="AB25" s="273">
        <v>3127823490</v>
      </c>
      <c r="AC25" s="273"/>
    </row>
    <row r="26" spans="1:29" ht="85.5" customHeight="1" x14ac:dyDescent="0.2">
      <c r="A26" s="264">
        <v>21</v>
      </c>
      <c r="B26" s="289" t="s">
        <v>417</v>
      </c>
      <c r="C26" s="278" t="s">
        <v>418</v>
      </c>
      <c r="D26" s="278" t="s">
        <v>419</v>
      </c>
      <c r="E26" s="279">
        <v>44927</v>
      </c>
      <c r="F26" s="279">
        <v>45291</v>
      </c>
      <c r="G26" s="278" t="s">
        <v>659</v>
      </c>
      <c r="H26" s="278" t="s">
        <v>420</v>
      </c>
      <c r="I26" s="280">
        <v>0</v>
      </c>
      <c r="J26" s="280">
        <v>0</v>
      </c>
      <c r="K26" s="280">
        <v>0</v>
      </c>
      <c r="L26" s="280">
        <v>2</v>
      </c>
      <c r="M26" s="281">
        <v>0.03</v>
      </c>
      <c r="N26" s="288" t="s">
        <v>85</v>
      </c>
      <c r="O26" s="278" t="s">
        <v>371</v>
      </c>
      <c r="P26" s="278" t="s">
        <v>372</v>
      </c>
      <c r="Q26" s="270" t="s">
        <v>69</v>
      </c>
      <c r="R26" s="270"/>
      <c r="S26" s="271">
        <v>81111504</v>
      </c>
      <c r="T26" s="271">
        <v>81111504</v>
      </c>
      <c r="U26" s="270">
        <v>2021</v>
      </c>
      <c r="V26" s="271" t="s">
        <v>71</v>
      </c>
      <c r="W26" s="271" t="s">
        <v>72</v>
      </c>
      <c r="X26" s="271" t="s">
        <v>90</v>
      </c>
      <c r="Y26" s="270" t="s">
        <v>91</v>
      </c>
      <c r="Z26" s="272" t="s">
        <v>75</v>
      </c>
      <c r="AA26" s="271">
        <v>97376000</v>
      </c>
      <c r="AB26" s="273">
        <v>97376000</v>
      </c>
      <c r="AC26" s="273"/>
    </row>
    <row r="27" spans="1:29" ht="63" x14ac:dyDescent="0.2">
      <c r="A27" s="264">
        <v>22</v>
      </c>
      <c r="B27" s="265" t="s">
        <v>421</v>
      </c>
      <c r="C27" s="278" t="s">
        <v>422</v>
      </c>
      <c r="D27" s="278" t="s">
        <v>423</v>
      </c>
      <c r="E27" s="279">
        <v>44958</v>
      </c>
      <c r="F27" s="279">
        <v>45077</v>
      </c>
      <c r="G27" s="278" t="s">
        <v>424</v>
      </c>
      <c r="H27" s="278" t="s">
        <v>425</v>
      </c>
      <c r="I27" s="280">
        <v>0</v>
      </c>
      <c r="J27" s="280">
        <v>1</v>
      </c>
      <c r="K27" s="280">
        <v>0</v>
      </c>
      <c r="L27" s="280">
        <v>0</v>
      </c>
      <c r="M27" s="281">
        <v>0.04</v>
      </c>
      <c r="N27" s="288" t="s">
        <v>80</v>
      </c>
      <c r="O27" s="278" t="s">
        <v>371</v>
      </c>
      <c r="P27" s="278" t="s">
        <v>372</v>
      </c>
      <c r="Q27" s="270" t="s">
        <v>69</v>
      </c>
      <c r="R27" s="270"/>
      <c r="S27" s="271">
        <v>81111504</v>
      </c>
      <c r="T27" s="271">
        <v>81111504</v>
      </c>
      <c r="U27" s="270">
        <v>2021</v>
      </c>
      <c r="V27" s="271" t="s">
        <v>71</v>
      </c>
      <c r="W27" s="271" t="s">
        <v>72</v>
      </c>
      <c r="X27" s="271" t="s">
        <v>90</v>
      </c>
      <c r="Y27" s="270" t="s">
        <v>91</v>
      </c>
      <c r="Z27" s="272" t="s">
        <v>75</v>
      </c>
      <c r="AA27" s="271">
        <v>93573667</v>
      </c>
      <c r="AB27" s="273">
        <v>93573667</v>
      </c>
      <c r="AC27" s="273"/>
    </row>
    <row r="28" spans="1:29" ht="55.5" customHeight="1" x14ac:dyDescent="0.2">
      <c r="A28" s="264">
        <v>23</v>
      </c>
      <c r="B28" s="265" t="s">
        <v>577</v>
      </c>
      <c r="C28" s="258" t="s">
        <v>357</v>
      </c>
      <c r="D28" s="258" t="s">
        <v>359</v>
      </c>
      <c r="E28" s="266">
        <v>44927</v>
      </c>
      <c r="F28" s="266">
        <v>45291</v>
      </c>
      <c r="G28" s="258" t="s">
        <v>660</v>
      </c>
      <c r="H28" s="258" t="s">
        <v>632</v>
      </c>
      <c r="I28" s="258">
        <v>0</v>
      </c>
      <c r="J28" s="258">
        <v>1</v>
      </c>
      <c r="K28" s="258">
        <v>0</v>
      </c>
      <c r="L28" s="258">
        <v>1</v>
      </c>
      <c r="M28" s="277">
        <v>0.1</v>
      </c>
      <c r="N28" s="277" t="s">
        <v>80</v>
      </c>
      <c r="O28" s="278" t="s">
        <v>371</v>
      </c>
      <c r="P28" s="278" t="s">
        <v>372</v>
      </c>
      <c r="Q28" s="270"/>
      <c r="R28" s="270"/>
      <c r="S28" s="271"/>
      <c r="T28" s="271"/>
      <c r="U28" s="270"/>
      <c r="V28" s="271"/>
      <c r="W28" s="271"/>
      <c r="X28" s="271"/>
      <c r="Y28" s="270"/>
      <c r="Z28" s="272"/>
      <c r="AA28" s="271"/>
      <c r="AB28" s="273"/>
      <c r="AC28" s="273"/>
    </row>
    <row r="29" spans="1:29" ht="46.5" customHeight="1" x14ac:dyDescent="0.2">
      <c r="A29" s="282"/>
      <c r="B29" s="283" t="s">
        <v>578</v>
      </c>
      <c r="C29" s="282"/>
      <c r="D29" s="282"/>
      <c r="E29" s="284"/>
      <c r="F29" s="284"/>
      <c r="G29" s="282"/>
      <c r="H29" s="282"/>
      <c r="I29" s="282"/>
      <c r="J29" s="282"/>
      <c r="K29" s="282"/>
      <c r="L29" s="282"/>
      <c r="M29" s="285">
        <f>SUM(M13:M28)</f>
        <v>1.0000000000000002</v>
      </c>
      <c r="N29" s="286"/>
      <c r="O29" s="282"/>
      <c r="P29" s="282"/>
      <c r="Q29" s="270"/>
      <c r="R29" s="270"/>
      <c r="S29" s="271"/>
      <c r="T29" s="271"/>
      <c r="U29" s="270"/>
      <c r="V29" s="271"/>
      <c r="W29" s="271"/>
      <c r="X29" s="271"/>
      <c r="Y29" s="270"/>
      <c r="Z29" s="272"/>
      <c r="AA29" s="271"/>
      <c r="AB29" s="273"/>
      <c r="AC29" s="273"/>
    </row>
    <row r="30" spans="1:29" ht="63" x14ac:dyDescent="0.2">
      <c r="A30" s="264">
        <v>24</v>
      </c>
      <c r="B30" s="291" t="s">
        <v>426</v>
      </c>
      <c r="C30" s="272" t="s">
        <v>427</v>
      </c>
      <c r="D30" s="270" t="s">
        <v>689</v>
      </c>
      <c r="E30" s="292">
        <v>44949</v>
      </c>
      <c r="F30" s="292">
        <v>45275</v>
      </c>
      <c r="G30" s="278" t="s">
        <v>428</v>
      </c>
      <c r="H30" s="278" t="s">
        <v>429</v>
      </c>
      <c r="I30" s="281">
        <v>0.25</v>
      </c>
      <c r="J30" s="281">
        <v>0.25</v>
      </c>
      <c r="K30" s="281">
        <v>0.25</v>
      </c>
      <c r="L30" s="281">
        <v>0.25</v>
      </c>
      <c r="M30" s="281">
        <v>0.15</v>
      </c>
      <c r="N30" s="293" t="s">
        <v>430</v>
      </c>
      <c r="O30" s="270" t="s">
        <v>431</v>
      </c>
      <c r="P30" s="270" t="s">
        <v>432</v>
      </c>
      <c r="Q30" s="270" t="s">
        <v>69</v>
      </c>
      <c r="R30" s="270"/>
      <c r="S30" s="271">
        <v>81111504</v>
      </c>
      <c r="T30" s="271">
        <v>81111504</v>
      </c>
      <c r="U30" s="270">
        <v>2021</v>
      </c>
      <c r="V30" s="271" t="s">
        <v>71</v>
      </c>
      <c r="W30" s="271" t="s">
        <v>72</v>
      </c>
      <c r="X30" s="271" t="s">
        <v>90</v>
      </c>
      <c r="Y30" s="270" t="s">
        <v>91</v>
      </c>
      <c r="Z30" s="272" t="s">
        <v>75</v>
      </c>
      <c r="AA30" s="271">
        <v>111666667</v>
      </c>
      <c r="AB30" s="273">
        <v>111666667</v>
      </c>
      <c r="AC30" s="273"/>
    </row>
    <row r="31" spans="1:29" ht="63" x14ac:dyDescent="0.2">
      <c r="A31" s="264">
        <v>25</v>
      </c>
      <c r="B31" s="291" t="s">
        <v>433</v>
      </c>
      <c r="C31" s="270" t="s">
        <v>434</v>
      </c>
      <c r="D31" s="270" t="s">
        <v>733</v>
      </c>
      <c r="E31" s="292">
        <v>44949</v>
      </c>
      <c r="F31" s="292">
        <v>45275</v>
      </c>
      <c r="G31" s="278" t="s">
        <v>601</v>
      </c>
      <c r="H31" s="278" t="s">
        <v>435</v>
      </c>
      <c r="I31" s="281">
        <v>0.25</v>
      </c>
      <c r="J31" s="281">
        <v>0.25</v>
      </c>
      <c r="K31" s="281">
        <v>0.25</v>
      </c>
      <c r="L31" s="281">
        <v>0.25</v>
      </c>
      <c r="M31" s="281">
        <v>0.15</v>
      </c>
      <c r="N31" s="293" t="s">
        <v>430</v>
      </c>
      <c r="O31" s="270" t="s">
        <v>431</v>
      </c>
      <c r="P31" s="270" t="s">
        <v>432</v>
      </c>
      <c r="Q31" s="270" t="s">
        <v>69</v>
      </c>
      <c r="R31" s="270"/>
      <c r="S31" s="271" t="s">
        <v>93</v>
      </c>
      <c r="T31" s="271" t="s">
        <v>93</v>
      </c>
      <c r="U31" s="270">
        <v>2021</v>
      </c>
      <c r="V31" s="271" t="s">
        <v>71</v>
      </c>
      <c r="W31" s="271" t="s">
        <v>72</v>
      </c>
      <c r="X31" s="271" t="s">
        <v>90</v>
      </c>
      <c r="Y31" s="270" t="s">
        <v>91</v>
      </c>
      <c r="Z31" s="272" t="s">
        <v>75</v>
      </c>
      <c r="AA31" s="271">
        <v>150384333</v>
      </c>
      <c r="AB31" s="273">
        <v>150384333</v>
      </c>
      <c r="AC31" s="273"/>
    </row>
    <row r="32" spans="1:29" ht="63" x14ac:dyDescent="0.25">
      <c r="A32" s="264">
        <v>26</v>
      </c>
      <c r="B32" s="291" t="s">
        <v>436</v>
      </c>
      <c r="C32" s="270" t="s">
        <v>437</v>
      </c>
      <c r="D32" s="270" t="s">
        <v>438</v>
      </c>
      <c r="E32" s="292">
        <v>44949</v>
      </c>
      <c r="F32" s="292">
        <v>45275</v>
      </c>
      <c r="G32" s="278" t="s">
        <v>439</v>
      </c>
      <c r="H32" s="294" t="s">
        <v>440</v>
      </c>
      <c r="I32" s="281">
        <v>0.15</v>
      </c>
      <c r="J32" s="281">
        <v>0.25</v>
      </c>
      <c r="K32" s="281">
        <v>0.25</v>
      </c>
      <c r="L32" s="281">
        <v>0.35</v>
      </c>
      <c r="M32" s="281">
        <v>0.1</v>
      </c>
      <c r="N32" s="293" t="s">
        <v>92</v>
      </c>
      <c r="O32" s="270" t="s">
        <v>431</v>
      </c>
      <c r="P32" s="270" t="s">
        <v>432</v>
      </c>
      <c r="Q32" s="270" t="s">
        <v>69</v>
      </c>
      <c r="R32" s="270"/>
      <c r="S32" s="271">
        <v>81111501</v>
      </c>
      <c r="T32" s="271">
        <v>81111501</v>
      </c>
      <c r="U32" s="270">
        <v>2021</v>
      </c>
      <c r="V32" s="271" t="s">
        <v>71</v>
      </c>
      <c r="W32" s="271" t="s">
        <v>72</v>
      </c>
      <c r="X32" s="271" t="s">
        <v>90</v>
      </c>
      <c r="Y32" s="270" t="s">
        <v>91</v>
      </c>
      <c r="Z32" s="272" t="s">
        <v>75</v>
      </c>
      <c r="AA32" s="271">
        <v>86360000</v>
      </c>
      <c r="AB32" s="273">
        <v>86360000</v>
      </c>
      <c r="AC32" s="273"/>
    </row>
    <row r="33" spans="1:29" ht="63" x14ac:dyDescent="0.2">
      <c r="A33" s="264">
        <v>27</v>
      </c>
      <c r="B33" s="291" t="s">
        <v>441</v>
      </c>
      <c r="C33" s="270" t="s">
        <v>442</v>
      </c>
      <c r="D33" s="270" t="s">
        <v>690</v>
      </c>
      <c r="E33" s="292">
        <v>44949</v>
      </c>
      <c r="F33" s="292">
        <v>45290</v>
      </c>
      <c r="G33" s="278" t="s">
        <v>439</v>
      </c>
      <c r="H33" s="278" t="s">
        <v>440</v>
      </c>
      <c r="I33" s="281">
        <v>0.25</v>
      </c>
      <c r="J33" s="281">
        <v>0.25</v>
      </c>
      <c r="K33" s="281">
        <v>0.25</v>
      </c>
      <c r="L33" s="281">
        <v>0.25</v>
      </c>
      <c r="M33" s="281">
        <v>0.13</v>
      </c>
      <c r="N33" s="288" t="s">
        <v>80</v>
      </c>
      <c r="O33" s="270" t="s">
        <v>431</v>
      </c>
      <c r="P33" s="270" t="s">
        <v>432</v>
      </c>
      <c r="Q33" s="270" t="s">
        <v>69</v>
      </c>
      <c r="R33" s="270"/>
      <c r="S33" s="271" t="s">
        <v>94</v>
      </c>
      <c r="T33" s="271" t="s">
        <v>94</v>
      </c>
      <c r="U33" s="270">
        <v>2021</v>
      </c>
      <c r="V33" s="271" t="s">
        <v>71</v>
      </c>
      <c r="W33" s="271" t="s">
        <v>72</v>
      </c>
      <c r="X33" s="271" t="s">
        <v>90</v>
      </c>
      <c r="Y33" s="270" t="s">
        <v>91</v>
      </c>
      <c r="Z33" s="272" t="s">
        <v>75</v>
      </c>
      <c r="AA33" s="271">
        <v>792855100</v>
      </c>
      <c r="AB33" s="273">
        <v>792855100</v>
      </c>
      <c r="AC33" s="273"/>
    </row>
    <row r="34" spans="1:29" ht="63" x14ac:dyDescent="0.2">
      <c r="A34" s="264">
        <v>28</v>
      </c>
      <c r="B34" s="291" t="s">
        <v>443</v>
      </c>
      <c r="C34" s="270" t="s">
        <v>580</v>
      </c>
      <c r="D34" s="270" t="s">
        <v>444</v>
      </c>
      <c r="E34" s="292">
        <v>44949</v>
      </c>
      <c r="F34" s="292">
        <v>45138</v>
      </c>
      <c r="G34" s="278" t="s">
        <v>485</v>
      </c>
      <c r="H34" s="270" t="s">
        <v>651</v>
      </c>
      <c r="I34" s="295"/>
      <c r="J34" s="271"/>
      <c r="K34" s="295">
        <v>1</v>
      </c>
      <c r="L34" s="295"/>
      <c r="M34" s="295">
        <v>0.02</v>
      </c>
      <c r="N34" s="288" t="s">
        <v>80</v>
      </c>
      <c r="O34" s="270" t="s">
        <v>431</v>
      </c>
      <c r="P34" s="270" t="s">
        <v>432</v>
      </c>
      <c r="Q34" s="270" t="s">
        <v>69</v>
      </c>
      <c r="R34" s="270"/>
      <c r="S34" s="271" t="s">
        <v>94</v>
      </c>
      <c r="T34" s="271" t="s">
        <v>94</v>
      </c>
      <c r="U34" s="270">
        <v>2021</v>
      </c>
      <c r="V34" s="271" t="s">
        <v>71</v>
      </c>
      <c r="W34" s="271" t="s">
        <v>72</v>
      </c>
      <c r="X34" s="271" t="s">
        <v>90</v>
      </c>
      <c r="Y34" s="270" t="s">
        <v>91</v>
      </c>
      <c r="Z34" s="272" t="s">
        <v>75</v>
      </c>
      <c r="AA34" s="271"/>
      <c r="AB34" s="273"/>
      <c r="AC34" s="273"/>
    </row>
    <row r="35" spans="1:29" ht="81" customHeight="1" x14ac:dyDescent="0.2">
      <c r="A35" s="264">
        <v>29</v>
      </c>
      <c r="B35" s="291" t="s">
        <v>684</v>
      </c>
      <c r="C35" s="270" t="s">
        <v>713</v>
      </c>
      <c r="D35" s="270" t="s">
        <v>446</v>
      </c>
      <c r="E35" s="292">
        <v>44949</v>
      </c>
      <c r="F35" s="292">
        <v>45290</v>
      </c>
      <c r="G35" s="278" t="s">
        <v>603</v>
      </c>
      <c r="H35" s="278" t="s">
        <v>447</v>
      </c>
      <c r="I35" s="280">
        <v>15</v>
      </c>
      <c r="J35" s="280">
        <v>100</v>
      </c>
      <c r="K35" s="280">
        <v>135</v>
      </c>
      <c r="L35" s="280">
        <v>50</v>
      </c>
      <c r="M35" s="281">
        <v>0.15</v>
      </c>
      <c r="N35" s="288" t="s">
        <v>448</v>
      </c>
      <c r="O35" s="270" t="s">
        <v>431</v>
      </c>
      <c r="P35" s="270" t="s">
        <v>432</v>
      </c>
      <c r="Q35" s="290"/>
      <c r="R35" s="290"/>
      <c r="S35" s="290"/>
      <c r="T35" s="290"/>
      <c r="U35" s="290"/>
      <c r="V35" s="290"/>
      <c r="W35" s="290"/>
      <c r="X35" s="290"/>
      <c r="Y35" s="290"/>
      <c r="Z35" s="290"/>
      <c r="AA35" s="290"/>
      <c r="AB35" s="290"/>
      <c r="AC35" s="290"/>
    </row>
    <row r="36" spans="1:29" ht="89.25" customHeight="1" x14ac:dyDescent="0.25">
      <c r="A36" s="264">
        <v>30</v>
      </c>
      <c r="B36" s="291" t="s">
        <v>445</v>
      </c>
      <c r="C36" s="270" t="s">
        <v>450</v>
      </c>
      <c r="D36" s="270" t="s">
        <v>451</v>
      </c>
      <c r="E36" s="292">
        <v>44949</v>
      </c>
      <c r="F36" s="292">
        <v>45290</v>
      </c>
      <c r="G36" s="278" t="s">
        <v>714</v>
      </c>
      <c r="H36" s="278" t="s">
        <v>452</v>
      </c>
      <c r="I36" s="280">
        <v>150</v>
      </c>
      <c r="J36" s="280">
        <v>120</v>
      </c>
      <c r="K36" s="280">
        <v>220</v>
      </c>
      <c r="L36" s="280">
        <v>210</v>
      </c>
      <c r="M36" s="281">
        <v>0.15</v>
      </c>
      <c r="N36" s="278" t="s">
        <v>448</v>
      </c>
      <c r="O36" s="270" t="s">
        <v>431</v>
      </c>
      <c r="P36" s="270" t="s">
        <v>432</v>
      </c>
      <c r="Q36" s="270"/>
      <c r="R36" s="294"/>
      <c r="S36" s="294"/>
      <c r="T36" s="294"/>
      <c r="U36" s="294"/>
      <c r="V36" s="294"/>
      <c r="W36" s="270"/>
      <c r="X36" s="294"/>
      <c r="Y36" s="294"/>
      <c r="Z36" s="294"/>
      <c r="AA36" s="296">
        <v>1000000000</v>
      </c>
      <c r="AB36" s="296">
        <v>100000000</v>
      </c>
      <c r="AC36" s="297">
        <f>+AB36/AA36</f>
        <v>0.1</v>
      </c>
    </row>
    <row r="37" spans="1:29" ht="47.25" x14ac:dyDescent="0.25">
      <c r="A37" s="264">
        <v>31</v>
      </c>
      <c r="B37" s="291" t="s">
        <v>449</v>
      </c>
      <c r="C37" s="270" t="s">
        <v>454</v>
      </c>
      <c r="D37" s="270" t="s">
        <v>715</v>
      </c>
      <c r="E37" s="292">
        <v>44949</v>
      </c>
      <c r="F37" s="292">
        <v>45290</v>
      </c>
      <c r="G37" s="298" t="s">
        <v>604</v>
      </c>
      <c r="H37" s="299" t="s">
        <v>455</v>
      </c>
      <c r="I37" s="280">
        <v>20</v>
      </c>
      <c r="J37" s="280">
        <v>20</v>
      </c>
      <c r="K37" s="280">
        <v>20</v>
      </c>
      <c r="L37" s="280">
        <v>20</v>
      </c>
      <c r="M37" s="281">
        <v>0.15</v>
      </c>
      <c r="N37" s="288" t="s">
        <v>448</v>
      </c>
      <c r="O37" s="270" t="s">
        <v>431</v>
      </c>
      <c r="P37" s="270" t="s">
        <v>432</v>
      </c>
      <c r="Q37" s="270"/>
      <c r="R37" s="294"/>
      <c r="S37" s="294"/>
      <c r="T37" s="294"/>
      <c r="U37" s="294"/>
      <c r="V37" s="294"/>
      <c r="W37" s="270"/>
      <c r="X37" s="294"/>
      <c r="Y37" s="294"/>
      <c r="Z37" s="294"/>
      <c r="AA37" s="294"/>
      <c r="AB37" s="294"/>
      <c r="AC37" s="297"/>
    </row>
    <row r="38" spans="1:29" ht="47.25" x14ac:dyDescent="0.25">
      <c r="A38" s="264">
        <v>32</v>
      </c>
      <c r="B38" s="300" t="s">
        <v>453</v>
      </c>
      <c r="C38" s="258" t="s">
        <v>357</v>
      </c>
      <c r="D38" s="258" t="s">
        <v>359</v>
      </c>
      <c r="E38" s="266">
        <v>44927</v>
      </c>
      <c r="F38" s="266">
        <v>45291</v>
      </c>
      <c r="G38" s="258" t="s">
        <v>593</v>
      </c>
      <c r="H38" s="258" t="s">
        <v>632</v>
      </c>
      <c r="I38" s="258">
        <v>0</v>
      </c>
      <c r="J38" s="258">
        <v>1</v>
      </c>
      <c r="K38" s="258">
        <v>0</v>
      </c>
      <c r="L38" s="258">
        <v>1</v>
      </c>
      <c r="M38" s="277">
        <v>0.02</v>
      </c>
      <c r="N38" s="277" t="s">
        <v>80</v>
      </c>
      <c r="O38" s="270"/>
      <c r="P38" s="270"/>
      <c r="Q38" s="270"/>
      <c r="R38" s="294"/>
      <c r="S38" s="294"/>
      <c r="T38" s="294"/>
      <c r="U38" s="294"/>
      <c r="V38" s="294"/>
      <c r="W38" s="270"/>
      <c r="X38" s="294"/>
      <c r="Y38" s="294"/>
      <c r="Z38" s="294"/>
      <c r="AA38" s="294"/>
      <c r="AB38" s="294"/>
      <c r="AC38" s="297"/>
    </row>
    <row r="39" spans="1:29" s="5" customFormat="1" ht="27" customHeight="1" x14ac:dyDescent="0.25">
      <c r="A39" s="282"/>
      <c r="B39" s="283" t="s">
        <v>573</v>
      </c>
      <c r="C39" s="282"/>
      <c r="D39" s="282"/>
      <c r="E39" s="284"/>
      <c r="F39" s="284"/>
      <c r="G39" s="282"/>
      <c r="H39" s="282"/>
      <c r="I39" s="282"/>
      <c r="J39" s="282"/>
      <c r="K39" s="282"/>
      <c r="L39" s="282"/>
      <c r="M39" s="285">
        <f>SUM(M30:M37)</f>
        <v>1</v>
      </c>
      <c r="N39" s="286"/>
      <c r="O39" s="282"/>
      <c r="P39" s="282"/>
      <c r="Q39" s="270"/>
      <c r="R39" s="294"/>
      <c r="S39" s="294"/>
      <c r="T39" s="294"/>
      <c r="U39" s="294"/>
      <c r="V39" s="294"/>
      <c r="W39" s="270"/>
      <c r="X39" s="294"/>
      <c r="Y39" s="294"/>
      <c r="Z39" s="294"/>
      <c r="AA39" s="296">
        <v>1000000000</v>
      </c>
      <c r="AB39" s="296">
        <v>100000000</v>
      </c>
      <c r="AC39" s="297">
        <f>+AB39/AA39</f>
        <v>0.1</v>
      </c>
    </row>
    <row r="40" spans="1:29" s="5" customFormat="1" ht="87" customHeight="1" x14ac:dyDescent="0.25">
      <c r="A40" s="264">
        <v>33</v>
      </c>
      <c r="B40" s="301" t="s">
        <v>456</v>
      </c>
      <c r="C40" s="302" t="s">
        <v>457</v>
      </c>
      <c r="D40" s="302" t="s">
        <v>692</v>
      </c>
      <c r="E40" s="303">
        <v>44942</v>
      </c>
      <c r="F40" s="303">
        <v>45291</v>
      </c>
      <c r="G40" s="302" t="s">
        <v>607</v>
      </c>
      <c r="H40" s="302" t="s">
        <v>458</v>
      </c>
      <c r="I40" s="304">
        <v>3</v>
      </c>
      <c r="J40" s="304">
        <v>5</v>
      </c>
      <c r="K40" s="304">
        <v>6</v>
      </c>
      <c r="L40" s="304">
        <v>6</v>
      </c>
      <c r="M40" s="305">
        <v>0.35</v>
      </c>
      <c r="N40" s="258" t="s">
        <v>68</v>
      </c>
      <c r="O40" s="258" t="s">
        <v>487</v>
      </c>
      <c r="P40" s="258" t="s">
        <v>488</v>
      </c>
      <c r="Q40" s="270"/>
      <c r="R40" s="294"/>
      <c r="S40" s="294"/>
      <c r="T40" s="294"/>
      <c r="U40" s="294"/>
      <c r="V40" s="294"/>
      <c r="W40" s="270"/>
      <c r="X40" s="294"/>
      <c r="Y40" s="294"/>
      <c r="Z40" s="294"/>
      <c r="AA40" s="294"/>
      <c r="AB40" s="294"/>
      <c r="AC40" s="297"/>
    </row>
    <row r="41" spans="1:29" ht="78.75" x14ac:dyDescent="0.25">
      <c r="A41" s="264">
        <v>34</v>
      </c>
      <c r="B41" s="301" t="s">
        <v>459</v>
      </c>
      <c r="C41" s="258" t="s">
        <v>460</v>
      </c>
      <c r="D41" s="302" t="s">
        <v>461</v>
      </c>
      <c r="E41" s="303">
        <v>44942</v>
      </c>
      <c r="F41" s="303">
        <v>45291</v>
      </c>
      <c r="G41" s="302" t="s">
        <v>622</v>
      </c>
      <c r="H41" s="302" t="s">
        <v>624</v>
      </c>
      <c r="I41" s="304">
        <v>1</v>
      </c>
      <c r="J41" s="304">
        <v>2</v>
      </c>
      <c r="K41" s="304">
        <v>2</v>
      </c>
      <c r="L41" s="304">
        <v>2</v>
      </c>
      <c r="M41" s="305">
        <v>0.1</v>
      </c>
      <c r="N41" s="288" t="s">
        <v>545</v>
      </c>
      <c r="O41" s="258" t="s">
        <v>487</v>
      </c>
      <c r="P41" s="258" t="s">
        <v>488</v>
      </c>
      <c r="Q41" s="270"/>
      <c r="R41" s="294"/>
      <c r="S41" s="294"/>
      <c r="T41" s="294"/>
      <c r="U41" s="294"/>
      <c r="V41" s="294"/>
      <c r="W41" s="270"/>
      <c r="X41" s="294"/>
      <c r="Y41" s="294"/>
      <c r="Z41" s="294"/>
      <c r="AA41" s="294"/>
      <c r="AB41" s="294"/>
      <c r="AC41" s="297"/>
    </row>
    <row r="42" spans="1:29" ht="90" customHeight="1" x14ac:dyDescent="0.25">
      <c r="A42" s="264">
        <v>35</v>
      </c>
      <c r="B42" s="301" t="s">
        <v>462</v>
      </c>
      <c r="C42" s="258" t="s">
        <v>463</v>
      </c>
      <c r="D42" s="302" t="s">
        <v>691</v>
      </c>
      <c r="E42" s="303">
        <v>44942</v>
      </c>
      <c r="F42" s="303">
        <v>45291</v>
      </c>
      <c r="G42" s="302" t="s">
        <v>621</v>
      </c>
      <c r="H42" s="302" t="s">
        <v>605</v>
      </c>
      <c r="I42" s="304">
        <v>0</v>
      </c>
      <c r="J42" s="304">
        <v>1</v>
      </c>
      <c r="K42" s="304">
        <v>1</v>
      </c>
      <c r="L42" s="304">
        <v>1</v>
      </c>
      <c r="M42" s="305">
        <v>0.05</v>
      </c>
      <c r="N42" s="258" t="s">
        <v>68</v>
      </c>
      <c r="O42" s="258" t="s">
        <v>487</v>
      </c>
      <c r="P42" s="258" t="s">
        <v>488</v>
      </c>
      <c r="Q42" s="270"/>
      <c r="R42" s="294"/>
      <c r="S42" s="294"/>
      <c r="T42" s="294"/>
      <c r="U42" s="294"/>
      <c r="V42" s="294"/>
      <c r="W42" s="270"/>
      <c r="X42" s="294"/>
      <c r="Y42" s="294"/>
      <c r="Z42" s="294"/>
      <c r="AA42" s="294"/>
      <c r="AB42" s="294"/>
      <c r="AC42" s="297"/>
    </row>
    <row r="43" spans="1:29" ht="78.75" x14ac:dyDescent="0.25">
      <c r="A43" s="264">
        <v>36</v>
      </c>
      <c r="B43" s="301" t="s">
        <v>464</v>
      </c>
      <c r="C43" s="258" t="s">
        <v>465</v>
      </c>
      <c r="D43" s="302" t="s">
        <v>620</v>
      </c>
      <c r="E43" s="303">
        <v>44942</v>
      </c>
      <c r="F43" s="303">
        <v>45291</v>
      </c>
      <c r="G43" s="302" t="s">
        <v>623</v>
      </c>
      <c r="H43" s="302" t="s">
        <v>625</v>
      </c>
      <c r="I43" s="304">
        <v>0</v>
      </c>
      <c r="J43" s="304">
        <v>1</v>
      </c>
      <c r="K43" s="304">
        <v>0</v>
      </c>
      <c r="L43" s="304">
        <v>1</v>
      </c>
      <c r="M43" s="305">
        <v>0.12</v>
      </c>
      <c r="N43" s="302" t="s">
        <v>68</v>
      </c>
      <c r="O43" s="302" t="s">
        <v>487</v>
      </c>
      <c r="P43" s="302" t="s">
        <v>488</v>
      </c>
      <c r="Q43" s="270"/>
      <c r="R43" s="294"/>
      <c r="S43" s="294"/>
      <c r="T43" s="294"/>
      <c r="U43" s="294"/>
      <c r="V43" s="294"/>
      <c r="W43" s="270"/>
      <c r="X43" s="294"/>
      <c r="Y43" s="294"/>
      <c r="Z43" s="294"/>
      <c r="AA43" s="294"/>
      <c r="AB43" s="294"/>
      <c r="AC43" s="297"/>
    </row>
    <row r="44" spans="1:29" ht="111.95" customHeight="1" x14ac:dyDescent="0.25">
      <c r="A44" s="264">
        <v>37</v>
      </c>
      <c r="B44" s="301" t="s">
        <v>466</v>
      </c>
      <c r="C44" s="258" t="s">
        <v>467</v>
      </c>
      <c r="D44" s="302" t="s">
        <v>468</v>
      </c>
      <c r="E44" s="303">
        <v>44942</v>
      </c>
      <c r="F44" s="303">
        <v>45291</v>
      </c>
      <c r="G44" s="302" t="s">
        <v>626</v>
      </c>
      <c r="H44" s="302" t="s">
        <v>469</v>
      </c>
      <c r="I44" s="304">
        <v>1</v>
      </c>
      <c r="J44" s="304">
        <v>0</v>
      </c>
      <c r="K44" s="304">
        <v>0</v>
      </c>
      <c r="L44" s="304">
        <v>0</v>
      </c>
      <c r="M44" s="305">
        <v>0.05</v>
      </c>
      <c r="N44" s="302" t="s">
        <v>68</v>
      </c>
      <c r="O44" s="302" t="s">
        <v>487</v>
      </c>
      <c r="P44" s="302" t="s">
        <v>488</v>
      </c>
      <c r="Q44" s="270"/>
      <c r="R44" s="294"/>
      <c r="S44" s="294"/>
      <c r="T44" s="294"/>
      <c r="U44" s="294"/>
      <c r="V44" s="294"/>
      <c r="W44" s="270"/>
      <c r="X44" s="294"/>
      <c r="Y44" s="294"/>
      <c r="Z44" s="294"/>
      <c r="AA44" s="294"/>
      <c r="AB44" s="294"/>
      <c r="AC44" s="297"/>
    </row>
    <row r="45" spans="1:29" ht="119.25" customHeight="1" x14ac:dyDescent="0.25">
      <c r="A45" s="264">
        <v>38</v>
      </c>
      <c r="B45" s="301" t="s">
        <v>470</v>
      </c>
      <c r="C45" s="258" t="s">
        <v>471</v>
      </c>
      <c r="D45" s="302" t="s">
        <v>472</v>
      </c>
      <c r="E45" s="303">
        <v>44942</v>
      </c>
      <c r="F45" s="303">
        <v>45291</v>
      </c>
      <c r="G45" s="306" t="s">
        <v>628</v>
      </c>
      <c r="H45" s="302" t="s">
        <v>473</v>
      </c>
      <c r="I45" s="304">
        <v>1</v>
      </c>
      <c r="J45" s="304">
        <v>2</v>
      </c>
      <c r="K45" s="304">
        <v>2</v>
      </c>
      <c r="L45" s="304">
        <v>2</v>
      </c>
      <c r="M45" s="305">
        <v>0.08</v>
      </c>
      <c r="N45" s="302" t="s">
        <v>96</v>
      </c>
      <c r="O45" s="302" t="s">
        <v>487</v>
      </c>
      <c r="P45" s="302" t="s">
        <v>488</v>
      </c>
      <c r="Q45" s="270"/>
      <c r="R45" s="294"/>
      <c r="S45" s="294"/>
      <c r="T45" s="294"/>
      <c r="U45" s="294"/>
      <c r="V45" s="294"/>
      <c r="W45" s="270"/>
      <c r="X45" s="294"/>
      <c r="Y45" s="294"/>
      <c r="Z45" s="294"/>
      <c r="AA45" s="294"/>
      <c r="AB45" s="294"/>
      <c r="AC45" s="297"/>
    </row>
    <row r="46" spans="1:29" ht="78.75" x14ac:dyDescent="0.25">
      <c r="A46" s="264">
        <v>39</v>
      </c>
      <c r="B46" s="301" t="s">
        <v>474</v>
      </c>
      <c r="C46" s="302" t="s">
        <v>475</v>
      </c>
      <c r="D46" s="258" t="s">
        <v>476</v>
      </c>
      <c r="E46" s="303">
        <v>44942</v>
      </c>
      <c r="F46" s="303">
        <v>45291</v>
      </c>
      <c r="G46" s="258" t="s">
        <v>627</v>
      </c>
      <c r="H46" s="302" t="s">
        <v>477</v>
      </c>
      <c r="I46" s="304">
        <v>0</v>
      </c>
      <c r="J46" s="304">
        <v>1</v>
      </c>
      <c r="K46" s="304">
        <v>1</v>
      </c>
      <c r="L46" s="304">
        <v>1</v>
      </c>
      <c r="M46" s="305">
        <v>0.08</v>
      </c>
      <c r="N46" s="302" t="s">
        <v>96</v>
      </c>
      <c r="O46" s="302" t="s">
        <v>487</v>
      </c>
      <c r="P46" s="302" t="s">
        <v>488</v>
      </c>
      <c r="Q46" s="294"/>
      <c r="R46" s="294"/>
      <c r="S46" s="294"/>
      <c r="T46" s="294"/>
      <c r="U46" s="294"/>
      <c r="V46" s="294"/>
      <c r="W46" s="294"/>
      <c r="X46" s="294"/>
      <c r="Y46" s="294"/>
      <c r="Z46" s="294"/>
      <c r="AA46" s="294"/>
      <c r="AB46" s="294"/>
      <c r="AC46" s="294"/>
    </row>
    <row r="47" spans="1:29" ht="78.75" x14ac:dyDescent="0.25">
      <c r="A47" s="264">
        <v>40</v>
      </c>
      <c r="B47" s="301" t="s">
        <v>478</v>
      </c>
      <c r="C47" s="258" t="s">
        <v>693</v>
      </c>
      <c r="D47" s="258" t="s">
        <v>479</v>
      </c>
      <c r="E47" s="303">
        <v>44942</v>
      </c>
      <c r="F47" s="303">
        <v>45291</v>
      </c>
      <c r="G47" s="258" t="s">
        <v>680</v>
      </c>
      <c r="H47" s="302" t="s">
        <v>480</v>
      </c>
      <c r="I47" s="304">
        <v>0</v>
      </c>
      <c r="J47" s="304">
        <v>0</v>
      </c>
      <c r="K47" s="304">
        <v>0</v>
      </c>
      <c r="L47" s="304">
        <v>1</v>
      </c>
      <c r="M47" s="307">
        <v>0.05</v>
      </c>
      <c r="N47" s="302" t="s">
        <v>68</v>
      </c>
      <c r="O47" s="258" t="s">
        <v>487</v>
      </c>
      <c r="P47" s="258" t="s">
        <v>488</v>
      </c>
      <c r="Q47" s="294"/>
      <c r="R47" s="294"/>
      <c r="S47" s="294"/>
      <c r="T47" s="294"/>
      <c r="U47" s="294"/>
      <c r="V47" s="294"/>
      <c r="W47" s="294"/>
      <c r="X47" s="294"/>
      <c r="Y47" s="294"/>
      <c r="Z47" s="294"/>
      <c r="AA47" s="294"/>
      <c r="AB47" s="294"/>
      <c r="AC47" s="294"/>
    </row>
    <row r="48" spans="1:29" ht="78.75" x14ac:dyDescent="0.25">
      <c r="A48" s="264">
        <v>41</v>
      </c>
      <c r="B48" s="301" t="s">
        <v>481</v>
      </c>
      <c r="C48" s="258" t="s">
        <v>482</v>
      </c>
      <c r="D48" s="302" t="s">
        <v>630</v>
      </c>
      <c r="E48" s="303">
        <v>44942</v>
      </c>
      <c r="F48" s="303">
        <v>45291</v>
      </c>
      <c r="G48" s="306" t="s">
        <v>694</v>
      </c>
      <c r="H48" s="302" t="s">
        <v>631</v>
      </c>
      <c r="I48" s="304">
        <v>10</v>
      </c>
      <c r="J48" s="304">
        <v>10</v>
      </c>
      <c r="K48" s="304">
        <v>10</v>
      </c>
      <c r="L48" s="304">
        <v>10</v>
      </c>
      <c r="M48" s="305">
        <v>0.08</v>
      </c>
      <c r="N48" s="288" t="s">
        <v>448</v>
      </c>
      <c r="O48" s="302" t="s">
        <v>487</v>
      </c>
      <c r="P48" s="302" t="s">
        <v>488</v>
      </c>
      <c r="Q48" s="294"/>
      <c r="R48" s="294"/>
      <c r="S48" s="294"/>
      <c r="T48" s="294"/>
      <c r="U48" s="294"/>
      <c r="V48" s="294"/>
      <c r="W48" s="294"/>
      <c r="X48" s="294"/>
      <c r="Y48" s="294"/>
      <c r="Z48" s="294"/>
      <c r="AA48" s="294"/>
      <c r="AB48" s="294"/>
      <c r="AC48" s="294"/>
    </row>
    <row r="49" spans="1:29" ht="79.5" customHeight="1" x14ac:dyDescent="0.25">
      <c r="A49" s="264">
        <v>42</v>
      </c>
      <c r="B49" s="301" t="s">
        <v>483</v>
      </c>
      <c r="C49" s="258" t="s">
        <v>484</v>
      </c>
      <c r="D49" s="270" t="s">
        <v>423</v>
      </c>
      <c r="E49" s="303">
        <v>44928</v>
      </c>
      <c r="F49" s="303">
        <v>45107</v>
      </c>
      <c r="G49" s="302" t="s">
        <v>485</v>
      </c>
      <c r="H49" s="302" t="s">
        <v>629</v>
      </c>
      <c r="I49" s="304">
        <v>0</v>
      </c>
      <c r="J49" s="304">
        <v>1</v>
      </c>
      <c r="K49" s="304">
        <v>0</v>
      </c>
      <c r="L49" s="304">
        <v>0</v>
      </c>
      <c r="M49" s="305">
        <v>0.02</v>
      </c>
      <c r="N49" s="302" t="s">
        <v>80</v>
      </c>
      <c r="O49" s="302" t="s">
        <v>487</v>
      </c>
      <c r="P49" s="302" t="s">
        <v>488</v>
      </c>
      <c r="Q49" s="294"/>
      <c r="R49" s="294"/>
      <c r="S49" s="294"/>
      <c r="T49" s="294"/>
      <c r="U49" s="294"/>
      <c r="V49" s="294"/>
      <c r="W49" s="294"/>
      <c r="X49" s="294"/>
      <c r="Y49" s="294"/>
      <c r="Z49" s="294"/>
      <c r="AA49" s="294"/>
      <c r="AB49" s="294"/>
      <c r="AC49" s="294"/>
    </row>
    <row r="50" spans="1:29" ht="129.94999999999999" customHeight="1" x14ac:dyDescent="0.25">
      <c r="A50" s="264">
        <v>43</v>
      </c>
      <c r="B50" s="301" t="s">
        <v>486</v>
      </c>
      <c r="C50" s="258" t="s">
        <v>357</v>
      </c>
      <c r="D50" s="258" t="s">
        <v>359</v>
      </c>
      <c r="E50" s="266">
        <v>44927</v>
      </c>
      <c r="F50" s="266">
        <v>45291</v>
      </c>
      <c r="G50" s="258" t="s">
        <v>360</v>
      </c>
      <c r="H50" s="258" t="s">
        <v>632</v>
      </c>
      <c r="I50" s="258">
        <v>0</v>
      </c>
      <c r="J50" s="258">
        <v>1</v>
      </c>
      <c r="K50" s="258">
        <v>0</v>
      </c>
      <c r="L50" s="258">
        <v>1</v>
      </c>
      <c r="M50" s="277">
        <v>0.02</v>
      </c>
      <c r="N50" s="277" t="s">
        <v>80</v>
      </c>
      <c r="O50" s="302" t="s">
        <v>487</v>
      </c>
      <c r="P50" s="302" t="s">
        <v>488</v>
      </c>
      <c r="Q50" s="294"/>
      <c r="R50" s="294"/>
      <c r="S50" s="294"/>
      <c r="T50" s="294"/>
      <c r="U50" s="294"/>
      <c r="V50" s="294"/>
      <c r="W50" s="294"/>
      <c r="X50" s="294"/>
      <c r="Y50" s="294"/>
      <c r="Z50" s="294"/>
      <c r="AA50" s="294"/>
      <c r="AB50" s="294"/>
      <c r="AC50" s="294"/>
    </row>
    <row r="51" spans="1:29" ht="20.25" customHeight="1" x14ac:dyDescent="0.25">
      <c r="A51" s="282"/>
      <c r="B51" s="283" t="s">
        <v>574</v>
      </c>
      <c r="C51" s="282"/>
      <c r="D51" s="282"/>
      <c r="E51" s="284"/>
      <c r="F51" s="284"/>
      <c r="G51" s="282"/>
      <c r="H51" s="282"/>
      <c r="I51" s="282"/>
      <c r="J51" s="282"/>
      <c r="K51" s="282"/>
      <c r="L51" s="282"/>
      <c r="M51" s="285">
        <f>SUM(M40:M50)</f>
        <v>0.99999999999999989</v>
      </c>
      <c r="N51" s="286"/>
      <c r="O51" s="282"/>
      <c r="P51" s="282"/>
      <c r="Q51" s="294"/>
      <c r="R51" s="294"/>
      <c r="S51" s="294"/>
      <c r="T51" s="294"/>
      <c r="U51" s="294"/>
      <c r="V51" s="294"/>
      <c r="W51" s="294"/>
      <c r="X51" s="294"/>
      <c r="Y51" s="294"/>
      <c r="Z51" s="294"/>
      <c r="AA51" s="294"/>
      <c r="AB51" s="294"/>
      <c r="AC51" s="294"/>
    </row>
    <row r="52" spans="1:29" ht="77.25" customHeight="1" x14ac:dyDescent="0.25">
      <c r="A52" s="264">
        <v>44</v>
      </c>
      <c r="B52" s="301" t="s">
        <v>489</v>
      </c>
      <c r="C52" s="308" t="s">
        <v>490</v>
      </c>
      <c r="D52" s="270" t="s">
        <v>708</v>
      </c>
      <c r="E52" s="309">
        <v>44958</v>
      </c>
      <c r="F52" s="309">
        <v>45291</v>
      </c>
      <c r="G52" s="270" t="s">
        <v>633</v>
      </c>
      <c r="H52" s="270" t="s">
        <v>645</v>
      </c>
      <c r="I52" s="280">
        <v>0</v>
      </c>
      <c r="J52" s="280">
        <v>0</v>
      </c>
      <c r="K52" s="280">
        <v>0</v>
      </c>
      <c r="L52" s="280">
        <v>1</v>
      </c>
      <c r="M52" s="281">
        <v>0.1</v>
      </c>
      <c r="N52" s="270" t="s">
        <v>80</v>
      </c>
      <c r="O52" s="278" t="s">
        <v>608</v>
      </c>
      <c r="P52" s="270" t="s">
        <v>491</v>
      </c>
      <c r="Q52" s="294"/>
      <c r="R52" s="294"/>
      <c r="S52" s="294"/>
      <c r="T52" s="294"/>
      <c r="U52" s="294"/>
      <c r="V52" s="294"/>
      <c r="W52" s="294"/>
      <c r="X52" s="294"/>
      <c r="Y52" s="294"/>
      <c r="Z52" s="294"/>
      <c r="AA52" s="294"/>
      <c r="AB52" s="294"/>
      <c r="AC52" s="294"/>
    </row>
    <row r="53" spans="1:29" ht="69.75" customHeight="1" x14ac:dyDescent="0.25">
      <c r="A53" s="264">
        <v>45</v>
      </c>
      <c r="B53" s="301" t="s">
        <v>492</v>
      </c>
      <c r="C53" s="310" t="s">
        <v>609</v>
      </c>
      <c r="D53" s="311" t="s">
        <v>679</v>
      </c>
      <c r="E53" s="312">
        <v>44958</v>
      </c>
      <c r="F53" s="312">
        <v>45229</v>
      </c>
      <c r="G53" s="310" t="s">
        <v>634</v>
      </c>
      <c r="H53" s="270" t="s">
        <v>646</v>
      </c>
      <c r="I53" s="280">
        <v>1</v>
      </c>
      <c r="J53" s="280">
        <v>1</v>
      </c>
      <c r="K53" s="280">
        <v>1</v>
      </c>
      <c r="L53" s="280">
        <v>0</v>
      </c>
      <c r="M53" s="281">
        <v>7.0000000000000007E-2</v>
      </c>
      <c r="N53" s="270" t="s">
        <v>80</v>
      </c>
      <c r="O53" s="278" t="s">
        <v>608</v>
      </c>
      <c r="P53" s="270" t="s">
        <v>491</v>
      </c>
      <c r="Q53" s="294"/>
      <c r="R53" s="294"/>
      <c r="S53" s="294"/>
      <c r="T53" s="294"/>
      <c r="U53" s="294"/>
      <c r="V53" s="294"/>
      <c r="W53" s="294"/>
      <c r="X53" s="294"/>
      <c r="Y53" s="294"/>
      <c r="Z53" s="294"/>
      <c r="AA53" s="294"/>
      <c r="AB53" s="294"/>
      <c r="AC53" s="294"/>
    </row>
    <row r="54" spans="1:29" ht="75.75" customHeight="1" x14ac:dyDescent="0.25">
      <c r="A54" s="264">
        <v>46</v>
      </c>
      <c r="B54" s="301" t="s">
        <v>493</v>
      </c>
      <c r="C54" s="310" t="s">
        <v>494</v>
      </c>
      <c r="D54" s="270" t="s">
        <v>495</v>
      </c>
      <c r="E54" s="309">
        <v>44958</v>
      </c>
      <c r="F54" s="309">
        <v>45076</v>
      </c>
      <c r="G54" s="311" t="s">
        <v>635</v>
      </c>
      <c r="H54" s="313" t="s">
        <v>647</v>
      </c>
      <c r="I54" s="280">
        <v>0</v>
      </c>
      <c r="J54" s="280">
        <v>6</v>
      </c>
      <c r="K54" s="280">
        <v>0</v>
      </c>
      <c r="L54" s="280">
        <v>0</v>
      </c>
      <c r="M54" s="281">
        <v>0.05</v>
      </c>
      <c r="N54" s="270" t="s">
        <v>80</v>
      </c>
      <c r="O54" s="278" t="s">
        <v>610</v>
      </c>
      <c r="P54" s="270" t="s">
        <v>491</v>
      </c>
      <c r="Q54" s="294"/>
      <c r="R54" s="294"/>
      <c r="S54" s="294"/>
      <c r="T54" s="294"/>
      <c r="U54" s="294"/>
      <c r="V54" s="294"/>
      <c r="W54" s="294"/>
      <c r="X54" s="294"/>
      <c r="Y54" s="294"/>
      <c r="Z54" s="294"/>
      <c r="AA54" s="294"/>
      <c r="AB54" s="294"/>
      <c r="AC54" s="294"/>
    </row>
    <row r="55" spans="1:29" ht="31.5" x14ac:dyDescent="0.25">
      <c r="A55" s="264">
        <v>47</v>
      </c>
      <c r="B55" s="301" t="s">
        <v>496</v>
      </c>
      <c r="C55" s="310" t="s">
        <v>611</v>
      </c>
      <c r="D55" s="310" t="s">
        <v>612</v>
      </c>
      <c r="E55" s="312">
        <v>44928</v>
      </c>
      <c r="F55" s="312">
        <v>45076</v>
      </c>
      <c r="G55" s="310" t="s">
        <v>636</v>
      </c>
      <c r="H55" s="313" t="s">
        <v>600</v>
      </c>
      <c r="I55" s="280">
        <v>0</v>
      </c>
      <c r="J55" s="280">
        <v>1</v>
      </c>
      <c r="K55" s="280">
        <v>0</v>
      </c>
      <c r="L55" s="280">
        <v>0</v>
      </c>
      <c r="M55" s="281">
        <v>7.0000000000000007E-2</v>
      </c>
      <c r="N55" s="270" t="s">
        <v>80</v>
      </c>
      <c r="O55" s="278" t="s">
        <v>610</v>
      </c>
      <c r="P55" s="270" t="s">
        <v>491</v>
      </c>
      <c r="Q55" s="294"/>
      <c r="R55" s="294"/>
      <c r="S55" s="294"/>
      <c r="T55" s="294"/>
      <c r="U55" s="294"/>
      <c r="V55" s="294"/>
      <c r="W55" s="294"/>
      <c r="X55" s="294"/>
      <c r="Y55" s="294"/>
      <c r="Z55" s="294"/>
      <c r="AA55" s="294"/>
      <c r="AB55" s="294"/>
      <c r="AC55" s="294"/>
    </row>
    <row r="56" spans="1:29" ht="46.5" customHeight="1" x14ac:dyDescent="0.25">
      <c r="A56" s="264">
        <v>48</v>
      </c>
      <c r="B56" s="301" t="s">
        <v>497</v>
      </c>
      <c r="C56" s="310" t="s">
        <v>498</v>
      </c>
      <c r="D56" s="278" t="s">
        <v>499</v>
      </c>
      <c r="E56" s="279">
        <v>44958</v>
      </c>
      <c r="F56" s="279">
        <v>45107</v>
      </c>
      <c r="G56" s="278" t="s">
        <v>638</v>
      </c>
      <c r="H56" s="278" t="s">
        <v>613</v>
      </c>
      <c r="I56" s="280">
        <v>0</v>
      </c>
      <c r="J56" s="280">
        <v>1</v>
      </c>
      <c r="K56" s="280">
        <v>0</v>
      </c>
      <c r="L56" s="280">
        <v>0</v>
      </c>
      <c r="M56" s="281">
        <v>0.06</v>
      </c>
      <c r="N56" s="270" t="s">
        <v>80</v>
      </c>
      <c r="O56" s="278" t="s">
        <v>610</v>
      </c>
      <c r="P56" s="270" t="s">
        <v>491</v>
      </c>
      <c r="Q56" s="294"/>
      <c r="R56" s="294"/>
      <c r="S56" s="294"/>
      <c r="T56" s="294"/>
      <c r="U56" s="294"/>
      <c r="V56" s="294"/>
      <c r="W56" s="294"/>
      <c r="X56" s="294"/>
      <c r="Y56" s="294"/>
      <c r="Z56" s="294"/>
      <c r="AA56" s="294"/>
      <c r="AB56" s="294"/>
      <c r="AC56" s="294"/>
    </row>
    <row r="57" spans="1:29" ht="31.5" x14ac:dyDescent="0.25">
      <c r="A57" s="264">
        <v>49</v>
      </c>
      <c r="B57" s="301" t="s">
        <v>500</v>
      </c>
      <c r="C57" s="310" t="s">
        <v>614</v>
      </c>
      <c r="D57" s="278" t="s">
        <v>501</v>
      </c>
      <c r="E57" s="279">
        <v>44958</v>
      </c>
      <c r="F57" s="279">
        <v>45076</v>
      </c>
      <c r="G57" s="278" t="s">
        <v>637</v>
      </c>
      <c r="H57" s="270" t="s">
        <v>645</v>
      </c>
      <c r="I57" s="280">
        <v>0</v>
      </c>
      <c r="J57" s="280">
        <v>1</v>
      </c>
      <c r="K57" s="280">
        <v>0</v>
      </c>
      <c r="L57" s="280">
        <v>0</v>
      </c>
      <c r="M57" s="281">
        <v>0.1</v>
      </c>
      <c r="N57" s="270" t="s">
        <v>80</v>
      </c>
      <c r="O57" s="278" t="s">
        <v>610</v>
      </c>
      <c r="P57" s="270" t="s">
        <v>491</v>
      </c>
      <c r="Q57" s="294"/>
      <c r="R57" s="294"/>
      <c r="S57" s="294"/>
      <c r="T57" s="294"/>
      <c r="U57" s="294"/>
      <c r="V57" s="294"/>
      <c r="W57" s="294"/>
      <c r="X57" s="294"/>
      <c r="Y57" s="294"/>
      <c r="Z57" s="294"/>
      <c r="AA57" s="294"/>
      <c r="AB57" s="294"/>
      <c r="AC57" s="294"/>
    </row>
    <row r="58" spans="1:29" ht="31.5" x14ac:dyDescent="0.25">
      <c r="A58" s="264">
        <v>50</v>
      </c>
      <c r="B58" s="301" t="s">
        <v>502</v>
      </c>
      <c r="C58" s="310" t="s">
        <v>615</v>
      </c>
      <c r="D58" s="278" t="s">
        <v>503</v>
      </c>
      <c r="E58" s="279">
        <v>44958</v>
      </c>
      <c r="F58" s="279">
        <v>45275</v>
      </c>
      <c r="G58" s="278" t="s">
        <v>639</v>
      </c>
      <c r="H58" s="270" t="s">
        <v>645</v>
      </c>
      <c r="I58" s="280">
        <v>0</v>
      </c>
      <c r="J58" s="280">
        <v>1</v>
      </c>
      <c r="K58" s="280">
        <v>0</v>
      </c>
      <c r="L58" s="280">
        <v>1</v>
      </c>
      <c r="M58" s="281">
        <v>0.1</v>
      </c>
      <c r="N58" s="270" t="s">
        <v>80</v>
      </c>
      <c r="O58" s="278" t="s">
        <v>610</v>
      </c>
      <c r="P58" s="270" t="s">
        <v>491</v>
      </c>
      <c r="Q58" s="294"/>
      <c r="R58" s="294"/>
      <c r="S58" s="294"/>
      <c r="T58" s="294"/>
      <c r="U58" s="294"/>
      <c r="V58" s="294"/>
      <c r="W58" s="294"/>
      <c r="X58" s="294"/>
      <c r="Y58" s="294"/>
      <c r="Z58" s="294"/>
      <c r="AA58" s="294"/>
      <c r="AB58" s="294"/>
      <c r="AC58" s="294"/>
    </row>
    <row r="59" spans="1:29" ht="99.75" customHeight="1" x14ac:dyDescent="0.25">
      <c r="A59" s="264">
        <v>51</v>
      </c>
      <c r="B59" s="301" t="s">
        <v>504</v>
      </c>
      <c r="C59" s="310" t="s">
        <v>616</v>
      </c>
      <c r="D59" s="278" t="s">
        <v>641</v>
      </c>
      <c r="E59" s="279">
        <v>44958</v>
      </c>
      <c r="F59" s="279">
        <v>45107</v>
      </c>
      <c r="G59" s="270" t="s">
        <v>716</v>
      </c>
      <c r="H59" s="270" t="s">
        <v>645</v>
      </c>
      <c r="I59" s="280">
        <v>0</v>
      </c>
      <c r="J59" s="280">
        <v>1</v>
      </c>
      <c r="K59" s="280">
        <v>0</v>
      </c>
      <c r="L59" s="280">
        <v>0</v>
      </c>
      <c r="M59" s="281">
        <v>0.05</v>
      </c>
      <c r="N59" s="270" t="s">
        <v>80</v>
      </c>
      <c r="O59" s="278" t="s">
        <v>610</v>
      </c>
      <c r="P59" s="270" t="s">
        <v>491</v>
      </c>
      <c r="Q59" s="294"/>
      <c r="R59" s="294"/>
      <c r="S59" s="294"/>
      <c r="T59" s="294"/>
      <c r="U59" s="294"/>
      <c r="V59" s="294"/>
      <c r="W59" s="294"/>
      <c r="X59" s="294"/>
      <c r="Y59" s="294"/>
      <c r="Z59" s="294"/>
      <c r="AA59" s="294"/>
      <c r="AB59" s="294"/>
      <c r="AC59" s="294"/>
    </row>
    <row r="60" spans="1:29" ht="60" customHeight="1" x14ac:dyDescent="0.25">
      <c r="A60" s="264">
        <v>52</v>
      </c>
      <c r="B60" s="301" t="s">
        <v>505</v>
      </c>
      <c r="C60" s="310" t="s">
        <v>617</v>
      </c>
      <c r="D60" s="278" t="s">
        <v>618</v>
      </c>
      <c r="E60" s="279">
        <v>44958</v>
      </c>
      <c r="F60" s="279">
        <v>45199</v>
      </c>
      <c r="G60" s="278" t="s">
        <v>642</v>
      </c>
      <c r="H60" s="270" t="s">
        <v>645</v>
      </c>
      <c r="I60" s="280">
        <v>0</v>
      </c>
      <c r="J60" s="280">
        <v>0</v>
      </c>
      <c r="K60" s="280">
        <v>1</v>
      </c>
      <c r="L60" s="280">
        <v>0</v>
      </c>
      <c r="M60" s="281">
        <v>0.1</v>
      </c>
      <c r="N60" s="270" t="s">
        <v>80</v>
      </c>
      <c r="O60" s="278" t="s">
        <v>610</v>
      </c>
      <c r="P60" s="270" t="s">
        <v>491</v>
      </c>
      <c r="Q60" s="294"/>
      <c r="R60" s="294"/>
      <c r="S60" s="294"/>
      <c r="T60" s="294"/>
      <c r="U60" s="294"/>
      <c r="V60" s="294"/>
      <c r="W60" s="294"/>
      <c r="X60" s="294"/>
      <c r="Y60" s="294"/>
      <c r="Z60" s="294"/>
      <c r="AA60" s="294"/>
      <c r="AB60" s="294"/>
      <c r="AC60" s="294"/>
    </row>
    <row r="61" spans="1:29" ht="112.5" customHeight="1" x14ac:dyDescent="0.25">
      <c r="A61" s="264">
        <v>53</v>
      </c>
      <c r="B61" s="301" t="s">
        <v>506</v>
      </c>
      <c r="C61" s="270" t="s">
        <v>507</v>
      </c>
      <c r="D61" s="270" t="s">
        <v>619</v>
      </c>
      <c r="E61" s="309">
        <v>44958</v>
      </c>
      <c r="F61" s="309">
        <v>45275</v>
      </c>
      <c r="G61" s="270" t="s">
        <v>717</v>
      </c>
      <c r="H61" s="270" t="s">
        <v>645</v>
      </c>
      <c r="I61" s="280">
        <v>0</v>
      </c>
      <c r="J61" s="280">
        <v>3</v>
      </c>
      <c r="K61" s="280">
        <v>0</v>
      </c>
      <c r="L61" s="280">
        <v>1</v>
      </c>
      <c r="M61" s="281">
        <v>0.1</v>
      </c>
      <c r="N61" s="270" t="s">
        <v>80</v>
      </c>
      <c r="O61" s="278" t="s">
        <v>610</v>
      </c>
      <c r="P61" s="270" t="s">
        <v>491</v>
      </c>
      <c r="Q61" s="294"/>
      <c r="R61" s="294"/>
      <c r="S61" s="294"/>
      <c r="T61" s="294"/>
      <c r="U61" s="294"/>
      <c r="V61" s="294"/>
      <c r="W61" s="294"/>
      <c r="X61" s="294"/>
      <c r="Y61" s="294"/>
      <c r="Z61" s="294"/>
      <c r="AA61" s="294"/>
      <c r="AB61" s="294"/>
      <c r="AC61" s="294"/>
    </row>
    <row r="62" spans="1:29" ht="64.5" customHeight="1" x14ac:dyDescent="0.25">
      <c r="A62" s="264">
        <v>54</v>
      </c>
      <c r="B62" s="301" t="s">
        <v>508</v>
      </c>
      <c r="C62" s="310" t="s">
        <v>709</v>
      </c>
      <c r="D62" s="278" t="s">
        <v>710</v>
      </c>
      <c r="E62" s="279">
        <v>44958</v>
      </c>
      <c r="F62" s="279">
        <v>45291</v>
      </c>
      <c r="G62" s="298" t="s">
        <v>644</v>
      </c>
      <c r="H62" s="270" t="s">
        <v>646</v>
      </c>
      <c r="I62" s="280">
        <v>0</v>
      </c>
      <c r="J62" s="280">
        <v>1</v>
      </c>
      <c r="K62" s="280">
        <v>0</v>
      </c>
      <c r="L62" s="280">
        <v>1</v>
      </c>
      <c r="M62" s="281">
        <v>0.1</v>
      </c>
      <c r="N62" s="270" t="s">
        <v>80</v>
      </c>
      <c r="O62" s="278" t="s">
        <v>610</v>
      </c>
      <c r="P62" s="270" t="s">
        <v>491</v>
      </c>
      <c r="Q62" s="294"/>
      <c r="R62" s="294"/>
      <c r="S62" s="294"/>
      <c r="T62" s="294"/>
      <c r="U62" s="294"/>
      <c r="V62" s="294"/>
      <c r="W62" s="294"/>
      <c r="X62" s="294"/>
      <c r="Y62" s="294"/>
      <c r="Z62" s="294"/>
      <c r="AA62" s="294"/>
      <c r="AB62" s="294"/>
      <c r="AC62" s="294"/>
    </row>
    <row r="63" spans="1:29" ht="57.75" customHeight="1" x14ac:dyDescent="0.25">
      <c r="A63" s="264">
        <v>55</v>
      </c>
      <c r="B63" s="301" t="s">
        <v>509</v>
      </c>
      <c r="C63" s="310" t="s">
        <v>718</v>
      </c>
      <c r="D63" s="278" t="s">
        <v>510</v>
      </c>
      <c r="E63" s="279">
        <v>44928</v>
      </c>
      <c r="F63" s="279">
        <v>45230</v>
      </c>
      <c r="G63" s="278" t="s">
        <v>640</v>
      </c>
      <c r="H63" s="270" t="s">
        <v>645</v>
      </c>
      <c r="I63" s="280">
        <v>0</v>
      </c>
      <c r="J63" s="280">
        <v>0</v>
      </c>
      <c r="K63" s="280">
        <v>0</v>
      </c>
      <c r="L63" s="280">
        <v>1</v>
      </c>
      <c r="M63" s="281">
        <v>0.05</v>
      </c>
      <c r="N63" s="270" t="s">
        <v>80</v>
      </c>
      <c r="O63" s="278" t="s">
        <v>610</v>
      </c>
      <c r="P63" s="270" t="s">
        <v>491</v>
      </c>
      <c r="Q63" s="294"/>
      <c r="R63" s="294"/>
      <c r="S63" s="294"/>
      <c r="T63" s="294"/>
      <c r="U63" s="294"/>
      <c r="V63" s="294"/>
      <c r="W63" s="294"/>
      <c r="X63" s="294"/>
      <c r="Y63" s="294"/>
      <c r="Z63" s="294"/>
      <c r="AA63" s="294"/>
      <c r="AB63" s="294"/>
      <c r="AC63" s="294"/>
    </row>
    <row r="64" spans="1:29" ht="69" customHeight="1" x14ac:dyDescent="0.25">
      <c r="A64" s="264">
        <v>56</v>
      </c>
      <c r="B64" s="301" t="s">
        <v>511</v>
      </c>
      <c r="C64" s="310" t="s">
        <v>512</v>
      </c>
      <c r="D64" s="278" t="s">
        <v>676</v>
      </c>
      <c r="E64" s="279">
        <v>44928</v>
      </c>
      <c r="F64" s="279">
        <v>45291</v>
      </c>
      <c r="G64" s="298" t="s">
        <v>677</v>
      </c>
      <c r="H64" s="270" t="s">
        <v>648</v>
      </c>
      <c r="I64" s="280">
        <v>0</v>
      </c>
      <c r="J64" s="280">
        <v>1</v>
      </c>
      <c r="K64" s="280">
        <v>0</v>
      </c>
      <c r="L64" s="280">
        <v>1</v>
      </c>
      <c r="M64" s="281">
        <v>0.05</v>
      </c>
      <c r="N64" s="270" t="s">
        <v>80</v>
      </c>
      <c r="O64" s="278" t="s">
        <v>610</v>
      </c>
      <c r="P64" s="270" t="s">
        <v>491</v>
      </c>
      <c r="Q64" s="294"/>
      <c r="R64" s="294"/>
      <c r="S64" s="294"/>
      <c r="T64" s="294"/>
      <c r="U64" s="294"/>
      <c r="V64" s="294"/>
      <c r="W64" s="294"/>
      <c r="X64" s="294"/>
      <c r="Y64" s="294"/>
      <c r="Z64" s="294"/>
      <c r="AA64" s="294"/>
      <c r="AB64" s="294"/>
      <c r="AC64" s="294"/>
    </row>
    <row r="65" spans="1:29" ht="60.75" customHeight="1" x14ac:dyDescent="0.25">
      <c r="A65" s="264">
        <v>57</v>
      </c>
      <c r="B65" s="301" t="s">
        <v>575</v>
      </c>
      <c r="C65" s="258" t="s">
        <v>357</v>
      </c>
      <c r="D65" s="258" t="s">
        <v>697</v>
      </c>
      <c r="E65" s="266">
        <v>44927</v>
      </c>
      <c r="F65" s="266">
        <v>45291</v>
      </c>
      <c r="G65" s="258" t="s">
        <v>649</v>
      </c>
      <c r="H65" s="258" t="s">
        <v>632</v>
      </c>
      <c r="I65" s="258">
        <v>0</v>
      </c>
      <c r="J65" s="258">
        <v>1</v>
      </c>
      <c r="K65" s="258">
        <v>0</v>
      </c>
      <c r="L65" s="258">
        <v>1</v>
      </c>
      <c r="M65" s="277">
        <v>0.03</v>
      </c>
      <c r="N65" s="277" t="s">
        <v>80</v>
      </c>
      <c r="O65" s="278" t="s">
        <v>610</v>
      </c>
      <c r="P65" s="270" t="s">
        <v>491</v>
      </c>
      <c r="Q65" s="294"/>
      <c r="R65" s="294"/>
      <c r="S65" s="294"/>
      <c r="T65" s="294"/>
      <c r="U65" s="294"/>
      <c r="V65" s="294"/>
      <c r="W65" s="294"/>
      <c r="X65" s="294"/>
      <c r="Y65" s="294"/>
      <c r="Z65" s="294"/>
      <c r="AA65" s="294"/>
      <c r="AB65" s="294"/>
      <c r="AC65" s="294"/>
    </row>
    <row r="66" spans="1:29" ht="38.25" customHeight="1" x14ac:dyDescent="0.25">
      <c r="A66" s="282"/>
      <c r="B66" s="314" t="s">
        <v>581</v>
      </c>
      <c r="C66" s="282"/>
      <c r="D66" s="282"/>
      <c r="E66" s="284"/>
      <c r="F66" s="284"/>
      <c r="G66" s="282"/>
      <c r="H66" s="282"/>
      <c r="I66" s="282"/>
      <c r="J66" s="282"/>
      <c r="K66" s="282"/>
      <c r="L66" s="282"/>
      <c r="M66" s="285">
        <f>SUM(M52:M64)</f>
        <v>1</v>
      </c>
      <c r="N66" s="286"/>
      <c r="O66" s="282"/>
      <c r="P66" s="282"/>
      <c r="Q66" s="294"/>
      <c r="R66" s="294"/>
      <c r="S66" s="294"/>
      <c r="T66" s="294"/>
      <c r="U66" s="294"/>
      <c r="V66" s="294"/>
      <c r="W66" s="294"/>
      <c r="X66" s="294"/>
      <c r="Y66" s="294"/>
      <c r="Z66" s="294"/>
      <c r="AA66" s="294"/>
      <c r="AB66" s="294"/>
      <c r="AC66" s="294"/>
    </row>
    <row r="67" spans="1:29" ht="201" customHeight="1" x14ac:dyDescent="0.25">
      <c r="A67" s="264">
        <v>58</v>
      </c>
      <c r="B67" s="301" t="s">
        <v>98</v>
      </c>
      <c r="C67" s="270" t="s">
        <v>530</v>
      </c>
      <c r="D67" s="270" t="s">
        <v>726</v>
      </c>
      <c r="E67" s="292">
        <v>44958</v>
      </c>
      <c r="F67" s="292">
        <v>45291</v>
      </c>
      <c r="G67" s="270" t="s">
        <v>650</v>
      </c>
      <c r="H67" s="270" t="s">
        <v>531</v>
      </c>
      <c r="I67" s="270">
        <v>3</v>
      </c>
      <c r="J67" s="270">
        <v>3</v>
      </c>
      <c r="K67" s="270">
        <v>3</v>
      </c>
      <c r="L67" s="270">
        <v>4</v>
      </c>
      <c r="M67" s="315">
        <v>0.1</v>
      </c>
      <c r="N67" s="270" t="s">
        <v>532</v>
      </c>
      <c r="O67" s="270" t="s">
        <v>533</v>
      </c>
      <c r="P67" s="270" t="s">
        <v>534</v>
      </c>
      <c r="Q67" s="294"/>
      <c r="R67" s="294"/>
      <c r="S67" s="294"/>
      <c r="T67" s="294"/>
      <c r="U67" s="294"/>
      <c r="V67" s="294"/>
      <c r="W67" s="294"/>
      <c r="X67" s="294"/>
      <c r="Y67" s="294"/>
      <c r="Z67" s="294"/>
      <c r="AA67" s="294"/>
      <c r="AB67" s="294"/>
      <c r="AC67" s="294"/>
    </row>
    <row r="68" spans="1:29" ht="64.5" customHeight="1" x14ac:dyDescent="0.25">
      <c r="A68" s="264">
        <v>59</v>
      </c>
      <c r="B68" s="301" t="s">
        <v>698</v>
      </c>
      <c r="C68" s="278" t="s">
        <v>696</v>
      </c>
      <c r="D68" s="278" t="s">
        <v>727</v>
      </c>
      <c r="E68" s="279">
        <v>44958</v>
      </c>
      <c r="F68" s="279">
        <v>45291</v>
      </c>
      <c r="G68" s="278" t="s">
        <v>652</v>
      </c>
      <c r="H68" s="278" t="s">
        <v>653</v>
      </c>
      <c r="I68" s="281">
        <v>0.25</v>
      </c>
      <c r="J68" s="281">
        <v>0.25</v>
      </c>
      <c r="K68" s="281">
        <v>0.25</v>
      </c>
      <c r="L68" s="281">
        <v>0.25</v>
      </c>
      <c r="M68" s="281">
        <v>0.1</v>
      </c>
      <c r="N68" s="270" t="s">
        <v>532</v>
      </c>
      <c r="O68" s="270" t="s">
        <v>536</v>
      </c>
      <c r="P68" s="270" t="s">
        <v>537</v>
      </c>
      <c r="Q68" s="294"/>
      <c r="R68" s="294"/>
      <c r="S68" s="294"/>
      <c r="T68" s="294"/>
      <c r="U68" s="294"/>
      <c r="V68" s="294"/>
      <c r="W68" s="294"/>
      <c r="X68" s="294"/>
      <c r="Y68" s="294"/>
      <c r="Z68" s="294"/>
      <c r="AA68" s="294"/>
      <c r="AB68" s="294"/>
      <c r="AC68" s="294"/>
    </row>
    <row r="69" spans="1:29" s="260" customFormat="1" ht="69.75" customHeight="1" x14ac:dyDescent="0.25">
      <c r="A69" s="264">
        <v>60</v>
      </c>
      <c r="B69" s="301" t="s">
        <v>539</v>
      </c>
      <c r="C69" s="278" t="s">
        <v>728</v>
      </c>
      <c r="D69" s="278" t="s">
        <v>538</v>
      </c>
      <c r="E69" s="279">
        <v>44958</v>
      </c>
      <c r="F69" s="279">
        <v>45291</v>
      </c>
      <c r="G69" s="278" t="s">
        <v>729</v>
      </c>
      <c r="H69" s="278" t="s">
        <v>535</v>
      </c>
      <c r="I69" s="281">
        <v>0</v>
      </c>
      <c r="J69" s="281">
        <v>0.5</v>
      </c>
      <c r="K69" s="281">
        <v>0</v>
      </c>
      <c r="L69" s="281">
        <v>0.5</v>
      </c>
      <c r="M69" s="281">
        <v>0.1</v>
      </c>
      <c r="N69" s="270" t="s">
        <v>532</v>
      </c>
      <c r="O69" s="270" t="s">
        <v>536</v>
      </c>
      <c r="P69" s="270" t="s">
        <v>537</v>
      </c>
      <c r="Q69" s="294"/>
      <c r="R69" s="294"/>
      <c r="S69" s="294"/>
      <c r="T69" s="294"/>
      <c r="U69" s="294"/>
      <c r="V69" s="294"/>
      <c r="W69" s="294"/>
      <c r="X69" s="294"/>
      <c r="Y69" s="294"/>
      <c r="Z69" s="294"/>
      <c r="AA69" s="294"/>
      <c r="AB69" s="294"/>
      <c r="AC69" s="294"/>
    </row>
    <row r="70" spans="1:29" s="260" customFormat="1" ht="69.75" customHeight="1" x14ac:dyDescent="0.25">
      <c r="A70" s="264">
        <v>61</v>
      </c>
      <c r="B70" s="301" t="s">
        <v>540</v>
      </c>
      <c r="C70" s="278" t="s">
        <v>707</v>
      </c>
      <c r="D70" s="278" t="s">
        <v>705</v>
      </c>
      <c r="E70" s="279">
        <v>44928</v>
      </c>
      <c r="F70" s="279">
        <v>45107</v>
      </c>
      <c r="G70" s="278" t="s">
        <v>654</v>
      </c>
      <c r="H70" s="278" t="s">
        <v>655</v>
      </c>
      <c r="I70" s="278">
        <v>0</v>
      </c>
      <c r="J70" s="278">
        <v>1</v>
      </c>
      <c r="K70" s="278">
        <v>0</v>
      </c>
      <c r="L70" s="278">
        <v>0</v>
      </c>
      <c r="M70" s="288">
        <v>0.15</v>
      </c>
      <c r="N70" s="288" t="s">
        <v>730</v>
      </c>
      <c r="O70" s="278" t="s">
        <v>719</v>
      </c>
      <c r="P70" s="278" t="s">
        <v>541</v>
      </c>
      <c r="Q70" s="294"/>
      <c r="R70" s="294"/>
      <c r="S70" s="294"/>
      <c r="T70" s="294"/>
      <c r="U70" s="294"/>
      <c r="V70" s="294"/>
      <c r="W70" s="294"/>
      <c r="X70" s="294"/>
      <c r="Y70" s="294"/>
      <c r="Z70" s="294"/>
      <c r="AA70" s="294"/>
      <c r="AB70" s="294"/>
      <c r="AC70" s="294"/>
    </row>
    <row r="71" spans="1:29" ht="63.75" customHeight="1" x14ac:dyDescent="0.25">
      <c r="A71" s="264">
        <v>62</v>
      </c>
      <c r="B71" s="301" t="s">
        <v>547</v>
      </c>
      <c r="C71" s="316" t="s">
        <v>720</v>
      </c>
      <c r="D71" s="316" t="s">
        <v>734</v>
      </c>
      <c r="E71" s="279">
        <v>44928</v>
      </c>
      <c r="F71" s="279">
        <v>45015</v>
      </c>
      <c r="G71" s="294" t="s">
        <v>656</v>
      </c>
      <c r="H71" s="278" t="s">
        <v>655</v>
      </c>
      <c r="I71" s="294">
        <v>1</v>
      </c>
      <c r="J71" s="294">
        <v>0</v>
      </c>
      <c r="K71" s="294">
        <v>0</v>
      </c>
      <c r="L71" s="294">
        <v>0</v>
      </c>
      <c r="M71" s="293">
        <v>0.1</v>
      </c>
      <c r="N71" s="270" t="s">
        <v>542</v>
      </c>
      <c r="O71" s="278" t="s">
        <v>543</v>
      </c>
      <c r="P71" s="278" t="s">
        <v>544</v>
      </c>
      <c r="Q71" s="294"/>
      <c r="R71" s="294"/>
      <c r="S71" s="294"/>
      <c r="T71" s="294"/>
      <c r="U71" s="294"/>
      <c r="V71" s="294"/>
      <c r="W71" s="294"/>
      <c r="X71" s="294"/>
      <c r="Y71" s="294"/>
      <c r="Z71" s="294"/>
      <c r="AA71" s="294"/>
      <c r="AB71" s="294"/>
      <c r="AC71" s="294"/>
    </row>
    <row r="72" spans="1:29" ht="38.25" customHeight="1" x14ac:dyDescent="0.25">
      <c r="A72" s="264">
        <v>63</v>
      </c>
      <c r="B72" s="301" t="s">
        <v>549</v>
      </c>
      <c r="C72" s="278" t="s">
        <v>711</v>
      </c>
      <c r="D72" s="278" t="s">
        <v>706</v>
      </c>
      <c r="E72" s="279">
        <v>44986</v>
      </c>
      <c r="F72" s="279">
        <v>45200</v>
      </c>
      <c r="G72" s="278" t="s">
        <v>735</v>
      </c>
      <c r="H72" s="278" t="s">
        <v>655</v>
      </c>
      <c r="I72" s="278">
        <v>0</v>
      </c>
      <c r="J72" s="278">
        <v>0</v>
      </c>
      <c r="K72" s="278">
        <v>0</v>
      </c>
      <c r="L72" s="278">
        <v>1</v>
      </c>
      <c r="M72" s="288">
        <v>0.1</v>
      </c>
      <c r="N72" s="288" t="s">
        <v>545</v>
      </c>
      <c r="O72" s="278" t="s">
        <v>546</v>
      </c>
      <c r="P72" s="278" t="s">
        <v>686</v>
      </c>
      <c r="Q72" s="294"/>
      <c r="R72" s="294"/>
      <c r="S72" s="294"/>
      <c r="T72" s="294"/>
      <c r="U72" s="294"/>
      <c r="V72" s="294"/>
      <c r="W72" s="294"/>
      <c r="X72" s="294"/>
      <c r="Y72" s="294"/>
      <c r="Z72" s="294"/>
      <c r="AA72" s="294"/>
      <c r="AB72" s="294"/>
      <c r="AC72" s="294"/>
    </row>
    <row r="73" spans="1:29" ht="44.25" customHeight="1" x14ac:dyDescent="0.25">
      <c r="A73" s="264">
        <v>64</v>
      </c>
      <c r="B73" s="301" t="s">
        <v>550</v>
      </c>
      <c r="C73" s="278" t="s">
        <v>721</v>
      </c>
      <c r="D73" s="278" t="s">
        <v>722</v>
      </c>
      <c r="E73" s="279">
        <v>45048</v>
      </c>
      <c r="F73" s="279">
        <v>45290</v>
      </c>
      <c r="G73" s="278" t="s">
        <v>657</v>
      </c>
      <c r="H73" s="278" t="s">
        <v>655</v>
      </c>
      <c r="I73" s="278">
        <v>0</v>
      </c>
      <c r="J73" s="278">
        <v>0</v>
      </c>
      <c r="K73" s="278">
        <v>0</v>
      </c>
      <c r="L73" s="278">
        <v>1</v>
      </c>
      <c r="M73" s="288">
        <v>0.1</v>
      </c>
      <c r="N73" s="288" t="s">
        <v>700</v>
      </c>
      <c r="O73" s="278" t="s">
        <v>701</v>
      </c>
      <c r="P73" s="278" t="s">
        <v>548</v>
      </c>
      <c r="Q73" s="294"/>
      <c r="R73" s="294"/>
      <c r="S73" s="294"/>
      <c r="T73" s="294"/>
      <c r="U73" s="294"/>
      <c r="V73" s="294"/>
      <c r="W73" s="294"/>
      <c r="X73" s="294"/>
      <c r="Y73" s="294"/>
      <c r="Z73" s="294"/>
      <c r="AA73" s="294"/>
      <c r="AB73" s="294"/>
      <c r="AC73" s="294"/>
    </row>
    <row r="74" spans="1:29" ht="92.25" customHeight="1" x14ac:dyDescent="0.25">
      <c r="A74" s="264">
        <v>65</v>
      </c>
      <c r="B74" s="301" t="s">
        <v>551</v>
      </c>
      <c r="C74" s="270" t="s">
        <v>579</v>
      </c>
      <c r="D74" s="270" t="s">
        <v>423</v>
      </c>
      <c r="E74" s="292">
        <v>44958</v>
      </c>
      <c r="F74" s="266">
        <v>45077</v>
      </c>
      <c r="G74" s="270" t="s">
        <v>568</v>
      </c>
      <c r="H74" s="270" t="s">
        <v>569</v>
      </c>
      <c r="I74" s="270">
        <v>0</v>
      </c>
      <c r="J74" s="278">
        <v>1</v>
      </c>
      <c r="K74" s="270">
        <v>0</v>
      </c>
      <c r="L74" s="270">
        <v>0</v>
      </c>
      <c r="M74" s="288">
        <v>0.02</v>
      </c>
      <c r="N74" s="288" t="s">
        <v>80</v>
      </c>
      <c r="O74" s="278" t="s">
        <v>570</v>
      </c>
      <c r="P74" s="278" t="s">
        <v>571</v>
      </c>
      <c r="Q74" s="294"/>
      <c r="R74" s="294"/>
      <c r="S74" s="294"/>
      <c r="T74" s="294"/>
      <c r="U74" s="294"/>
      <c r="V74" s="294"/>
      <c r="W74" s="294"/>
      <c r="X74" s="294"/>
      <c r="Y74" s="294"/>
      <c r="Z74" s="294"/>
      <c r="AA74" s="294"/>
      <c r="AB74" s="294"/>
      <c r="AC74" s="294"/>
    </row>
    <row r="75" spans="1:29" ht="57.75" customHeight="1" x14ac:dyDescent="0.25">
      <c r="A75" s="264">
        <v>66</v>
      </c>
      <c r="B75" s="301" t="s">
        <v>552</v>
      </c>
      <c r="C75" s="258" t="s">
        <v>357</v>
      </c>
      <c r="D75" s="258" t="s">
        <v>359</v>
      </c>
      <c r="E75" s="266">
        <v>44927</v>
      </c>
      <c r="F75" s="266">
        <v>45291</v>
      </c>
      <c r="G75" s="258" t="s">
        <v>593</v>
      </c>
      <c r="H75" s="258" t="s">
        <v>358</v>
      </c>
      <c r="I75" s="258">
        <v>0</v>
      </c>
      <c r="J75" s="258">
        <v>1</v>
      </c>
      <c r="K75" s="258">
        <v>0</v>
      </c>
      <c r="L75" s="258">
        <v>1</v>
      </c>
      <c r="M75" s="277">
        <v>0.02</v>
      </c>
      <c r="N75" s="277" t="s">
        <v>80</v>
      </c>
      <c r="O75" s="278" t="s">
        <v>570</v>
      </c>
      <c r="P75" s="278" t="s">
        <v>571</v>
      </c>
      <c r="Q75" s="294"/>
      <c r="R75" s="294"/>
      <c r="S75" s="294"/>
      <c r="T75" s="294"/>
      <c r="U75" s="294"/>
      <c r="V75" s="294"/>
      <c r="W75" s="294"/>
      <c r="X75" s="294"/>
      <c r="Y75" s="294"/>
      <c r="Z75" s="294"/>
      <c r="AA75" s="294"/>
      <c r="AB75" s="294"/>
      <c r="AC75" s="294"/>
    </row>
    <row r="76" spans="1:29" ht="129" customHeight="1" x14ac:dyDescent="0.25">
      <c r="A76" s="317">
        <v>67</v>
      </c>
      <c r="B76" s="301" t="s">
        <v>699</v>
      </c>
      <c r="C76" s="278" t="s">
        <v>702</v>
      </c>
      <c r="D76" s="278" t="s">
        <v>703</v>
      </c>
      <c r="E76" s="279">
        <v>45061</v>
      </c>
      <c r="F76" s="279">
        <v>45168</v>
      </c>
      <c r="G76" s="278" t="s">
        <v>723</v>
      </c>
      <c r="H76" s="278" t="s">
        <v>658</v>
      </c>
      <c r="I76" s="278">
        <v>0</v>
      </c>
      <c r="J76" s="278">
        <v>1</v>
      </c>
      <c r="K76" s="278">
        <v>0</v>
      </c>
      <c r="L76" s="278">
        <v>0</v>
      </c>
      <c r="M76" s="288">
        <v>0.1</v>
      </c>
      <c r="N76" s="288" t="s">
        <v>80</v>
      </c>
      <c r="O76" s="278" t="s">
        <v>560</v>
      </c>
      <c r="P76" s="278" t="s">
        <v>561</v>
      </c>
      <c r="Q76" s="294"/>
      <c r="R76" s="294"/>
      <c r="S76" s="294"/>
      <c r="T76" s="294"/>
      <c r="U76" s="294"/>
      <c r="V76" s="294"/>
      <c r="W76" s="294"/>
      <c r="X76" s="294"/>
      <c r="Y76" s="294"/>
      <c r="Z76" s="294"/>
      <c r="AA76" s="294"/>
      <c r="AB76" s="294"/>
      <c r="AC76" s="294"/>
    </row>
    <row r="77" spans="1:29" ht="50.25" customHeight="1" x14ac:dyDescent="0.2">
      <c r="A77" s="317">
        <v>68</v>
      </c>
      <c r="B77" s="301" t="s">
        <v>572</v>
      </c>
      <c r="C77" s="278" t="s">
        <v>731</v>
      </c>
      <c r="D77" s="278" t="s">
        <v>732</v>
      </c>
      <c r="E77" s="279">
        <v>45061</v>
      </c>
      <c r="F77" s="279">
        <v>45168</v>
      </c>
      <c r="G77" s="278" t="s">
        <v>724</v>
      </c>
      <c r="H77" s="278" t="s">
        <v>658</v>
      </c>
      <c r="I77" s="278">
        <v>0</v>
      </c>
      <c r="J77" s="278">
        <v>0</v>
      </c>
      <c r="K77" s="278">
        <v>1</v>
      </c>
      <c r="L77" s="278">
        <v>0</v>
      </c>
      <c r="M77" s="288">
        <v>0.11</v>
      </c>
      <c r="N77" s="288" t="s">
        <v>80</v>
      </c>
      <c r="O77" s="278" t="s">
        <v>560</v>
      </c>
      <c r="P77" s="278" t="s">
        <v>561</v>
      </c>
      <c r="Q77" s="318"/>
      <c r="R77" s="318"/>
      <c r="S77" s="318"/>
      <c r="T77" s="318"/>
      <c r="U77" s="318"/>
      <c r="V77" s="318"/>
      <c r="W77" s="318"/>
      <c r="X77" s="318"/>
      <c r="Y77" s="318"/>
      <c r="Z77" s="318"/>
      <c r="AA77" s="318"/>
      <c r="AB77" s="318"/>
      <c r="AC77" s="318"/>
    </row>
    <row r="78" spans="1:29" ht="36.75" customHeight="1" x14ac:dyDescent="0.2">
      <c r="A78" s="319"/>
      <c r="B78" s="320" t="s">
        <v>704</v>
      </c>
      <c r="C78" s="319"/>
      <c r="D78" s="319"/>
      <c r="E78" s="321"/>
      <c r="F78" s="321"/>
      <c r="G78" s="319"/>
      <c r="H78" s="319"/>
      <c r="I78" s="319"/>
      <c r="J78" s="319"/>
      <c r="K78" s="319"/>
      <c r="L78" s="319"/>
      <c r="M78" s="326">
        <f>SUM(M67:M77)</f>
        <v>1</v>
      </c>
      <c r="N78" s="322"/>
      <c r="O78" s="319"/>
      <c r="P78" s="319"/>
      <c r="Q78" s="318"/>
      <c r="R78" s="318"/>
      <c r="S78" s="318"/>
      <c r="T78" s="318"/>
      <c r="U78" s="318"/>
      <c r="V78" s="318"/>
      <c r="W78" s="318"/>
      <c r="X78" s="318"/>
      <c r="Y78" s="318"/>
      <c r="Z78" s="318"/>
      <c r="AA78" s="318"/>
      <c r="AB78" s="318"/>
      <c r="AC78" s="318"/>
    </row>
    <row r="79" spans="1:29" ht="124.5" customHeight="1" x14ac:dyDescent="0.2">
      <c r="A79" s="264">
        <v>69</v>
      </c>
      <c r="B79" s="301" t="s">
        <v>513</v>
      </c>
      <c r="C79" s="310" t="s">
        <v>514</v>
      </c>
      <c r="D79" s="310" t="s">
        <v>661</v>
      </c>
      <c r="E79" s="312">
        <v>44958</v>
      </c>
      <c r="F79" s="312">
        <v>45275</v>
      </c>
      <c r="G79" s="313" t="s">
        <v>681</v>
      </c>
      <c r="H79" s="313" t="s">
        <v>515</v>
      </c>
      <c r="I79" s="313">
        <v>0</v>
      </c>
      <c r="J79" s="313">
        <v>1</v>
      </c>
      <c r="K79" s="313">
        <v>0</v>
      </c>
      <c r="L79" s="313">
        <v>1</v>
      </c>
      <c r="M79" s="323">
        <v>8.3000000000000004E-2</v>
      </c>
      <c r="N79" s="288" t="s">
        <v>80</v>
      </c>
      <c r="O79" s="278" t="s">
        <v>608</v>
      </c>
      <c r="P79" s="270" t="s">
        <v>491</v>
      </c>
      <c r="Q79" s="318"/>
      <c r="R79" s="318"/>
      <c r="S79" s="318"/>
      <c r="T79" s="318"/>
      <c r="U79" s="318"/>
      <c r="V79" s="318"/>
      <c r="W79" s="318"/>
      <c r="X79" s="318"/>
      <c r="Y79" s="318"/>
      <c r="Z79" s="318"/>
      <c r="AA79" s="318"/>
      <c r="AB79" s="318"/>
      <c r="AC79" s="318"/>
    </row>
    <row r="80" spans="1:29" ht="129.75" customHeight="1" x14ac:dyDescent="0.2">
      <c r="A80" s="264">
        <v>70</v>
      </c>
      <c r="B80" s="301" t="s">
        <v>516</v>
      </c>
      <c r="C80" s="324" t="s">
        <v>517</v>
      </c>
      <c r="D80" s="310" t="s">
        <v>663</v>
      </c>
      <c r="E80" s="312">
        <v>44958</v>
      </c>
      <c r="F80" s="312">
        <v>45275</v>
      </c>
      <c r="G80" s="313" t="s">
        <v>662</v>
      </c>
      <c r="H80" s="278" t="s">
        <v>515</v>
      </c>
      <c r="I80" s="270">
        <v>0</v>
      </c>
      <c r="J80" s="270">
        <v>1</v>
      </c>
      <c r="K80" s="270">
        <v>0</v>
      </c>
      <c r="L80" s="270">
        <v>1</v>
      </c>
      <c r="M80" s="323">
        <v>8.3000000000000004E-2</v>
      </c>
      <c r="N80" s="288" t="s">
        <v>80</v>
      </c>
      <c r="O80" s="278" t="s">
        <v>608</v>
      </c>
      <c r="P80" s="270" t="s">
        <v>491</v>
      </c>
      <c r="Q80" s="318"/>
      <c r="R80" s="318"/>
      <c r="S80" s="318"/>
      <c r="T80" s="318"/>
      <c r="U80" s="318"/>
      <c r="V80" s="318"/>
      <c r="W80" s="318"/>
      <c r="X80" s="318"/>
      <c r="Y80" s="318"/>
      <c r="Z80" s="318"/>
      <c r="AA80" s="318"/>
      <c r="AB80" s="318"/>
      <c r="AC80" s="318"/>
    </row>
    <row r="81" spans="1:29" ht="113.25" customHeight="1" x14ac:dyDescent="0.2">
      <c r="A81" s="264">
        <v>71</v>
      </c>
      <c r="B81" s="301" t="s">
        <v>518</v>
      </c>
      <c r="C81" s="324" t="s">
        <v>519</v>
      </c>
      <c r="D81" s="310" t="s">
        <v>664</v>
      </c>
      <c r="E81" s="312">
        <v>44958</v>
      </c>
      <c r="F81" s="312">
        <v>45275</v>
      </c>
      <c r="G81" s="313" t="s">
        <v>667</v>
      </c>
      <c r="H81" s="278" t="s">
        <v>515</v>
      </c>
      <c r="I81" s="270">
        <v>0</v>
      </c>
      <c r="J81" s="270">
        <v>1</v>
      </c>
      <c r="K81" s="270">
        <v>0</v>
      </c>
      <c r="L81" s="270">
        <v>1</v>
      </c>
      <c r="M81" s="323">
        <v>8.3000000000000004E-2</v>
      </c>
      <c r="N81" s="288" t="s">
        <v>80</v>
      </c>
      <c r="O81" s="278" t="s">
        <v>608</v>
      </c>
      <c r="P81" s="270" t="s">
        <v>491</v>
      </c>
      <c r="Q81" s="318"/>
      <c r="R81" s="318"/>
      <c r="S81" s="318"/>
      <c r="T81" s="318"/>
      <c r="U81" s="318"/>
      <c r="V81" s="318"/>
      <c r="W81" s="318"/>
      <c r="X81" s="318"/>
      <c r="Y81" s="318"/>
      <c r="Z81" s="318"/>
      <c r="AA81" s="318"/>
      <c r="AB81" s="318"/>
      <c r="AC81" s="318"/>
    </row>
    <row r="82" spans="1:29" ht="129" customHeight="1" x14ac:dyDescent="0.2">
      <c r="A82" s="264">
        <v>72</v>
      </c>
      <c r="B82" s="301" t="s">
        <v>520</v>
      </c>
      <c r="C82" s="324" t="s">
        <v>521</v>
      </c>
      <c r="D82" s="310" t="s">
        <v>665</v>
      </c>
      <c r="E82" s="312">
        <v>44958</v>
      </c>
      <c r="F82" s="312">
        <v>45275</v>
      </c>
      <c r="G82" s="313" t="s">
        <v>668</v>
      </c>
      <c r="H82" s="278" t="s">
        <v>515</v>
      </c>
      <c r="I82" s="270">
        <v>0</v>
      </c>
      <c r="J82" s="270">
        <v>1</v>
      </c>
      <c r="K82" s="270">
        <v>0</v>
      </c>
      <c r="L82" s="270">
        <v>1</v>
      </c>
      <c r="M82" s="323">
        <v>8.3000000000000004E-2</v>
      </c>
      <c r="N82" s="288" t="s">
        <v>80</v>
      </c>
      <c r="O82" s="278" t="s">
        <v>608</v>
      </c>
      <c r="P82" s="270" t="s">
        <v>491</v>
      </c>
      <c r="Q82" s="318"/>
      <c r="R82" s="318"/>
      <c r="S82" s="318"/>
      <c r="T82" s="318"/>
      <c r="U82" s="318"/>
      <c r="V82" s="318"/>
      <c r="W82" s="318"/>
      <c r="X82" s="318"/>
      <c r="Y82" s="318"/>
      <c r="Z82" s="318"/>
      <c r="AA82" s="318"/>
      <c r="AB82" s="318"/>
      <c r="AC82" s="318"/>
    </row>
    <row r="83" spans="1:29" ht="112.5" customHeight="1" x14ac:dyDescent="0.2">
      <c r="A83" s="264">
        <v>73</v>
      </c>
      <c r="B83" s="301" t="s">
        <v>522</v>
      </c>
      <c r="C83" s="324" t="s">
        <v>523</v>
      </c>
      <c r="D83" s="310" t="s">
        <v>666</v>
      </c>
      <c r="E83" s="312">
        <v>44958</v>
      </c>
      <c r="F83" s="312">
        <v>45275</v>
      </c>
      <c r="G83" s="313" t="s">
        <v>669</v>
      </c>
      <c r="H83" s="278" t="s">
        <v>515</v>
      </c>
      <c r="I83" s="270">
        <v>0</v>
      </c>
      <c r="J83" s="270">
        <v>1</v>
      </c>
      <c r="K83" s="270">
        <v>0</v>
      </c>
      <c r="L83" s="270">
        <v>1</v>
      </c>
      <c r="M83" s="323">
        <v>8.3000000000000004E-2</v>
      </c>
      <c r="N83" s="288" t="s">
        <v>80</v>
      </c>
      <c r="O83" s="278" t="s">
        <v>608</v>
      </c>
      <c r="P83" s="270" t="s">
        <v>491</v>
      </c>
      <c r="Q83" s="318"/>
      <c r="R83" s="318"/>
      <c r="S83" s="318"/>
      <c r="T83" s="318"/>
      <c r="U83" s="318"/>
      <c r="V83" s="318"/>
      <c r="W83" s="318"/>
      <c r="X83" s="318"/>
      <c r="Y83" s="318"/>
      <c r="Z83" s="318"/>
      <c r="AA83" s="318"/>
      <c r="AB83" s="318"/>
      <c r="AC83" s="318"/>
    </row>
    <row r="84" spans="1:29" ht="190.5" customHeight="1" x14ac:dyDescent="0.2">
      <c r="A84" s="264">
        <v>74</v>
      </c>
      <c r="B84" s="301" t="s">
        <v>524</v>
      </c>
      <c r="C84" s="324" t="s">
        <v>525</v>
      </c>
      <c r="D84" s="310" t="s">
        <v>664</v>
      </c>
      <c r="E84" s="312">
        <v>44958</v>
      </c>
      <c r="F84" s="312">
        <v>45275</v>
      </c>
      <c r="G84" s="313" t="s">
        <v>670</v>
      </c>
      <c r="H84" s="278" t="s">
        <v>515</v>
      </c>
      <c r="I84" s="270">
        <v>0</v>
      </c>
      <c r="J84" s="270">
        <v>1</v>
      </c>
      <c r="K84" s="270">
        <v>0</v>
      </c>
      <c r="L84" s="270">
        <v>1</v>
      </c>
      <c r="M84" s="323">
        <v>8.3000000000000004E-2</v>
      </c>
      <c r="N84" s="288" t="s">
        <v>80</v>
      </c>
      <c r="O84" s="278" t="s">
        <v>608</v>
      </c>
      <c r="P84" s="270" t="s">
        <v>491</v>
      </c>
      <c r="Q84" s="318"/>
      <c r="R84" s="318"/>
      <c r="S84" s="318"/>
      <c r="T84" s="318"/>
      <c r="U84" s="318"/>
      <c r="V84" s="318"/>
      <c r="W84" s="318"/>
      <c r="X84" s="318"/>
      <c r="Y84" s="318"/>
      <c r="Z84" s="318"/>
      <c r="AA84" s="318"/>
      <c r="AB84" s="318"/>
      <c r="AC84" s="318"/>
    </row>
    <row r="85" spans="1:29" ht="144" customHeight="1" x14ac:dyDescent="0.2">
      <c r="A85" s="264">
        <v>75</v>
      </c>
      <c r="B85" s="301" t="s">
        <v>526</v>
      </c>
      <c r="C85" s="324" t="s">
        <v>527</v>
      </c>
      <c r="D85" s="310" t="s">
        <v>661</v>
      </c>
      <c r="E85" s="312">
        <v>44958</v>
      </c>
      <c r="F85" s="312">
        <v>45275</v>
      </c>
      <c r="G85" s="313" t="s">
        <v>671</v>
      </c>
      <c r="H85" s="278" t="s">
        <v>515</v>
      </c>
      <c r="I85" s="270">
        <v>0</v>
      </c>
      <c r="J85" s="270">
        <v>1</v>
      </c>
      <c r="K85" s="270">
        <v>0</v>
      </c>
      <c r="L85" s="270">
        <v>1</v>
      </c>
      <c r="M85" s="323">
        <v>8.3000000000000004E-2</v>
      </c>
      <c r="N85" s="288" t="s">
        <v>80</v>
      </c>
      <c r="O85" s="278" t="s">
        <v>608</v>
      </c>
      <c r="P85" s="270" t="s">
        <v>491</v>
      </c>
      <c r="Q85" s="318"/>
      <c r="R85" s="318"/>
      <c r="S85" s="318"/>
      <c r="T85" s="318"/>
      <c r="U85" s="318"/>
      <c r="V85" s="318"/>
      <c r="W85" s="318"/>
      <c r="X85" s="318"/>
      <c r="Y85" s="318"/>
      <c r="Z85" s="318"/>
      <c r="AA85" s="318"/>
      <c r="AB85" s="318"/>
      <c r="AC85" s="318"/>
    </row>
    <row r="86" spans="1:29" ht="123" customHeight="1" x14ac:dyDescent="0.2">
      <c r="A86" s="264">
        <v>76</v>
      </c>
      <c r="B86" s="301" t="s">
        <v>528</v>
      </c>
      <c r="C86" s="324" t="s">
        <v>529</v>
      </c>
      <c r="D86" s="310" t="s">
        <v>661</v>
      </c>
      <c r="E86" s="312">
        <v>44958</v>
      </c>
      <c r="F86" s="312">
        <v>45275</v>
      </c>
      <c r="G86" s="313" t="s">
        <v>672</v>
      </c>
      <c r="H86" s="278" t="s">
        <v>515</v>
      </c>
      <c r="I86" s="270">
        <v>0</v>
      </c>
      <c r="J86" s="270">
        <v>1</v>
      </c>
      <c r="K86" s="270">
        <v>0</v>
      </c>
      <c r="L86" s="270">
        <v>1</v>
      </c>
      <c r="M86" s="323">
        <v>8.3000000000000004E-2</v>
      </c>
      <c r="N86" s="288" t="s">
        <v>80</v>
      </c>
      <c r="O86" s="278" t="s">
        <v>608</v>
      </c>
      <c r="P86" s="270" t="s">
        <v>491</v>
      </c>
      <c r="Q86" s="318"/>
      <c r="R86" s="318"/>
      <c r="S86" s="318"/>
      <c r="T86" s="318"/>
      <c r="U86" s="318"/>
      <c r="V86" s="318"/>
      <c r="W86" s="318"/>
      <c r="X86" s="318"/>
      <c r="Y86" s="318"/>
      <c r="Z86" s="318"/>
      <c r="AA86" s="318"/>
      <c r="AB86" s="318"/>
      <c r="AC86" s="318"/>
    </row>
    <row r="87" spans="1:29" ht="56.25" customHeight="1" x14ac:dyDescent="0.2">
      <c r="A87" s="264">
        <v>77</v>
      </c>
      <c r="B87" s="301" t="s">
        <v>553</v>
      </c>
      <c r="C87" s="324" t="s">
        <v>582</v>
      </c>
      <c r="D87" s="310" t="s">
        <v>712</v>
      </c>
      <c r="E87" s="312">
        <v>44958</v>
      </c>
      <c r="F87" s="312">
        <v>45275</v>
      </c>
      <c r="G87" s="313" t="s">
        <v>725</v>
      </c>
      <c r="H87" s="278" t="s">
        <v>554</v>
      </c>
      <c r="I87" s="270">
        <v>0</v>
      </c>
      <c r="J87" s="278">
        <v>1</v>
      </c>
      <c r="K87" s="270">
        <v>1</v>
      </c>
      <c r="L87" s="270">
        <v>1</v>
      </c>
      <c r="M87" s="323">
        <v>8.3000000000000004E-2</v>
      </c>
      <c r="N87" s="288" t="s">
        <v>80</v>
      </c>
      <c r="O87" s="278" t="s">
        <v>560</v>
      </c>
      <c r="P87" s="270" t="s">
        <v>561</v>
      </c>
      <c r="Q87" s="318"/>
      <c r="R87" s="318"/>
      <c r="S87" s="318"/>
      <c r="T87" s="318"/>
      <c r="U87" s="318"/>
      <c r="V87" s="318"/>
      <c r="W87" s="318"/>
      <c r="X87" s="318"/>
      <c r="Y87" s="318"/>
      <c r="Z87" s="318"/>
      <c r="AA87" s="318"/>
      <c r="AB87" s="318"/>
      <c r="AC87" s="318"/>
    </row>
    <row r="88" spans="1:29" ht="51" customHeight="1" x14ac:dyDescent="0.2">
      <c r="A88" s="264">
        <v>78</v>
      </c>
      <c r="B88" s="301" t="s">
        <v>555</v>
      </c>
      <c r="C88" s="270" t="s">
        <v>562</v>
      </c>
      <c r="D88" s="270" t="s">
        <v>563</v>
      </c>
      <c r="E88" s="312">
        <v>44958</v>
      </c>
      <c r="F88" s="312">
        <v>45275</v>
      </c>
      <c r="G88" s="278" t="s">
        <v>673</v>
      </c>
      <c r="H88" s="278" t="s">
        <v>515</v>
      </c>
      <c r="I88" s="280">
        <v>0</v>
      </c>
      <c r="J88" s="280">
        <v>1</v>
      </c>
      <c r="K88" s="280">
        <v>0</v>
      </c>
      <c r="L88" s="280">
        <v>1</v>
      </c>
      <c r="M88" s="323">
        <v>8.3000000000000004E-2</v>
      </c>
      <c r="N88" s="288" t="s">
        <v>80</v>
      </c>
      <c r="O88" s="278" t="s">
        <v>431</v>
      </c>
      <c r="P88" s="278" t="s">
        <v>564</v>
      </c>
      <c r="Q88" s="318"/>
      <c r="R88" s="318"/>
      <c r="S88" s="318"/>
      <c r="T88" s="318"/>
      <c r="U88" s="318"/>
      <c r="V88" s="318"/>
      <c r="W88" s="318"/>
      <c r="X88" s="318"/>
      <c r="Y88" s="318"/>
      <c r="Z88" s="318"/>
      <c r="AA88" s="318"/>
      <c r="AB88" s="318"/>
      <c r="AC88" s="318"/>
    </row>
    <row r="89" spans="1:29" ht="44.25" customHeight="1" x14ac:dyDescent="0.2">
      <c r="A89" s="264">
        <v>79</v>
      </c>
      <c r="B89" s="301" t="s">
        <v>556</v>
      </c>
      <c r="C89" s="270" t="s">
        <v>565</v>
      </c>
      <c r="D89" s="270" t="s">
        <v>566</v>
      </c>
      <c r="E89" s="312">
        <v>44958</v>
      </c>
      <c r="F89" s="312">
        <v>45275</v>
      </c>
      <c r="G89" s="278" t="s">
        <v>674</v>
      </c>
      <c r="H89" s="278" t="s">
        <v>515</v>
      </c>
      <c r="I89" s="280">
        <v>0</v>
      </c>
      <c r="J89" s="280">
        <v>1</v>
      </c>
      <c r="K89" s="280">
        <v>0</v>
      </c>
      <c r="L89" s="280">
        <v>1</v>
      </c>
      <c r="M89" s="323">
        <v>8.3000000000000004E-2</v>
      </c>
      <c r="N89" s="288" t="s">
        <v>80</v>
      </c>
      <c r="O89" s="278" t="s">
        <v>431</v>
      </c>
      <c r="P89" s="278" t="s">
        <v>564</v>
      </c>
      <c r="Q89" s="318"/>
      <c r="R89" s="318"/>
      <c r="S89" s="318"/>
      <c r="T89" s="318"/>
      <c r="U89" s="318"/>
      <c r="V89" s="318"/>
      <c r="W89" s="318"/>
      <c r="X89" s="318"/>
      <c r="Y89" s="318"/>
      <c r="Z89" s="318"/>
      <c r="AA89" s="318"/>
      <c r="AB89" s="318"/>
      <c r="AC89" s="318"/>
    </row>
    <row r="90" spans="1:29" ht="94.5" customHeight="1" x14ac:dyDescent="0.2">
      <c r="A90" s="264">
        <v>80</v>
      </c>
      <c r="B90" s="301" t="s">
        <v>557</v>
      </c>
      <c r="C90" s="270" t="s">
        <v>558</v>
      </c>
      <c r="D90" s="270" t="s">
        <v>567</v>
      </c>
      <c r="E90" s="312">
        <v>44958</v>
      </c>
      <c r="F90" s="312">
        <v>45275</v>
      </c>
      <c r="G90" s="278" t="s">
        <v>675</v>
      </c>
      <c r="H90" s="278" t="s">
        <v>515</v>
      </c>
      <c r="I90" s="280">
        <v>0</v>
      </c>
      <c r="J90" s="280">
        <v>1</v>
      </c>
      <c r="K90" s="280">
        <v>0</v>
      </c>
      <c r="L90" s="280">
        <v>1</v>
      </c>
      <c r="M90" s="323">
        <v>8.3000000000000004E-2</v>
      </c>
      <c r="N90" s="288" t="s">
        <v>80</v>
      </c>
      <c r="O90" s="278" t="s">
        <v>431</v>
      </c>
      <c r="P90" s="278" t="s">
        <v>564</v>
      </c>
      <c r="Q90" s="318"/>
      <c r="R90" s="318"/>
      <c r="S90" s="318"/>
      <c r="T90" s="318"/>
      <c r="U90" s="318"/>
      <c r="V90" s="318"/>
      <c r="W90" s="318"/>
      <c r="X90" s="318"/>
      <c r="Y90" s="318"/>
      <c r="Z90" s="318"/>
      <c r="AA90" s="318"/>
      <c r="AB90" s="318"/>
      <c r="AC90" s="318"/>
    </row>
    <row r="91" spans="1:29" ht="25.5" x14ac:dyDescent="0.2">
      <c r="A91" s="319"/>
      <c r="B91" s="325" t="s">
        <v>559</v>
      </c>
      <c r="C91" s="319"/>
      <c r="D91" s="319"/>
      <c r="E91" s="321"/>
      <c r="F91" s="321"/>
      <c r="G91" s="319"/>
      <c r="H91" s="319"/>
      <c r="I91" s="319"/>
      <c r="J91" s="319"/>
      <c r="K91" s="319"/>
      <c r="L91" s="319"/>
      <c r="M91" s="327">
        <f>SUM(M79:M90)</f>
        <v>0.99599999999999989</v>
      </c>
      <c r="N91" s="322"/>
      <c r="O91" s="319"/>
      <c r="P91" s="319"/>
      <c r="Q91" s="318"/>
      <c r="R91" s="318"/>
      <c r="S91" s="318"/>
      <c r="T91" s="318"/>
      <c r="U91" s="318"/>
      <c r="V91" s="318"/>
      <c r="W91" s="318"/>
      <c r="X91" s="318"/>
      <c r="Y91" s="318"/>
      <c r="Z91" s="318"/>
      <c r="AA91" s="318"/>
      <c r="AB91" s="318"/>
      <c r="AC91" s="318"/>
    </row>
  </sheetData>
  <sheetProtection deleteColumns="0" deleteRows="0"/>
  <mergeCells count="10">
    <mergeCell ref="N1:P1"/>
    <mergeCell ref="A2:AC2"/>
    <mergeCell ref="A3:A4"/>
    <mergeCell ref="B3:D3"/>
    <mergeCell ref="E3:F3"/>
    <mergeCell ref="G3:N3"/>
    <mergeCell ref="O3:S3"/>
    <mergeCell ref="U3:AC3"/>
    <mergeCell ref="C1:M1"/>
    <mergeCell ref="A1:B1"/>
  </mergeCells>
  <phoneticPr fontId="22"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9530-F8F0-42E9-A9BF-05C6A02789D4}">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10504-107B-4E1C-9DF4-327F9EA8A377}">
  <sheetPr>
    <tabColor rgb="FF33CC33"/>
  </sheetPr>
  <dimension ref="A1:Z15"/>
  <sheetViews>
    <sheetView topLeftCell="U1" zoomScale="76" zoomScaleNormal="76" workbookViewId="0">
      <selection activeCell="Z6" sqref="Z6"/>
    </sheetView>
  </sheetViews>
  <sheetFormatPr baseColWidth="10" defaultColWidth="11.42578125" defaultRowHeight="15" x14ac:dyDescent="0.25"/>
  <cols>
    <col min="1" max="1" width="7.140625" customWidth="1"/>
    <col min="3" max="3" width="35.85546875" customWidth="1"/>
    <col min="4" max="4" width="34.5703125" customWidth="1"/>
    <col min="7" max="7" width="25.28515625" customWidth="1"/>
    <col min="8" max="8" width="23.5703125" customWidth="1"/>
    <col min="14" max="14" width="12.85546875" style="198" customWidth="1"/>
    <col min="15" max="15" width="16.85546875" style="198" customWidth="1"/>
    <col min="16" max="16" width="16.5703125" style="198" customWidth="1"/>
    <col min="17" max="17" width="19.7109375" style="198" customWidth="1"/>
    <col min="18" max="18" width="19.7109375" customWidth="1"/>
    <col min="19" max="19" width="18.5703125" customWidth="1"/>
    <col min="20" max="20" width="18.85546875" customWidth="1"/>
    <col min="21" max="25" width="18.5703125" customWidth="1"/>
    <col min="26" max="26" width="151.42578125" customWidth="1"/>
  </cols>
  <sheetData>
    <row r="1" spans="1:26" ht="126" customHeight="1" thickBot="1" x14ac:dyDescent="1.7">
      <c r="A1" s="383" t="s">
        <v>340</v>
      </c>
      <c r="B1" s="384"/>
      <c r="C1" s="381" t="s">
        <v>334</v>
      </c>
      <c r="D1" s="382"/>
      <c r="E1" s="382"/>
      <c r="F1" s="382"/>
      <c r="G1" s="382"/>
      <c r="H1" s="382"/>
      <c r="I1" s="382"/>
      <c r="J1" s="382"/>
      <c r="K1" s="382"/>
      <c r="L1" s="382"/>
      <c r="M1" s="382"/>
      <c r="N1" s="382"/>
      <c r="O1" s="382"/>
      <c r="P1" s="382"/>
      <c r="Q1" s="382"/>
      <c r="R1" s="382"/>
      <c r="S1" s="382"/>
      <c r="T1" s="382"/>
      <c r="U1" s="382"/>
      <c r="V1" s="382"/>
      <c r="W1" s="382"/>
      <c r="X1" s="382"/>
      <c r="Y1" s="382"/>
      <c r="Z1" s="198"/>
    </row>
    <row r="2" spans="1:26" ht="14.45" customHeight="1" x14ac:dyDescent="0.25">
      <c r="A2" s="388" t="s">
        <v>34</v>
      </c>
      <c r="B2" s="389" t="s">
        <v>35</v>
      </c>
      <c r="C2" s="389"/>
      <c r="D2" s="389"/>
      <c r="E2" s="389" t="s">
        <v>36</v>
      </c>
      <c r="F2" s="389"/>
      <c r="G2" s="390" t="s">
        <v>37</v>
      </c>
      <c r="H2" s="391"/>
      <c r="I2" s="391"/>
      <c r="J2" s="391"/>
      <c r="K2" s="391"/>
      <c r="L2" s="391"/>
      <c r="M2" s="391"/>
      <c r="N2" s="195"/>
      <c r="O2" s="195"/>
      <c r="P2" s="195"/>
      <c r="Q2" s="195"/>
      <c r="R2" s="385" t="s">
        <v>300</v>
      </c>
      <c r="S2" s="386"/>
      <c r="T2" s="386"/>
      <c r="U2" s="386"/>
      <c r="V2" s="386"/>
      <c r="W2" s="386"/>
      <c r="X2" s="386"/>
      <c r="Y2" s="386"/>
      <c r="Z2" s="387"/>
    </row>
    <row r="3" spans="1:26" ht="51.75" customHeight="1" x14ac:dyDescent="0.25">
      <c r="A3" s="388"/>
      <c r="B3" s="4" t="s">
        <v>39</v>
      </c>
      <c r="C3" s="4" t="s">
        <v>40</v>
      </c>
      <c r="D3" s="4" t="s">
        <v>41</v>
      </c>
      <c r="E3" s="4" t="s">
        <v>42</v>
      </c>
      <c r="F3" s="4" t="s">
        <v>43</v>
      </c>
      <c r="G3" s="4" t="s">
        <v>44</v>
      </c>
      <c r="H3" s="4" t="s">
        <v>45</v>
      </c>
      <c r="I3" s="4" t="s">
        <v>46</v>
      </c>
      <c r="J3" s="4" t="s">
        <v>47</v>
      </c>
      <c r="K3" s="4" t="s">
        <v>48</v>
      </c>
      <c r="L3" s="4" t="s">
        <v>49</v>
      </c>
      <c r="M3" s="4" t="s">
        <v>50</v>
      </c>
      <c r="N3" s="196" t="s">
        <v>301</v>
      </c>
      <c r="O3" s="196" t="s">
        <v>302</v>
      </c>
      <c r="P3" s="196" t="s">
        <v>303</v>
      </c>
      <c r="Q3" s="196" t="s">
        <v>304</v>
      </c>
      <c r="R3" s="4" t="s">
        <v>101</v>
      </c>
      <c r="S3" s="4" t="s">
        <v>102</v>
      </c>
      <c r="T3" s="4" t="s">
        <v>103</v>
      </c>
      <c r="U3" s="4" t="s">
        <v>104</v>
      </c>
      <c r="V3" s="4" t="s">
        <v>305</v>
      </c>
      <c r="W3" s="4" t="s">
        <v>306</v>
      </c>
      <c r="X3" s="4" t="s">
        <v>307</v>
      </c>
      <c r="Y3" s="4" t="s">
        <v>308</v>
      </c>
      <c r="Z3" s="81" t="s">
        <v>324</v>
      </c>
    </row>
    <row r="4" spans="1:26" ht="60.75" customHeight="1" x14ac:dyDescent="0.25">
      <c r="A4" s="82">
        <v>1</v>
      </c>
      <c r="B4" s="142" t="s">
        <v>67</v>
      </c>
      <c r="C4" s="147"/>
      <c r="D4" s="147"/>
      <c r="E4" s="140"/>
      <c r="F4" s="140"/>
      <c r="G4" s="147"/>
      <c r="H4" s="147"/>
      <c r="I4" s="143"/>
      <c r="J4" s="143"/>
      <c r="K4" s="143"/>
      <c r="L4" s="143"/>
      <c r="M4" s="145"/>
      <c r="N4" s="197" t="e">
        <f>$M4*(SUM($I4:I4)/SUM($I4:$L4))</f>
        <v>#DIV/0!</v>
      </c>
      <c r="O4" s="197" t="e">
        <f>$M4*(SUM($I4:J4)/SUM($I4:$L4))</f>
        <v>#DIV/0!</v>
      </c>
      <c r="P4" s="197" t="e">
        <f>$M4*(SUM($I4:K4)/SUM($I4:$L4))</f>
        <v>#DIV/0!</v>
      </c>
      <c r="Q4" s="197" t="e">
        <f>$M4*(SUM($I4:L4)/SUM($I4:$L4))</f>
        <v>#DIV/0!</v>
      </c>
      <c r="R4" s="77"/>
      <c r="S4" s="143"/>
      <c r="T4" s="143"/>
      <c r="U4" s="77"/>
      <c r="V4" s="151" t="e">
        <f>$M4*SUM($R4:R4)/SUM($I4:$L4)</f>
        <v>#DIV/0!</v>
      </c>
      <c r="W4" s="151" t="e">
        <f>$M4*SUM($R4:S4)/SUM($I4:$L4)</f>
        <v>#DIV/0!</v>
      </c>
      <c r="X4" s="151" t="e">
        <f>$M4*SUM($R4:T4)/SUM($I4:$L4)</f>
        <v>#DIV/0!</v>
      </c>
      <c r="Y4" s="151" t="e">
        <f>$M4*SUM($R4:U4)/SUM($I4:$L4)</f>
        <v>#DIV/0!</v>
      </c>
      <c r="Z4" s="156"/>
    </row>
    <row r="5" spans="1:26" ht="34.5" customHeight="1" x14ac:dyDescent="0.25">
      <c r="A5" s="83"/>
      <c r="B5" s="74"/>
      <c r="C5" s="73" t="s">
        <v>323</v>
      </c>
      <c r="D5" s="13"/>
      <c r="E5" s="17"/>
      <c r="F5" s="17"/>
      <c r="G5" s="13"/>
      <c r="H5" s="13"/>
      <c r="I5" s="75"/>
      <c r="J5" s="75"/>
      <c r="K5" s="75"/>
      <c r="L5" s="75"/>
      <c r="M5" s="76">
        <f>SUM(M4:M4)</f>
        <v>0</v>
      </c>
      <c r="N5" s="189" t="e">
        <f>SUM(N4:N4)</f>
        <v>#DIV/0!</v>
      </c>
      <c r="O5" s="189" t="e">
        <f>SUM(O4:O4)</f>
        <v>#DIV/0!</v>
      </c>
      <c r="P5" s="189" t="e">
        <f>SUM(P4:P4)</f>
        <v>#DIV/0!</v>
      </c>
      <c r="Q5" s="189" t="e">
        <f>SUM(Q4:Q4)</f>
        <v>#DIV/0!</v>
      </c>
      <c r="R5" s="75"/>
      <c r="S5" s="75"/>
      <c r="T5" s="75"/>
      <c r="U5" s="75"/>
      <c r="V5" s="152" t="e">
        <f>SUM(V4:V4)</f>
        <v>#DIV/0!</v>
      </c>
      <c r="W5" s="152" t="e">
        <f>SUM(W4:W4)</f>
        <v>#DIV/0!</v>
      </c>
      <c r="X5" s="152" t="e">
        <f>SUM(X4:X4)</f>
        <v>#DIV/0!</v>
      </c>
      <c r="Y5" s="152" t="e">
        <f>SUM(Y4:Y4)</f>
        <v>#DIV/0!</v>
      </c>
      <c r="Z5" s="84"/>
    </row>
    <row r="6" spans="1:26" ht="42.75" customHeight="1" x14ac:dyDescent="0.25">
      <c r="A6" s="82">
        <v>2</v>
      </c>
      <c r="B6" s="142" t="s">
        <v>81</v>
      </c>
      <c r="C6" s="147"/>
      <c r="D6" s="147"/>
      <c r="E6" s="140"/>
      <c r="F6" s="140"/>
      <c r="G6" s="147"/>
      <c r="H6" s="147"/>
      <c r="I6" s="143"/>
      <c r="J6" s="143"/>
      <c r="K6" s="143"/>
      <c r="L6" s="143"/>
      <c r="M6" s="78"/>
      <c r="N6" s="197" t="e">
        <f>$M6*(SUM($I6:I6)/SUM($I6:$L6))</f>
        <v>#DIV/0!</v>
      </c>
      <c r="O6" s="197" t="e">
        <f>$M6*(SUM($I6:J6)/SUM($I6:$L6))</f>
        <v>#DIV/0!</v>
      </c>
      <c r="P6" s="197" t="e">
        <f>$M6*(SUM($I6:K6)/SUM($I6:$L6))</f>
        <v>#DIV/0!</v>
      </c>
      <c r="Q6" s="197" t="e">
        <f>$M6*(SUM($I6:L6)/SUM($I6:$L6))</f>
        <v>#DIV/0!</v>
      </c>
      <c r="R6" s="77"/>
      <c r="S6" s="77"/>
      <c r="T6" s="77"/>
      <c r="U6" s="77"/>
      <c r="V6" s="151" t="e">
        <f>$M6*SUM($R6:R6)/SUM($I6:$L6)</f>
        <v>#DIV/0!</v>
      </c>
      <c r="W6" s="151" t="e">
        <f>$M6*SUM($R6:S6)/SUM($I6:$L6)</f>
        <v>#DIV/0!</v>
      </c>
      <c r="X6" s="151" t="e">
        <f>$M6*SUM($R6:T6)/SUM($I6:$L6)</f>
        <v>#DIV/0!</v>
      </c>
      <c r="Y6" s="151" t="e">
        <f>$M6*SUM($R6:U6)/SUM($I6:$L6)</f>
        <v>#DIV/0!</v>
      </c>
      <c r="Z6" s="157"/>
    </row>
    <row r="7" spans="1:26" ht="30" customHeight="1" x14ac:dyDescent="0.25">
      <c r="A7" s="85"/>
      <c r="B7" s="13"/>
      <c r="C7" s="73" t="s">
        <v>323</v>
      </c>
      <c r="D7" s="13"/>
      <c r="E7" s="17"/>
      <c r="F7" s="17"/>
      <c r="G7" s="13"/>
      <c r="H7" s="13"/>
      <c r="I7" s="14"/>
      <c r="J7" s="14"/>
      <c r="K7" s="14"/>
      <c r="L7" s="14"/>
      <c r="M7" s="15">
        <f>SUM(M6:M6)</f>
        <v>0</v>
      </c>
      <c r="N7" s="190" t="e">
        <f>SUM(N6:N6)</f>
        <v>#DIV/0!</v>
      </c>
      <c r="O7" s="190" t="e">
        <f>SUM(O6:O6)</f>
        <v>#DIV/0!</v>
      </c>
      <c r="P7" s="190" t="e">
        <f>SUM(P6:P6)</f>
        <v>#DIV/0!</v>
      </c>
      <c r="Q7" s="190" t="e">
        <f>SUM(Q6:Q6)</f>
        <v>#DIV/0!</v>
      </c>
      <c r="R7" s="75"/>
      <c r="S7" s="75"/>
      <c r="T7" s="75"/>
      <c r="U7" s="75"/>
      <c r="V7" s="152" t="e">
        <f>SUM(V6:V6)</f>
        <v>#DIV/0!</v>
      </c>
      <c r="W7" s="152" t="e">
        <f>SUM(W6:W6)</f>
        <v>#DIV/0!</v>
      </c>
      <c r="X7" s="152" t="e">
        <f>SUM(X6:X6)</f>
        <v>#DIV/0!</v>
      </c>
      <c r="Y7" s="152" t="e">
        <f>SUM(Y6:Y6)</f>
        <v>#DIV/0!</v>
      </c>
      <c r="Z7" s="84"/>
    </row>
    <row r="8" spans="1:26" ht="52.5" customHeight="1" x14ac:dyDescent="0.25">
      <c r="A8" s="144">
        <v>3</v>
      </c>
      <c r="B8" s="142" t="s">
        <v>86</v>
      </c>
      <c r="C8" s="146"/>
      <c r="D8" s="146"/>
      <c r="E8" s="140"/>
      <c r="F8" s="140"/>
      <c r="G8" s="140"/>
      <c r="H8" s="141"/>
      <c r="I8" s="148"/>
      <c r="J8" s="149"/>
      <c r="K8" s="149"/>
      <c r="L8" s="149"/>
      <c r="M8" s="145"/>
      <c r="N8" s="197" t="e">
        <f>$M8*(SUM($I8:I8)/SUM($I8:$L8))</f>
        <v>#DIV/0!</v>
      </c>
      <c r="O8" s="197" t="e">
        <f>$M8*(SUM($I8:J8)/SUM($I8:$L8))</f>
        <v>#DIV/0!</v>
      </c>
      <c r="P8" s="197" t="e">
        <f>$M8*(SUM($I8:K8)/SUM($I8:$L8))</f>
        <v>#DIV/0!</v>
      </c>
      <c r="Q8" s="197" t="e">
        <f>$M8*(SUM($I8:L8)/SUM($I8:$L8))</f>
        <v>#DIV/0!</v>
      </c>
      <c r="R8" s="148"/>
      <c r="S8" s="149"/>
      <c r="T8" s="149"/>
      <c r="U8" s="16"/>
      <c r="V8" s="151" t="e">
        <f>$M8*SUM($R8:R8)/SUM($I8:$L8)</f>
        <v>#DIV/0!</v>
      </c>
      <c r="W8" s="151" t="e">
        <f>$M8*SUM($R8:S8)/SUM($I8:$L8)</f>
        <v>#DIV/0!</v>
      </c>
      <c r="X8" s="151" t="e">
        <f>$M8*SUM($R8:T8)/SUM($I8:$L8)</f>
        <v>#DIV/0!</v>
      </c>
      <c r="Y8" s="151" t="e">
        <f>$M8*SUM($R8:U8)/SUM($I8:$L8)</f>
        <v>#DIV/0!</v>
      </c>
      <c r="Z8" s="158"/>
    </row>
    <row r="9" spans="1:26" s="187" customFormat="1" ht="26.25" customHeight="1" x14ac:dyDescent="0.25">
      <c r="A9" s="179"/>
      <c r="B9" s="180"/>
      <c r="C9" s="73" t="s">
        <v>323</v>
      </c>
      <c r="D9" s="181"/>
      <c r="E9" s="182"/>
      <c r="F9" s="182"/>
      <c r="G9" s="181"/>
      <c r="H9" s="181"/>
      <c r="I9" s="183"/>
      <c r="J9" s="183"/>
      <c r="K9" s="183"/>
      <c r="L9" s="183"/>
      <c r="M9" s="184">
        <f>SUM(M8:M8)</f>
        <v>0</v>
      </c>
      <c r="N9" s="191" t="e">
        <f>SUM(N8:N8)</f>
        <v>#DIV/0!</v>
      </c>
      <c r="O9" s="191" t="e">
        <f>SUM(O8:O8)</f>
        <v>#DIV/0!</v>
      </c>
      <c r="P9" s="191" t="e">
        <f>SUM(P8:P8)</f>
        <v>#DIV/0!</v>
      </c>
      <c r="Q9" s="191" t="e">
        <f>SUM(Q8:Q8)</f>
        <v>#DIV/0!</v>
      </c>
      <c r="R9" s="185"/>
      <c r="S9" s="185"/>
      <c r="T9" s="185"/>
      <c r="U9" s="185"/>
      <c r="V9" s="152" t="e">
        <f>SUM(V8:V8)</f>
        <v>#DIV/0!</v>
      </c>
      <c r="W9" s="152" t="e">
        <f>SUM(W8:W8)</f>
        <v>#DIV/0!</v>
      </c>
      <c r="X9" s="152" t="e">
        <f>SUM(X8:X8)</f>
        <v>#DIV/0!</v>
      </c>
      <c r="Y9" s="152" t="e">
        <f>SUM(Y8:Y8)</f>
        <v>#DIV/0!</v>
      </c>
      <c r="Z9" s="186"/>
    </row>
    <row r="10" spans="1:26" ht="40.5" customHeight="1" x14ac:dyDescent="0.25">
      <c r="A10" s="82">
        <v>4</v>
      </c>
      <c r="B10" s="150" t="s">
        <v>335</v>
      </c>
      <c r="C10" s="147"/>
      <c r="D10" s="147"/>
      <c r="E10" s="140"/>
      <c r="F10" s="140"/>
      <c r="G10" s="147"/>
      <c r="H10" s="147"/>
      <c r="I10" s="141"/>
      <c r="J10" s="141"/>
      <c r="K10" s="141"/>
      <c r="L10" s="141"/>
      <c r="M10" s="78"/>
      <c r="N10" s="197" t="e">
        <f>$M10*(SUM($I10:I10)/SUM($I10:$L10))</f>
        <v>#DIV/0!</v>
      </c>
      <c r="O10" s="197" t="e">
        <f>$M10*(SUM($I10:J10)/SUM($I10:$L10))</f>
        <v>#DIV/0!</v>
      </c>
      <c r="P10" s="197" t="e">
        <f>$M10*(SUM($I10:K10)/SUM($I10:$L10))</f>
        <v>#DIV/0!</v>
      </c>
      <c r="Q10" s="197" t="e">
        <f>$M10*(SUM($I10:L10)/SUM($I10:$L10))</f>
        <v>#DIV/0!</v>
      </c>
      <c r="R10" s="6"/>
      <c r="S10" s="141"/>
      <c r="T10" s="141"/>
      <c r="U10" s="6"/>
      <c r="V10" s="151" t="e">
        <f>$M10*SUM($R10:R10)/SUM($I10:$L10)</f>
        <v>#DIV/0!</v>
      </c>
      <c r="W10" s="151" t="e">
        <f>$M10*SUM($R10:S10)/SUM($I10:$L10)</f>
        <v>#DIV/0!</v>
      </c>
      <c r="X10" s="151" t="e">
        <f>$M10*SUM($R10:T10)/SUM($I10:$L10)</f>
        <v>#DIV/0!</v>
      </c>
      <c r="Y10" s="151" t="e">
        <f>$M10*SUM($R10:U10)/SUM($I10:$L10)</f>
        <v>#DIV/0!</v>
      </c>
      <c r="Z10" s="160"/>
    </row>
    <row r="11" spans="1:26" ht="21.75" customHeight="1" x14ac:dyDescent="0.25">
      <c r="A11" s="86"/>
      <c r="B11" s="59"/>
      <c r="C11" s="73" t="s">
        <v>323</v>
      </c>
      <c r="D11" s="10"/>
      <c r="E11" s="18"/>
      <c r="F11" s="18"/>
      <c r="G11" s="10"/>
      <c r="H11" s="10"/>
      <c r="I11" s="11"/>
      <c r="J11" s="11"/>
      <c r="K11" s="11"/>
      <c r="L11" s="11"/>
      <c r="M11" s="12">
        <f>SUM(M10:M10)</f>
        <v>0</v>
      </c>
      <c r="N11" s="192" t="e">
        <f>SUM(N10:N10)</f>
        <v>#DIV/0!</v>
      </c>
      <c r="O11" s="192" t="e">
        <f>SUM(O10:O10)</f>
        <v>#DIV/0!</v>
      </c>
      <c r="P11" s="192" t="e">
        <f>SUM(P10:P10)</f>
        <v>#DIV/0!</v>
      </c>
      <c r="Q11" s="192" t="e">
        <f>SUM(Q10:Q10)</f>
        <v>#DIV/0!</v>
      </c>
      <c r="R11" s="75"/>
      <c r="S11" s="75"/>
      <c r="T11" s="75"/>
      <c r="U11" s="75"/>
      <c r="V11" s="152" t="e">
        <f>SUM(V10:V10)</f>
        <v>#DIV/0!</v>
      </c>
      <c r="W11" s="152" t="e">
        <f>SUM(W10:W10)</f>
        <v>#DIV/0!</v>
      </c>
      <c r="X11" s="152" t="e">
        <f>SUM(X10:X10)</f>
        <v>#DIV/0!</v>
      </c>
      <c r="Y11" s="152" t="e">
        <f>SUM(Y10:Y10)</f>
        <v>#DIV/0!</v>
      </c>
      <c r="Z11" s="84"/>
    </row>
    <row r="12" spans="1:26" ht="43.5" customHeight="1" x14ac:dyDescent="0.25">
      <c r="A12" s="82">
        <v>5</v>
      </c>
      <c r="B12" s="150" t="s">
        <v>336</v>
      </c>
      <c r="C12" s="147"/>
      <c r="D12" s="147"/>
      <c r="E12" s="140"/>
      <c r="F12" s="140"/>
      <c r="G12" s="147"/>
      <c r="H12" s="147"/>
      <c r="I12" s="141"/>
      <c r="J12" s="141"/>
      <c r="K12" s="141"/>
      <c r="L12" s="141"/>
      <c r="M12" s="145"/>
      <c r="N12" s="197" t="e">
        <f>$M12*(SUM($I12:I12)/SUM($I12:$L12))</f>
        <v>#DIV/0!</v>
      </c>
      <c r="O12" s="197" t="e">
        <f>$M12*(SUM($I12:J12)/SUM($I12:$L12))</f>
        <v>#DIV/0!</v>
      </c>
      <c r="P12" s="197" t="e">
        <f>$M12*(SUM($I12:K12)/SUM($I12:$L12))</f>
        <v>#DIV/0!</v>
      </c>
      <c r="Q12" s="197" t="e">
        <f>$M12*(SUM($I12:L12)/SUM($I12:$L12))</f>
        <v>#DIV/0!</v>
      </c>
      <c r="R12" s="6"/>
      <c r="S12" s="141"/>
      <c r="T12" s="6"/>
      <c r="U12" s="77"/>
      <c r="V12" s="151" t="e">
        <f>$M12*SUM($R12:R12)/SUM($I12:$L12)</f>
        <v>#DIV/0!</v>
      </c>
      <c r="W12" s="151" t="e">
        <f>$M12*SUM($R12:S12)/SUM($I12:$L12)</f>
        <v>#DIV/0!</v>
      </c>
      <c r="X12" s="151" t="e">
        <f>$M12*SUM($R12:T12)/SUM($I12:$L12)</f>
        <v>#DIV/0!</v>
      </c>
      <c r="Y12" s="151" t="e">
        <f>$M12*SUM($R12:U12)/SUM($I12:$L12)</f>
        <v>#DIV/0!</v>
      </c>
      <c r="Z12" s="159"/>
    </row>
    <row r="13" spans="1:26" ht="27" customHeight="1" x14ac:dyDescent="0.25">
      <c r="A13" s="86"/>
      <c r="B13" s="59"/>
      <c r="C13" s="73" t="s">
        <v>323</v>
      </c>
      <c r="D13" s="10"/>
      <c r="E13" s="18"/>
      <c r="F13" s="18"/>
      <c r="G13" s="10"/>
      <c r="H13" s="10"/>
      <c r="I13" s="11"/>
      <c r="J13" s="11"/>
      <c r="K13" s="11"/>
      <c r="L13" s="11"/>
      <c r="M13" s="12">
        <f>SUM(M12:M12)</f>
        <v>0</v>
      </c>
      <c r="N13" s="193" t="e">
        <f>SUM(N12:N12)</f>
        <v>#DIV/0!</v>
      </c>
      <c r="O13" s="193" t="e">
        <f>SUM(O12:O12)</f>
        <v>#DIV/0!</v>
      </c>
      <c r="P13" s="193" t="e">
        <f>SUM(P12:P12)</f>
        <v>#DIV/0!</v>
      </c>
      <c r="Q13" s="193" t="e">
        <f>SUM(Q12:Q12)</f>
        <v>#DIV/0!</v>
      </c>
      <c r="R13" s="75"/>
      <c r="S13" s="75"/>
      <c r="T13" s="75"/>
      <c r="U13" s="75"/>
      <c r="V13" s="152" t="e">
        <f>SUM(V12:V12)</f>
        <v>#DIV/0!</v>
      </c>
      <c r="W13" s="152" t="e">
        <f>SUM(W12:W12)</f>
        <v>#DIV/0!</v>
      </c>
      <c r="X13" s="152" t="e">
        <f>SUM(X12:X12)</f>
        <v>#DIV/0!</v>
      </c>
      <c r="Y13" s="152" t="e">
        <f>SUM(Y12:Y12)</f>
        <v>#DIV/0!</v>
      </c>
      <c r="Z13" s="84"/>
    </row>
    <row r="14" spans="1:26" ht="43.5" customHeight="1" x14ac:dyDescent="0.25">
      <c r="A14" s="82">
        <v>6</v>
      </c>
      <c r="B14" s="150" t="s">
        <v>98</v>
      </c>
      <c r="C14" s="147"/>
      <c r="D14" s="147"/>
      <c r="E14" s="140"/>
      <c r="F14" s="140"/>
      <c r="G14" s="147"/>
      <c r="H14" s="147"/>
      <c r="I14" s="141"/>
      <c r="J14" s="141"/>
      <c r="K14" s="141"/>
      <c r="L14" s="141"/>
      <c r="M14" s="145"/>
      <c r="N14" s="197" t="e">
        <f>$M14*(SUM($I14:I14)/SUM($I14:$L14))</f>
        <v>#DIV/0!</v>
      </c>
      <c r="O14" s="197" t="e">
        <f>$M14*(SUM($I14:J14)/SUM($I14:$L14))</f>
        <v>#DIV/0!</v>
      </c>
      <c r="P14" s="197" t="e">
        <f>$M14*(SUM($I14:K14)/SUM($I14:$L14))</f>
        <v>#DIV/0!</v>
      </c>
      <c r="Q14" s="197" t="e">
        <f>$M14*(SUM($I14:L14)/SUM($I14:$L14))</f>
        <v>#DIV/0!</v>
      </c>
      <c r="R14" s="6"/>
      <c r="S14" s="141"/>
      <c r="T14" s="6"/>
      <c r="U14" s="6"/>
      <c r="V14" s="151" t="e">
        <f>$M14*SUM($R14:R14)/SUM($I14:$L14)</f>
        <v>#DIV/0!</v>
      </c>
      <c r="W14" s="151" t="e">
        <f>$M14*SUM($R14:S14)/SUM($I14:$L14)</f>
        <v>#DIV/0!</v>
      </c>
      <c r="X14" s="151" t="e">
        <f>$M14*SUM($R14:T14)/SUM($I14:$L14)</f>
        <v>#DIV/0!</v>
      </c>
      <c r="Y14" s="151" t="e">
        <f>$M14*SUM($R14:U14)/SUM($I14:$L14)</f>
        <v>#DIV/0!</v>
      </c>
      <c r="Z14" s="159"/>
    </row>
    <row r="15" spans="1:26" ht="21.75" customHeight="1" thickBot="1" x14ac:dyDescent="0.3">
      <c r="A15" s="87"/>
      <c r="B15" s="88"/>
      <c r="C15" s="73" t="s">
        <v>323</v>
      </c>
      <c r="D15" s="89"/>
      <c r="E15" s="90"/>
      <c r="F15" s="90"/>
      <c r="G15" s="89"/>
      <c r="H15" s="89"/>
      <c r="I15" s="91"/>
      <c r="J15" s="91"/>
      <c r="K15" s="91"/>
      <c r="L15" s="91"/>
      <c r="M15" s="92">
        <f>SUM(M14:M14)</f>
        <v>0</v>
      </c>
      <c r="N15" s="188" t="e">
        <f>SUM(N14:N14)</f>
        <v>#DIV/0!</v>
      </c>
      <c r="O15" s="188" t="e">
        <f>SUM(O14:O14)</f>
        <v>#DIV/0!</v>
      </c>
      <c r="P15" s="188" t="e">
        <f>SUM(P14:P14)</f>
        <v>#DIV/0!</v>
      </c>
      <c r="Q15" s="188" t="e">
        <f>SUM(Q14:Q14)</f>
        <v>#DIV/0!</v>
      </c>
      <c r="R15" s="93"/>
      <c r="S15" s="93"/>
      <c r="T15" s="93"/>
      <c r="U15" s="93"/>
      <c r="V15" s="153" t="e">
        <f>SUM(V14:V14)</f>
        <v>#DIV/0!</v>
      </c>
      <c r="W15" s="153" t="e">
        <f>SUM(W14:W14)</f>
        <v>#DIV/0!</v>
      </c>
      <c r="X15" s="153" t="e">
        <f>SUM(X14:X14)</f>
        <v>#DIV/0!</v>
      </c>
      <c r="Y15" s="153" t="e">
        <f>SUM(Y14:Y14)</f>
        <v>#DIV/0!</v>
      </c>
      <c r="Z15" s="94"/>
    </row>
  </sheetData>
  <mergeCells count="7">
    <mergeCell ref="C1:Y1"/>
    <mergeCell ref="A1:B1"/>
    <mergeCell ref="R2:Z2"/>
    <mergeCell ref="A2:A3"/>
    <mergeCell ref="B2:D2"/>
    <mergeCell ref="E2:F2"/>
    <mergeCell ref="G2:M2"/>
  </mergeCells>
  <phoneticPr fontId="22"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2E31-7B08-4D48-A44C-8DC15386FB9B}">
  <sheetPr>
    <tabColor rgb="FF0070C0"/>
  </sheetPr>
  <dimension ref="A1:Q20"/>
  <sheetViews>
    <sheetView showGridLines="0" topLeftCell="C1" zoomScale="85" zoomScaleNormal="85" workbookViewId="0">
      <pane ySplit="2" topLeftCell="A14" activePane="bottomLeft" state="frozen"/>
      <selection activeCell="A15" sqref="A15"/>
      <selection pane="bottomLeft" activeCell="D14" sqref="D14"/>
    </sheetView>
  </sheetViews>
  <sheetFormatPr baseColWidth="10" defaultColWidth="11.42578125" defaultRowHeight="14.25" x14ac:dyDescent="0.2"/>
  <cols>
    <col min="1" max="1" width="11.42578125" style="2"/>
    <col min="2" max="2" width="21.5703125" style="2" customWidth="1"/>
    <col min="3" max="3" width="68.140625" style="2" customWidth="1"/>
    <col min="4" max="4" width="27" style="2" customWidth="1"/>
    <col min="5" max="5" width="139.140625" style="2" customWidth="1"/>
    <col min="6" max="16384" width="11.42578125" style="2"/>
  </cols>
  <sheetData>
    <row r="1" spans="1:17" ht="130.5" customHeight="1" thickBot="1" x14ac:dyDescent="0.3">
      <c r="A1" s="392" t="s">
        <v>328</v>
      </c>
      <c r="B1" s="393"/>
      <c r="C1" s="393"/>
      <c r="D1" s="393"/>
      <c r="E1" s="205"/>
      <c r="F1" s="201"/>
      <c r="G1" s="201"/>
      <c r="H1" s="201"/>
      <c r="I1" s="201"/>
      <c r="J1" s="201"/>
      <c r="K1" s="201"/>
      <c r="L1" s="201"/>
      <c r="M1" s="201"/>
      <c r="N1" s="206"/>
      <c r="O1" s="206"/>
      <c r="P1" s="206"/>
      <c r="Q1"/>
    </row>
    <row r="2" spans="1:17" ht="35.25" customHeight="1" x14ac:dyDescent="0.2">
      <c r="A2" s="95" t="s">
        <v>105</v>
      </c>
      <c r="B2" s="96" t="s">
        <v>106</v>
      </c>
      <c r="C2" s="96" t="s">
        <v>107</v>
      </c>
      <c r="D2" s="96" t="s">
        <v>108</v>
      </c>
      <c r="E2" s="97" t="s">
        <v>109</v>
      </c>
    </row>
    <row r="3" spans="1:17" ht="155.44999999999999" customHeight="1" x14ac:dyDescent="0.2">
      <c r="A3" s="98">
        <f>0+1</f>
        <v>1</v>
      </c>
      <c r="B3" s="9" t="s">
        <v>110</v>
      </c>
      <c r="C3" s="70" t="s">
        <v>111</v>
      </c>
      <c r="D3" s="71" t="s">
        <v>112</v>
      </c>
      <c r="E3" s="99" t="s">
        <v>113</v>
      </c>
    </row>
    <row r="4" spans="1:17" ht="114.75" customHeight="1" x14ac:dyDescent="0.2">
      <c r="A4" s="98">
        <f t="shared" ref="A4:A15" si="0">+A3+1</f>
        <v>2</v>
      </c>
      <c r="B4" s="9" t="s">
        <v>110</v>
      </c>
      <c r="C4" s="70" t="s">
        <v>114</v>
      </c>
      <c r="D4" s="71" t="s">
        <v>82</v>
      </c>
      <c r="E4" s="99" t="s">
        <v>115</v>
      </c>
    </row>
    <row r="5" spans="1:17" ht="138" customHeight="1" x14ac:dyDescent="0.2">
      <c r="A5" s="98">
        <f t="shared" si="0"/>
        <v>3</v>
      </c>
      <c r="B5" s="9" t="s">
        <v>110</v>
      </c>
      <c r="C5" s="70" t="s">
        <v>111</v>
      </c>
      <c r="D5" s="71" t="s">
        <v>85</v>
      </c>
      <c r="E5" s="99" t="s">
        <v>116</v>
      </c>
    </row>
    <row r="6" spans="1:17" ht="256.5" x14ac:dyDescent="0.2">
      <c r="A6" s="98">
        <f t="shared" si="0"/>
        <v>4</v>
      </c>
      <c r="B6" s="9" t="s">
        <v>110</v>
      </c>
      <c r="C6" s="70" t="s">
        <v>117</v>
      </c>
      <c r="D6" s="71" t="s">
        <v>76</v>
      </c>
      <c r="E6" s="99" t="s">
        <v>118</v>
      </c>
    </row>
    <row r="7" spans="1:17" ht="114" x14ac:dyDescent="0.2">
      <c r="A7" s="98">
        <f t="shared" si="0"/>
        <v>5</v>
      </c>
      <c r="B7" s="9" t="s">
        <v>110</v>
      </c>
      <c r="C7" s="70" t="s">
        <v>119</v>
      </c>
      <c r="D7" s="71" t="s">
        <v>79</v>
      </c>
      <c r="E7" s="100" t="s">
        <v>120</v>
      </c>
    </row>
    <row r="8" spans="1:17" ht="71.25" x14ac:dyDescent="0.2">
      <c r="A8" s="98">
        <f>+A7+1</f>
        <v>6</v>
      </c>
      <c r="B8" s="9" t="s">
        <v>121</v>
      </c>
      <c r="C8" s="70" t="s">
        <v>111</v>
      </c>
      <c r="D8" s="71" t="s">
        <v>68</v>
      </c>
      <c r="E8" s="99" t="s">
        <v>122</v>
      </c>
    </row>
    <row r="9" spans="1:17" ht="156.75" x14ac:dyDescent="0.2">
      <c r="A9" s="98">
        <f>+A8+1</f>
        <v>7</v>
      </c>
      <c r="B9" s="9" t="s">
        <v>123</v>
      </c>
      <c r="C9" s="70" t="s">
        <v>124</v>
      </c>
      <c r="D9" s="9" t="s">
        <v>87</v>
      </c>
      <c r="E9" s="99" t="s">
        <v>125</v>
      </c>
    </row>
    <row r="10" spans="1:17" ht="86.25" customHeight="1" x14ac:dyDescent="0.2">
      <c r="A10" s="98">
        <f t="shared" si="0"/>
        <v>8</v>
      </c>
      <c r="B10" s="9" t="s">
        <v>123</v>
      </c>
      <c r="C10" s="72" t="s">
        <v>124</v>
      </c>
      <c r="D10" s="9" t="s">
        <v>92</v>
      </c>
      <c r="E10" s="100" t="s">
        <v>126</v>
      </c>
    </row>
    <row r="11" spans="1:17" ht="57" x14ac:dyDescent="0.2">
      <c r="A11" s="98">
        <f t="shared" si="0"/>
        <v>9</v>
      </c>
      <c r="B11" s="9" t="s">
        <v>123</v>
      </c>
      <c r="C11" s="72" t="s">
        <v>117</v>
      </c>
      <c r="D11" s="9" t="s">
        <v>97</v>
      </c>
      <c r="E11" s="100" t="s">
        <v>127</v>
      </c>
    </row>
    <row r="12" spans="1:17" ht="71.25" x14ac:dyDescent="0.2">
      <c r="A12" s="98">
        <f t="shared" si="0"/>
        <v>10</v>
      </c>
      <c r="B12" s="9" t="s">
        <v>123</v>
      </c>
      <c r="C12" s="72" t="s">
        <v>128</v>
      </c>
      <c r="D12" s="9" t="s">
        <v>129</v>
      </c>
      <c r="E12" s="100" t="s">
        <v>130</v>
      </c>
    </row>
    <row r="13" spans="1:17" ht="225" customHeight="1" x14ac:dyDescent="0.2">
      <c r="A13" s="98">
        <f>+A12+1</f>
        <v>11</v>
      </c>
      <c r="B13" s="9" t="s">
        <v>123</v>
      </c>
      <c r="C13" s="72" t="s">
        <v>128</v>
      </c>
      <c r="D13" s="9" t="s">
        <v>80</v>
      </c>
      <c r="E13" s="100" t="s">
        <v>131</v>
      </c>
    </row>
    <row r="14" spans="1:17" ht="114" customHeight="1" x14ac:dyDescent="0.2">
      <c r="A14" s="98">
        <f>+A13+1</f>
        <v>12</v>
      </c>
      <c r="B14" s="9" t="s">
        <v>121</v>
      </c>
      <c r="C14" s="72" t="s">
        <v>128</v>
      </c>
      <c r="D14" s="9" t="s">
        <v>77</v>
      </c>
      <c r="E14" s="99" t="s">
        <v>132</v>
      </c>
    </row>
    <row r="15" spans="1:17" ht="93.6" customHeight="1" x14ac:dyDescent="0.2">
      <c r="A15" s="98">
        <f t="shared" si="0"/>
        <v>13</v>
      </c>
      <c r="B15" s="71" t="s">
        <v>133</v>
      </c>
      <c r="C15" s="70" t="s">
        <v>117</v>
      </c>
      <c r="D15" s="71" t="s">
        <v>99</v>
      </c>
      <c r="E15" s="99" t="s">
        <v>134</v>
      </c>
    </row>
    <row r="16" spans="1:17" ht="102.95" customHeight="1" x14ac:dyDescent="0.2">
      <c r="A16" s="98">
        <f>A15+1</f>
        <v>14</v>
      </c>
      <c r="B16" s="9" t="s">
        <v>121</v>
      </c>
      <c r="C16" s="72" t="s">
        <v>111</v>
      </c>
      <c r="D16" s="9" t="s">
        <v>96</v>
      </c>
      <c r="E16" s="100" t="s">
        <v>135</v>
      </c>
    </row>
    <row r="17" spans="1:5" ht="143.25" thickBot="1" x14ac:dyDescent="0.25">
      <c r="A17" s="101">
        <f>A16+1</f>
        <v>15</v>
      </c>
      <c r="B17" s="102" t="s">
        <v>133</v>
      </c>
      <c r="C17" s="103" t="s">
        <v>117</v>
      </c>
      <c r="D17" s="104" t="s">
        <v>95</v>
      </c>
      <c r="E17" s="105" t="s">
        <v>136</v>
      </c>
    </row>
    <row r="19" spans="1:5" ht="33" customHeight="1" x14ac:dyDescent="0.2">
      <c r="A19" s="394" t="s">
        <v>137</v>
      </c>
      <c r="B19" s="394"/>
      <c r="C19" s="394"/>
      <c r="D19" s="394"/>
      <c r="E19" s="394"/>
    </row>
    <row r="20" spans="1:5" ht="409.5" customHeight="1" x14ac:dyDescent="0.2">
      <c r="A20" s="395"/>
      <c r="B20" s="395"/>
      <c r="C20" s="395"/>
      <c r="D20" s="395"/>
      <c r="E20" s="395"/>
    </row>
  </sheetData>
  <autoFilter ref="A2:E17" xr:uid="{4CA94736-76A7-48EE-B35D-4539F8D90DD1}"/>
  <mergeCells count="3">
    <mergeCell ref="A1:D1"/>
    <mergeCell ref="A19:E19"/>
    <mergeCell ref="A20:E2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C092-D76F-4575-967A-0D460915FC13}">
  <sheetPr>
    <tabColor rgb="FF0070C0"/>
  </sheetPr>
  <dimension ref="A1:D64"/>
  <sheetViews>
    <sheetView topLeftCell="A39" workbookViewId="0">
      <selection activeCell="B65" sqref="B65"/>
    </sheetView>
  </sheetViews>
  <sheetFormatPr baseColWidth="10" defaultColWidth="10.85546875" defaultRowHeight="14.25" x14ac:dyDescent="0.2"/>
  <cols>
    <col min="1" max="1" width="3.140625" style="2" bestFit="1" customWidth="1"/>
    <col min="2" max="2" width="85.85546875" style="2" customWidth="1"/>
    <col min="3" max="3" width="4.42578125" style="2" customWidth="1"/>
    <col min="4" max="4" width="87.28515625" style="2" customWidth="1"/>
    <col min="5" max="16384" width="10.85546875" style="2"/>
  </cols>
  <sheetData>
    <row r="1" spans="1:4" ht="61.5" customHeight="1" thickBot="1" x14ac:dyDescent="0.25">
      <c r="A1" s="396" t="s">
        <v>345</v>
      </c>
      <c r="B1" s="397"/>
      <c r="C1" s="397"/>
      <c r="D1" s="204"/>
    </row>
    <row r="2" spans="1:4" ht="14.45" customHeight="1" thickBot="1" x14ac:dyDescent="0.25">
      <c r="A2" s="398" t="s">
        <v>138</v>
      </c>
      <c r="B2" s="399"/>
      <c r="C2" s="398" t="s">
        <v>139</v>
      </c>
      <c r="D2" s="399"/>
    </row>
    <row r="3" spans="1:4" x14ac:dyDescent="0.2">
      <c r="A3" s="19">
        <v>1</v>
      </c>
      <c r="B3" s="106" t="s">
        <v>140</v>
      </c>
      <c r="C3" s="107"/>
      <c r="D3" s="108"/>
    </row>
    <row r="4" spans="1:4" x14ac:dyDescent="0.2">
      <c r="A4" s="19">
        <v>2</v>
      </c>
      <c r="B4" s="20" t="s">
        <v>141</v>
      </c>
      <c r="C4" s="32">
        <v>1</v>
      </c>
      <c r="D4" s="20" t="s">
        <v>142</v>
      </c>
    </row>
    <row r="5" spans="1:4" x14ac:dyDescent="0.2">
      <c r="A5" s="19">
        <v>3</v>
      </c>
      <c r="B5" s="20" t="s">
        <v>143</v>
      </c>
      <c r="C5" s="32">
        <v>2</v>
      </c>
      <c r="D5" s="20" t="s">
        <v>144</v>
      </c>
    </row>
    <row r="6" spans="1:4" x14ac:dyDescent="0.2">
      <c r="A6" s="19">
        <v>4</v>
      </c>
      <c r="B6" s="20" t="s">
        <v>145</v>
      </c>
      <c r="C6" s="32">
        <v>3</v>
      </c>
      <c r="D6" s="20" t="s">
        <v>146</v>
      </c>
    </row>
    <row r="7" spans="1:4" x14ac:dyDescent="0.2">
      <c r="A7" s="19">
        <v>5</v>
      </c>
      <c r="B7" s="20" t="s">
        <v>147</v>
      </c>
      <c r="C7" s="32">
        <v>4</v>
      </c>
      <c r="D7" s="33" t="s">
        <v>148</v>
      </c>
    </row>
    <row r="8" spans="1:4" x14ac:dyDescent="0.2">
      <c r="A8" s="19">
        <v>6</v>
      </c>
      <c r="B8" s="21" t="s">
        <v>149</v>
      </c>
      <c r="C8" s="32">
        <v>5</v>
      </c>
      <c r="D8" s="33" t="s">
        <v>150</v>
      </c>
    </row>
    <row r="9" spans="1:4" x14ac:dyDescent="0.2">
      <c r="A9" s="19">
        <v>7</v>
      </c>
      <c r="B9" s="21" t="s">
        <v>151</v>
      </c>
      <c r="C9" s="32">
        <v>6</v>
      </c>
      <c r="D9" s="25" t="s">
        <v>152</v>
      </c>
    </row>
    <row r="10" spans="1:4" ht="25.5" x14ac:dyDescent="0.2">
      <c r="A10" s="19">
        <v>8</v>
      </c>
      <c r="B10" s="20" t="s">
        <v>153</v>
      </c>
      <c r="C10" s="32">
        <v>7</v>
      </c>
      <c r="D10" s="24" t="s">
        <v>154</v>
      </c>
    </row>
    <row r="11" spans="1:4" ht="25.5" x14ac:dyDescent="0.2">
      <c r="A11" s="19">
        <v>9</v>
      </c>
      <c r="B11" s="20" t="s">
        <v>155</v>
      </c>
      <c r="C11" s="32">
        <v>8</v>
      </c>
      <c r="D11" s="27" t="s">
        <v>156</v>
      </c>
    </row>
    <row r="12" spans="1:4" ht="25.5" x14ac:dyDescent="0.2">
      <c r="A12" s="19">
        <v>10</v>
      </c>
      <c r="B12" s="20" t="s">
        <v>157</v>
      </c>
      <c r="C12" s="32">
        <v>9</v>
      </c>
      <c r="D12" s="27" t="s">
        <v>158</v>
      </c>
    </row>
    <row r="13" spans="1:4" x14ac:dyDescent="0.2">
      <c r="A13" s="19">
        <v>11</v>
      </c>
      <c r="B13" s="21" t="s">
        <v>159</v>
      </c>
      <c r="C13" s="32">
        <v>10</v>
      </c>
      <c r="D13" s="24" t="s">
        <v>160</v>
      </c>
    </row>
    <row r="14" spans="1:4" ht="25.5" x14ac:dyDescent="0.2">
      <c r="A14" s="19">
        <v>12</v>
      </c>
      <c r="B14" s="21" t="s">
        <v>161</v>
      </c>
      <c r="C14" s="32">
        <v>11</v>
      </c>
      <c r="D14" s="24" t="s">
        <v>162</v>
      </c>
    </row>
    <row r="15" spans="1:4" x14ac:dyDescent="0.2">
      <c r="A15" s="19">
        <v>13</v>
      </c>
      <c r="B15" s="20" t="s">
        <v>163</v>
      </c>
      <c r="C15" s="32">
        <v>12</v>
      </c>
      <c r="D15" s="24" t="s">
        <v>164</v>
      </c>
    </row>
    <row r="16" spans="1:4" x14ac:dyDescent="0.2">
      <c r="A16" s="19">
        <v>14</v>
      </c>
      <c r="B16" s="20" t="s">
        <v>165</v>
      </c>
      <c r="C16" s="32">
        <v>13</v>
      </c>
      <c r="D16" s="24" t="s">
        <v>166</v>
      </c>
    </row>
    <row r="17" spans="1:4" x14ac:dyDescent="0.2">
      <c r="A17" s="19">
        <v>15</v>
      </c>
      <c r="B17" s="21" t="s">
        <v>167</v>
      </c>
      <c r="C17" s="32">
        <v>14</v>
      </c>
      <c r="D17" s="24" t="s">
        <v>168</v>
      </c>
    </row>
    <row r="18" spans="1:4" x14ac:dyDescent="0.2">
      <c r="A18" s="19">
        <v>16</v>
      </c>
      <c r="B18" s="22" t="s">
        <v>169</v>
      </c>
      <c r="C18" s="32">
        <v>15</v>
      </c>
      <c r="D18" s="24" t="s">
        <v>170</v>
      </c>
    </row>
    <row r="19" spans="1:4" ht="25.5" x14ac:dyDescent="0.2">
      <c r="A19" s="19">
        <v>17</v>
      </c>
      <c r="B19" s="21" t="s">
        <v>171</v>
      </c>
      <c r="C19" s="32">
        <v>16</v>
      </c>
      <c r="D19" s="27" t="s">
        <v>172</v>
      </c>
    </row>
    <row r="20" spans="1:4" x14ac:dyDescent="0.2">
      <c r="A20" s="19">
        <v>18</v>
      </c>
      <c r="B20" s="22" t="s">
        <v>173</v>
      </c>
      <c r="C20" s="32">
        <v>17</v>
      </c>
      <c r="D20" s="24" t="s">
        <v>174</v>
      </c>
    </row>
    <row r="21" spans="1:4" x14ac:dyDescent="0.2">
      <c r="A21" s="19">
        <v>19</v>
      </c>
      <c r="B21" s="23" t="s">
        <v>175</v>
      </c>
      <c r="C21" s="32">
        <v>18</v>
      </c>
      <c r="D21" s="27" t="s">
        <v>176</v>
      </c>
    </row>
    <row r="22" spans="1:4" x14ac:dyDescent="0.2">
      <c r="A22" s="19">
        <v>20</v>
      </c>
      <c r="B22" s="22" t="s">
        <v>177</v>
      </c>
      <c r="C22" s="32">
        <v>19</v>
      </c>
      <c r="D22" s="27" t="s">
        <v>178</v>
      </c>
    </row>
    <row r="23" spans="1:4" x14ac:dyDescent="0.2">
      <c r="A23" s="19">
        <v>21</v>
      </c>
      <c r="B23" s="20" t="s">
        <v>179</v>
      </c>
      <c r="C23" s="32">
        <v>20</v>
      </c>
      <c r="D23" s="27" t="s">
        <v>180</v>
      </c>
    </row>
    <row r="24" spans="1:4" x14ac:dyDescent="0.2">
      <c r="A24" s="19">
        <v>22</v>
      </c>
      <c r="B24" s="20" t="s">
        <v>181</v>
      </c>
      <c r="C24" s="32">
        <v>21</v>
      </c>
      <c r="D24" s="27" t="s">
        <v>182</v>
      </c>
    </row>
    <row r="25" spans="1:4" x14ac:dyDescent="0.2">
      <c r="A25" s="19">
        <v>23</v>
      </c>
      <c r="B25" s="20" t="s">
        <v>183</v>
      </c>
      <c r="C25" s="32">
        <v>22</v>
      </c>
      <c r="D25" s="27" t="s">
        <v>184</v>
      </c>
    </row>
    <row r="26" spans="1:4" x14ac:dyDescent="0.2">
      <c r="A26" s="19">
        <v>24</v>
      </c>
      <c r="B26" s="24" t="s">
        <v>185</v>
      </c>
      <c r="C26" s="32">
        <v>23</v>
      </c>
      <c r="D26" s="27" t="s">
        <v>186</v>
      </c>
    </row>
    <row r="27" spans="1:4" x14ac:dyDescent="0.2">
      <c r="A27" s="19">
        <v>25</v>
      </c>
      <c r="B27" s="20" t="s">
        <v>187</v>
      </c>
      <c r="C27" s="32">
        <v>24</v>
      </c>
      <c r="D27" s="27" t="s">
        <v>188</v>
      </c>
    </row>
    <row r="28" spans="1:4" x14ac:dyDescent="0.2">
      <c r="A28" s="19">
        <v>26</v>
      </c>
      <c r="B28" s="20" t="s">
        <v>189</v>
      </c>
      <c r="C28" s="32">
        <v>25</v>
      </c>
      <c r="D28" s="27" t="s">
        <v>190</v>
      </c>
    </row>
    <row r="29" spans="1:4" x14ac:dyDescent="0.2">
      <c r="A29" s="19">
        <v>27</v>
      </c>
      <c r="B29" s="20" t="s">
        <v>191</v>
      </c>
      <c r="C29" s="32">
        <v>26</v>
      </c>
      <c r="D29" s="24" t="s">
        <v>192</v>
      </c>
    </row>
    <row r="30" spans="1:4" x14ac:dyDescent="0.2">
      <c r="A30" s="19">
        <v>28</v>
      </c>
      <c r="B30" s="24" t="s">
        <v>193</v>
      </c>
      <c r="C30" s="32">
        <v>27</v>
      </c>
      <c r="D30" s="24" t="s">
        <v>194</v>
      </c>
    </row>
    <row r="31" spans="1:4" x14ac:dyDescent="0.2">
      <c r="A31" s="19">
        <v>29</v>
      </c>
      <c r="B31" s="20" t="s">
        <v>195</v>
      </c>
      <c r="C31" s="32">
        <v>28</v>
      </c>
      <c r="D31" s="27" t="s">
        <v>196</v>
      </c>
    </row>
    <row r="32" spans="1:4" x14ac:dyDescent="0.2">
      <c r="A32" s="19">
        <v>30</v>
      </c>
      <c r="B32" s="20" t="s">
        <v>197</v>
      </c>
      <c r="C32" s="30"/>
      <c r="D32" s="31"/>
    </row>
    <row r="33" spans="1:4" x14ac:dyDescent="0.2">
      <c r="A33" s="19">
        <v>31</v>
      </c>
      <c r="B33" s="20" t="s">
        <v>198</v>
      </c>
      <c r="C33" s="30"/>
      <c r="D33" s="31"/>
    </row>
    <row r="34" spans="1:4" x14ac:dyDescent="0.2">
      <c r="A34" s="19">
        <v>32</v>
      </c>
      <c r="B34" s="23" t="s">
        <v>199</v>
      </c>
      <c r="C34" s="34"/>
      <c r="D34" s="31"/>
    </row>
    <row r="35" spans="1:4" x14ac:dyDescent="0.2">
      <c r="A35" s="19">
        <v>33</v>
      </c>
      <c r="B35" s="25" t="s">
        <v>200</v>
      </c>
      <c r="C35" s="35"/>
      <c r="D35" s="31"/>
    </row>
    <row r="36" spans="1:4" x14ac:dyDescent="0.2">
      <c r="A36" s="19">
        <v>34</v>
      </c>
      <c r="B36" s="26" t="s">
        <v>201</v>
      </c>
      <c r="C36" s="36"/>
      <c r="D36" s="31"/>
    </row>
    <row r="37" spans="1:4" x14ac:dyDescent="0.2">
      <c r="A37" s="19">
        <v>35</v>
      </c>
      <c r="B37" s="27" t="s">
        <v>202</v>
      </c>
      <c r="C37" s="37"/>
      <c r="D37" s="31"/>
    </row>
    <row r="38" spans="1:4" ht="15" thickBot="1" x14ac:dyDescent="0.25">
      <c r="A38" s="28">
        <v>36</v>
      </c>
      <c r="B38" s="29" t="s">
        <v>203</v>
      </c>
      <c r="C38" s="38"/>
      <c r="D38" s="39"/>
    </row>
    <row r="39" spans="1:4" ht="14.45" customHeight="1" thickBot="1" x14ac:dyDescent="0.25">
      <c r="A39" s="398" t="s">
        <v>204</v>
      </c>
      <c r="B39" s="399"/>
      <c r="C39" s="398" t="s">
        <v>205</v>
      </c>
      <c r="D39" s="399"/>
    </row>
    <row r="40" spans="1:4" x14ac:dyDescent="0.2">
      <c r="A40" s="40">
        <v>1</v>
      </c>
      <c r="B40" s="41" t="s">
        <v>206</v>
      </c>
      <c r="C40" s="51">
        <v>1</v>
      </c>
      <c r="D40" s="41" t="s">
        <v>207</v>
      </c>
    </row>
    <row r="41" spans="1:4" x14ac:dyDescent="0.2">
      <c r="A41" s="40">
        <v>2</v>
      </c>
      <c r="B41" s="41" t="s">
        <v>208</v>
      </c>
      <c r="C41" s="51">
        <v>2</v>
      </c>
      <c r="D41" s="41" t="s">
        <v>209</v>
      </c>
    </row>
    <row r="42" spans="1:4" x14ac:dyDescent="0.2">
      <c r="A42" s="40">
        <v>3</v>
      </c>
      <c r="B42" s="42" t="s">
        <v>210</v>
      </c>
      <c r="C42" s="51">
        <v>3</v>
      </c>
      <c r="D42" s="41" t="s">
        <v>211</v>
      </c>
    </row>
    <row r="43" spans="1:4" x14ac:dyDescent="0.2">
      <c r="A43" s="40">
        <v>4</v>
      </c>
      <c r="B43" s="41" t="s">
        <v>212</v>
      </c>
      <c r="C43" s="51">
        <v>4</v>
      </c>
      <c r="D43" s="41" t="s">
        <v>213</v>
      </c>
    </row>
    <row r="44" spans="1:4" x14ac:dyDescent="0.2">
      <c r="A44" s="40">
        <v>5</v>
      </c>
      <c r="B44" s="43" t="s">
        <v>214</v>
      </c>
      <c r="C44" s="51">
        <v>5</v>
      </c>
      <c r="D44" s="41" t="s">
        <v>215</v>
      </c>
    </row>
    <row r="45" spans="1:4" x14ac:dyDescent="0.2">
      <c r="A45" s="40">
        <v>6</v>
      </c>
      <c r="B45" s="41" t="s">
        <v>216</v>
      </c>
      <c r="C45" s="51">
        <v>6</v>
      </c>
      <c r="D45" s="41" t="s">
        <v>217</v>
      </c>
    </row>
    <row r="46" spans="1:4" ht="25.5" x14ac:dyDescent="0.2">
      <c r="A46" s="40">
        <v>7</v>
      </c>
      <c r="B46" s="43" t="s">
        <v>218</v>
      </c>
      <c r="C46" s="51">
        <v>7</v>
      </c>
      <c r="D46" s="41" t="s">
        <v>219</v>
      </c>
    </row>
    <row r="47" spans="1:4" x14ac:dyDescent="0.2">
      <c r="A47" s="40">
        <v>8</v>
      </c>
      <c r="B47" s="41" t="s">
        <v>220</v>
      </c>
      <c r="C47" s="51">
        <v>8</v>
      </c>
      <c r="D47" s="41" t="s">
        <v>221</v>
      </c>
    </row>
    <row r="48" spans="1:4" x14ac:dyDescent="0.2">
      <c r="A48" s="40">
        <v>9</v>
      </c>
      <c r="B48" s="43" t="s">
        <v>222</v>
      </c>
      <c r="C48" s="51">
        <v>9</v>
      </c>
      <c r="D48" s="41" t="s">
        <v>223</v>
      </c>
    </row>
    <row r="49" spans="1:4" x14ac:dyDescent="0.2">
      <c r="A49" s="40">
        <v>10</v>
      </c>
      <c r="B49" s="41" t="s">
        <v>224</v>
      </c>
      <c r="C49" s="51">
        <v>10</v>
      </c>
      <c r="D49" s="41" t="s">
        <v>225</v>
      </c>
    </row>
    <row r="50" spans="1:4" x14ac:dyDescent="0.2">
      <c r="A50" s="40">
        <v>11</v>
      </c>
      <c r="B50" s="43" t="s">
        <v>226</v>
      </c>
      <c r="C50" s="51">
        <v>11</v>
      </c>
      <c r="D50" s="45" t="s">
        <v>227</v>
      </c>
    </row>
    <row r="51" spans="1:4" ht="25.5" x14ac:dyDescent="0.2">
      <c r="A51" s="40">
        <v>12</v>
      </c>
      <c r="B51" s="41" t="s">
        <v>228</v>
      </c>
      <c r="C51" s="51">
        <v>12</v>
      </c>
      <c r="D51" s="45" t="s">
        <v>229</v>
      </c>
    </row>
    <row r="52" spans="1:4" x14ac:dyDescent="0.2">
      <c r="A52" s="40">
        <v>13</v>
      </c>
      <c r="B52" s="41" t="s">
        <v>230</v>
      </c>
      <c r="C52" s="51">
        <v>13</v>
      </c>
      <c r="D52" s="45" t="s">
        <v>231</v>
      </c>
    </row>
    <row r="53" spans="1:4" x14ac:dyDescent="0.2">
      <c r="A53" s="40">
        <v>14</v>
      </c>
      <c r="B53" s="41" t="s">
        <v>232</v>
      </c>
      <c r="C53" s="200"/>
      <c r="D53" s="43"/>
    </row>
    <row r="54" spans="1:4" x14ac:dyDescent="0.2">
      <c r="A54" s="40">
        <v>15</v>
      </c>
      <c r="B54" s="41" t="s">
        <v>233</v>
      </c>
      <c r="C54" s="200"/>
      <c r="D54" s="43"/>
    </row>
    <row r="55" spans="1:4" x14ac:dyDescent="0.2">
      <c r="A55" s="40">
        <v>16</v>
      </c>
      <c r="B55" s="41" t="s">
        <v>234</v>
      </c>
      <c r="C55" s="200"/>
      <c r="D55" s="52"/>
    </row>
    <row r="56" spans="1:4" x14ac:dyDescent="0.2">
      <c r="A56" s="40">
        <v>17</v>
      </c>
      <c r="B56" s="41" t="s">
        <v>235</v>
      </c>
      <c r="C56" s="200"/>
      <c r="D56" s="52"/>
    </row>
    <row r="57" spans="1:4" x14ac:dyDescent="0.2">
      <c r="A57" s="40">
        <v>18</v>
      </c>
      <c r="B57" s="41" t="s">
        <v>236</v>
      </c>
      <c r="C57" s="200"/>
      <c r="D57" s="52"/>
    </row>
    <row r="58" spans="1:4" x14ac:dyDescent="0.2">
      <c r="A58" s="40">
        <v>19</v>
      </c>
      <c r="B58" s="41" t="s">
        <v>237</v>
      </c>
      <c r="C58" s="200"/>
      <c r="D58" s="52"/>
    </row>
    <row r="59" spans="1:4" x14ac:dyDescent="0.2">
      <c r="A59" s="40">
        <v>20</v>
      </c>
      <c r="B59" s="41" t="s">
        <v>238</v>
      </c>
      <c r="C59" s="200"/>
      <c r="D59" s="52"/>
    </row>
    <row r="60" spans="1:4" x14ac:dyDescent="0.2">
      <c r="A60" s="40">
        <v>21</v>
      </c>
      <c r="B60" s="44" t="s">
        <v>239</v>
      </c>
      <c r="C60" s="53"/>
      <c r="D60" s="52"/>
    </row>
    <row r="61" spans="1:4" x14ac:dyDescent="0.2">
      <c r="A61" s="40">
        <v>22</v>
      </c>
      <c r="B61" s="45" t="s">
        <v>240</v>
      </c>
      <c r="C61" s="54"/>
      <c r="D61" s="52"/>
    </row>
    <row r="62" spans="1:4" x14ac:dyDescent="0.2">
      <c r="A62" s="40">
        <v>23</v>
      </c>
      <c r="B62" s="46" t="s">
        <v>241</v>
      </c>
      <c r="C62" s="55"/>
      <c r="D62" s="56"/>
    </row>
    <row r="63" spans="1:4" x14ac:dyDescent="0.2">
      <c r="A63" s="47"/>
      <c r="B63" s="48"/>
      <c r="C63" s="47"/>
      <c r="D63" s="48"/>
    </row>
    <row r="64" spans="1:4" ht="15" thickBot="1" x14ac:dyDescent="0.25">
      <c r="A64" s="49"/>
      <c r="B64" s="50"/>
      <c r="C64" s="49"/>
      <c r="D64" s="50"/>
    </row>
  </sheetData>
  <mergeCells count="5">
    <mergeCell ref="A1:C1"/>
    <mergeCell ref="A2:B2"/>
    <mergeCell ref="C2:D2"/>
    <mergeCell ref="A39:B39"/>
    <mergeCell ref="C39:D3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DEDC-57E1-4D81-8D32-D7B51608784C}">
  <sheetPr>
    <tabColor rgb="FF7030A0"/>
  </sheetPr>
  <dimension ref="A1:T59"/>
  <sheetViews>
    <sheetView zoomScaleNormal="100" workbookViewId="0">
      <pane ySplit="4" topLeftCell="A5" activePane="bottomLeft" state="frozen"/>
      <selection activeCell="A15" sqref="A15"/>
      <selection pane="bottomLeft" activeCell="B1" sqref="B1:I1"/>
    </sheetView>
  </sheetViews>
  <sheetFormatPr baseColWidth="10" defaultColWidth="10.85546875" defaultRowHeight="12.75" x14ac:dyDescent="0.2"/>
  <cols>
    <col min="1" max="1" width="20.28515625" style="58" customWidth="1"/>
    <col min="2" max="2" width="30.5703125" style="58" customWidth="1"/>
    <col min="3" max="3" width="10.85546875" style="58"/>
    <col min="4" max="4" width="10.28515625" style="58" customWidth="1"/>
    <col min="5" max="5" width="8.28515625" style="58" customWidth="1"/>
    <col min="6" max="6" width="34.85546875" style="58" customWidth="1"/>
    <col min="7" max="7" width="10.85546875" style="58" customWidth="1"/>
    <col min="8" max="8" width="11.7109375" style="58" customWidth="1"/>
    <col min="9" max="9" width="36" style="58" customWidth="1"/>
    <col min="10" max="10" width="10.85546875" style="58"/>
    <col min="11" max="11" width="9.28515625" style="58" customWidth="1"/>
    <col min="12" max="12" width="22.140625" style="58" customWidth="1"/>
    <col min="13" max="13" width="9.42578125" style="139" customWidth="1"/>
    <col min="14" max="14" width="11.42578125" style="139" customWidth="1"/>
    <col min="15" max="15" width="10.85546875" style="58"/>
    <col min="16" max="20" width="10.85546875" style="58" hidden="1" customWidth="1"/>
    <col min="21" max="16384" width="10.85546875" style="58"/>
  </cols>
  <sheetData>
    <row r="1" spans="1:20" ht="87.6" customHeight="1" thickBot="1" x14ac:dyDescent="0.25">
      <c r="A1" s="257">
        <v>4</v>
      </c>
      <c r="B1" s="400" t="s">
        <v>330</v>
      </c>
      <c r="C1" s="400"/>
      <c r="D1" s="400"/>
      <c r="E1" s="400"/>
      <c r="F1" s="400"/>
      <c r="G1" s="400"/>
      <c r="H1" s="400"/>
      <c r="I1" s="401"/>
      <c r="J1" s="402"/>
      <c r="K1" s="403"/>
      <c r="L1" s="403"/>
      <c r="M1" s="403"/>
      <c r="N1" s="404"/>
    </row>
    <row r="2" spans="1:20" ht="30" customHeight="1" x14ac:dyDescent="0.2">
      <c r="A2" s="411" t="s">
        <v>242</v>
      </c>
      <c r="B2" s="405" t="s">
        <v>243</v>
      </c>
      <c r="C2" s="405" t="s">
        <v>244</v>
      </c>
      <c r="D2" s="405" t="s">
        <v>245</v>
      </c>
      <c r="E2" s="405"/>
      <c r="F2" s="405" t="s">
        <v>246</v>
      </c>
      <c r="G2" s="405" t="s">
        <v>247</v>
      </c>
      <c r="H2" s="405" t="s">
        <v>248</v>
      </c>
      <c r="I2" s="405" t="s">
        <v>249</v>
      </c>
      <c r="J2" s="405" t="s">
        <v>250</v>
      </c>
      <c r="K2" s="405"/>
      <c r="L2" s="405" t="s">
        <v>251</v>
      </c>
      <c r="M2" s="407" t="s">
        <v>252</v>
      </c>
      <c r="N2" s="409" t="s">
        <v>344</v>
      </c>
    </row>
    <row r="3" spans="1:20" ht="21.75" customHeight="1" x14ac:dyDescent="0.2">
      <c r="A3" s="412"/>
      <c r="B3" s="406"/>
      <c r="C3" s="406"/>
      <c r="D3" s="123" t="s">
        <v>253</v>
      </c>
      <c r="E3" s="123" t="s">
        <v>254</v>
      </c>
      <c r="F3" s="406"/>
      <c r="G3" s="406"/>
      <c r="H3" s="406"/>
      <c r="I3" s="406"/>
      <c r="J3" s="123" t="s">
        <v>255</v>
      </c>
      <c r="K3" s="123" t="s">
        <v>254</v>
      </c>
      <c r="L3" s="406"/>
      <c r="M3" s="408"/>
      <c r="N3" s="410"/>
    </row>
    <row r="4" spans="1:20" ht="17.25" customHeight="1" thickBot="1" x14ac:dyDescent="0.25">
      <c r="A4" s="127"/>
      <c r="B4" s="128"/>
      <c r="C4" s="129"/>
      <c r="D4" s="128"/>
      <c r="E4" s="128"/>
      <c r="F4" s="128"/>
      <c r="G4" s="129"/>
      <c r="H4" s="130"/>
      <c r="I4" s="128"/>
      <c r="J4" s="130"/>
      <c r="K4" s="131"/>
      <c r="L4" s="128"/>
      <c r="M4" s="132"/>
      <c r="N4" s="133"/>
    </row>
    <row r="5" spans="1:20" x14ac:dyDescent="0.2">
      <c r="A5" s="125"/>
      <c r="B5" s="126"/>
      <c r="C5" s="134"/>
      <c r="D5" s="126"/>
      <c r="E5" s="126"/>
      <c r="F5" s="126"/>
      <c r="G5" s="134"/>
      <c r="H5" s="134"/>
      <c r="I5" s="7"/>
      <c r="J5" s="134"/>
      <c r="K5" s="126"/>
      <c r="L5" s="126"/>
      <c r="M5" s="136"/>
      <c r="N5" s="137"/>
      <c r="P5" s="58" t="s">
        <v>261</v>
      </c>
      <c r="Q5" s="58" t="s">
        <v>262</v>
      </c>
      <c r="R5" s="58" t="s">
        <v>263</v>
      </c>
      <c r="T5" s="58" t="s">
        <v>260</v>
      </c>
    </row>
    <row r="6" spans="1:20" x14ac:dyDescent="0.2">
      <c r="A6" s="124"/>
      <c r="B6" s="126"/>
      <c r="C6" s="135"/>
      <c r="D6" s="126"/>
      <c r="E6" s="7"/>
      <c r="F6" s="126"/>
      <c r="G6" s="135"/>
      <c r="H6" s="135"/>
      <c r="I6" s="7"/>
      <c r="J6" s="135"/>
      <c r="K6" s="7"/>
      <c r="L6" s="7"/>
      <c r="M6" s="138"/>
      <c r="N6" s="137"/>
      <c r="P6" s="58" t="s">
        <v>264</v>
      </c>
      <c r="Q6" s="58" t="s">
        <v>265</v>
      </c>
      <c r="R6" s="58" t="s">
        <v>257</v>
      </c>
      <c r="T6" s="58" t="s">
        <v>266</v>
      </c>
    </row>
    <row r="7" spans="1:20" x14ac:dyDescent="0.2">
      <c r="A7" s="124"/>
      <c r="B7" s="126"/>
      <c r="C7" s="135"/>
      <c r="D7" s="126"/>
      <c r="E7" s="7"/>
      <c r="F7" s="126"/>
      <c r="G7" s="135"/>
      <c r="H7" s="135"/>
      <c r="I7" s="7"/>
      <c r="J7" s="135"/>
      <c r="K7" s="7"/>
      <c r="L7" s="154"/>
      <c r="M7" s="138"/>
      <c r="N7" s="155"/>
      <c r="P7" s="58" t="s">
        <v>267</v>
      </c>
      <c r="Q7" s="58" t="s">
        <v>268</v>
      </c>
      <c r="R7" s="58" t="s">
        <v>269</v>
      </c>
      <c r="T7" s="58" t="s">
        <v>270</v>
      </c>
    </row>
    <row r="8" spans="1:20" x14ac:dyDescent="0.2">
      <c r="A8" s="124"/>
      <c r="B8" s="126"/>
      <c r="C8" s="135"/>
      <c r="D8" s="126"/>
      <c r="E8" s="7"/>
      <c r="F8" s="126"/>
      <c r="G8" s="135"/>
      <c r="H8" s="135"/>
      <c r="I8" s="7"/>
      <c r="J8" s="135"/>
      <c r="K8" s="7"/>
      <c r="L8" s="154"/>
      <c r="M8" s="138"/>
      <c r="N8" s="155"/>
      <c r="P8" s="58" t="s">
        <v>271</v>
      </c>
      <c r="Q8" s="58" t="s">
        <v>272</v>
      </c>
      <c r="T8" s="58" t="s">
        <v>273</v>
      </c>
    </row>
    <row r="9" spans="1:20" x14ac:dyDescent="0.2">
      <c r="A9" s="124"/>
      <c r="B9" s="126"/>
      <c r="C9" s="135"/>
      <c r="D9" s="126"/>
      <c r="E9" s="7"/>
      <c r="F9" s="126"/>
      <c r="G9" s="135"/>
      <c r="H9" s="135"/>
      <c r="I9" s="7"/>
      <c r="J9" s="135"/>
      <c r="K9" s="7"/>
      <c r="L9" s="154"/>
      <c r="M9" s="138"/>
      <c r="N9" s="155"/>
      <c r="P9" s="58" t="s">
        <v>256</v>
      </c>
      <c r="Q9" s="58" t="s">
        <v>274</v>
      </c>
    </row>
    <row r="10" spans="1:20" x14ac:dyDescent="0.2">
      <c r="A10" s="124"/>
      <c r="B10" s="126"/>
      <c r="C10" s="135"/>
      <c r="D10" s="126"/>
      <c r="E10" s="7"/>
      <c r="F10" s="126"/>
      <c r="G10" s="135"/>
      <c r="H10" s="135"/>
      <c r="I10" s="7"/>
      <c r="J10" s="135"/>
      <c r="K10" s="7"/>
      <c r="L10" s="154"/>
      <c r="M10" s="138"/>
      <c r="N10" s="155"/>
      <c r="P10" s="58" t="s">
        <v>258</v>
      </c>
      <c r="Q10" s="58" t="s">
        <v>259</v>
      </c>
    </row>
    <row r="11" spans="1:20" x14ac:dyDescent="0.2">
      <c r="A11" s="124"/>
      <c r="B11" s="126"/>
      <c r="C11" s="135"/>
      <c r="D11" s="126"/>
      <c r="E11" s="7"/>
      <c r="F11" s="126"/>
      <c r="G11" s="135"/>
      <c r="H11" s="135"/>
      <c r="I11" s="7"/>
      <c r="J11" s="135"/>
      <c r="K11" s="7"/>
      <c r="L11" s="154"/>
      <c r="M11" s="138"/>
      <c r="N11" s="155"/>
    </row>
    <row r="12" spans="1:20" x14ac:dyDescent="0.2">
      <c r="A12" s="124"/>
      <c r="B12" s="126"/>
      <c r="C12" s="135"/>
      <c r="D12" s="126"/>
      <c r="E12" s="7"/>
      <c r="F12" s="126"/>
      <c r="G12" s="135"/>
      <c r="H12" s="135"/>
      <c r="I12" s="7"/>
      <c r="J12" s="135"/>
      <c r="K12" s="7"/>
      <c r="L12" s="154"/>
      <c r="M12" s="138"/>
      <c r="N12" s="155"/>
      <c r="P12" s="58" t="s">
        <v>275</v>
      </c>
      <c r="Q12" s="58" t="s">
        <v>276</v>
      </c>
    </row>
    <row r="13" spans="1:20" x14ac:dyDescent="0.2">
      <c r="A13" s="124"/>
      <c r="B13" s="126"/>
      <c r="C13" s="135"/>
      <c r="D13" s="126"/>
      <c r="E13" s="7"/>
      <c r="F13" s="126"/>
      <c r="G13" s="135"/>
      <c r="H13" s="135"/>
      <c r="I13" s="7"/>
      <c r="J13" s="135"/>
      <c r="K13" s="7"/>
      <c r="L13" s="154"/>
      <c r="M13" s="138"/>
      <c r="N13" s="155"/>
    </row>
    <row r="14" spans="1:20" x14ac:dyDescent="0.2">
      <c r="A14" s="124"/>
      <c r="B14" s="126"/>
      <c r="C14" s="135"/>
      <c r="D14" s="126"/>
      <c r="E14" s="7"/>
      <c r="F14" s="126"/>
      <c r="G14" s="135"/>
      <c r="H14" s="135"/>
      <c r="I14" s="7"/>
      <c r="J14" s="135"/>
      <c r="K14" s="7"/>
      <c r="L14" s="154"/>
      <c r="M14" s="138"/>
      <c r="N14" s="155"/>
    </row>
    <row r="15" spans="1:20" x14ac:dyDescent="0.2">
      <c r="A15" s="124"/>
      <c r="B15" s="126"/>
      <c r="C15" s="135"/>
      <c r="D15" s="126"/>
      <c r="E15" s="7"/>
      <c r="F15" s="126"/>
      <c r="G15" s="135"/>
      <c r="H15" s="135"/>
      <c r="I15" s="7"/>
      <c r="J15" s="135"/>
      <c r="K15" s="7"/>
      <c r="L15" s="154"/>
      <c r="M15" s="138"/>
      <c r="N15" s="155"/>
    </row>
    <row r="16" spans="1:20" x14ac:dyDescent="0.2">
      <c r="A16" s="124"/>
      <c r="B16" s="126"/>
      <c r="C16" s="135"/>
      <c r="D16" s="126"/>
      <c r="E16" s="7"/>
      <c r="F16" s="126"/>
      <c r="G16" s="135"/>
      <c r="H16" s="135"/>
      <c r="I16" s="7"/>
      <c r="J16" s="135"/>
      <c r="K16" s="7"/>
      <c r="L16" s="154"/>
      <c r="M16" s="138"/>
      <c r="N16" s="155"/>
    </row>
    <row r="17" spans="1:14" x14ac:dyDescent="0.2">
      <c r="A17" s="124"/>
      <c r="B17" s="126"/>
      <c r="C17" s="135"/>
      <c r="D17" s="126"/>
      <c r="E17" s="7"/>
      <c r="F17" s="126"/>
      <c r="G17" s="135"/>
      <c r="H17" s="135"/>
      <c r="I17" s="7"/>
      <c r="J17" s="135"/>
      <c r="K17" s="7"/>
      <c r="L17" s="154"/>
      <c r="M17" s="138"/>
      <c r="N17" s="155"/>
    </row>
    <row r="18" spans="1:14" x14ac:dyDescent="0.2">
      <c r="A18" s="124"/>
      <c r="B18" s="126"/>
      <c r="C18" s="135"/>
      <c r="D18" s="126"/>
      <c r="E18" s="7"/>
      <c r="F18" s="126"/>
      <c r="G18" s="135"/>
      <c r="H18" s="135"/>
      <c r="I18" s="7"/>
      <c r="J18" s="135"/>
      <c r="K18" s="7"/>
      <c r="L18" s="154"/>
      <c r="M18" s="138"/>
      <c r="N18" s="155"/>
    </row>
    <row r="19" spans="1:14" x14ac:dyDescent="0.2">
      <c r="A19" s="124"/>
      <c r="B19" s="126"/>
      <c r="C19" s="135"/>
      <c r="D19" s="126"/>
      <c r="E19" s="7"/>
      <c r="F19" s="126"/>
      <c r="G19" s="135"/>
      <c r="H19" s="135"/>
      <c r="I19" s="7"/>
      <c r="J19" s="135"/>
      <c r="K19" s="7"/>
      <c r="L19" s="154"/>
      <c r="M19" s="138"/>
      <c r="N19" s="155"/>
    </row>
    <row r="20" spans="1:14" x14ac:dyDescent="0.2">
      <c r="A20" s="124"/>
      <c r="B20" s="126"/>
      <c r="C20" s="135"/>
      <c r="D20" s="126"/>
      <c r="E20" s="7"/>
      <c r="F20" s="126"/>
      <c r="G20" s="135"/>
      <c r="H20" s="135"/>
      <c r="I20" s="7"/>
      <c r="J20" s="135"/>
      <c r="K20" s="7"/>
      <c r="L20" s="154"/>
      <c r="M20" s="138"/>
      <c r="N20" s="155"/>
    </row>
    <row r="21" spans="1:14" x14ac:dyDescent="0.2">
      <c r="A21" s="124"/>
      <c r="B21" s="126"/>
      <c r="C21" s="135"/>
      <c r="D21" s="126"/>
      <c r="E21" s="7"/>
      <c r="F21" s="126"/>
      <c r="G21" s="135"/>
      <c r="H21" s="135"/>
      <c r="I21" s="7"/>
      <c r="J21" s="135"/>
      <c r="K21" s="7"/>
      <c r="L21" s="154"/>
      <c r="M21" s="138"/>
      <c r="N21" s="155"/>
    </row>
    <row r="22" spans="1:14" x14ac:dyDescent="0.2">
      <c r="A22" s="124"/>
      <c r="B22" s="126"/>
      <c r="C22" s="135"/>
      <c r="D22" s="126"/>
      <c r="E22" s="7"/>
      <c r="F22" s="126"/>
      <c r="G22" s="135"/>
      <c r="H22" s="135"/>
      <c r="I22" s="7"/>
      <c r="J22" s="135"/>
      <c r="K22" s="7"/>
      <c r="L22" s="154"/>
      <c r="M22" s="138"/>
      <c r="N22" s="155"/>
    </row>
    <row r="23" spans="1:14" x14ac:dyDescent="0.2">
      <c r="A23" s="124"/>
      <c r="B23" s="126"/>
      <c r="C23" s="135"/>
      <c r="D23" s="7"/>
      <c r="E23" s="7"/>
      <c r="F23" s="126"/>
      <c r="G23" s="135"/>
      <c r="H23" s="135"/>
      <c r="I23" s="7"/>
      <c r="J23" s="135"/>
      <c r="K23" s="7"/>
      <c r="L23" s="126"/>
      <c r="M23" s="138"/>
      <c r="N23" s="155"/>
    </row>
    <row r="24" spans="1:14" x14ac:dyDescent="0.2">
      <c r="A24" s="124"/>
      <c r="B24" s="126"/>
      <c r="C24" s="135"/>
      <c r="D24" s="126"/>
      <c r="E24" s="7"/>
      <c r="F24" s="126"/>
      <c r="G24" s="135"/>
      <c r="H24" s="135"/>
      <c r="I24" s="7"/>
      <c r="J24" s="135"/>
      <c r="K24" s="7"/>
      <c r="L24" s="126"/>
      <c r="M24" s="138"/>
      <c r="N24" s="155"/>
    </row>
    <row r="25" spans="1:14" x14ac:dyDescent="0.2">
      <c r="A25" s="124"/>
      <c r="B25" s="126"/>
      <c r="C25" s="135"/>
      <c r="D25" s="126"/>
      <c r="E25" s="7"/>
      <c r="F25" s="126"/>
      <c r="G25" s="135"/>
      <c r="H25" s="135"/>
      <c r="I25" s="7"/>
      <c r="J25" s="135"/>
      <c r="K25" s="7"/>
      <c r="L25" s="126"/>
      <c r="M25" s="138"/>
      <c r="N25" s="155"/>
    </row>
    <row r="26" spans="1:14" x14ac:dyDescent="0.2">
      <c r="A26" s="124"/>
      <c r="B26" s="126"/>
      <c r="C26" s="135"/>
      <c r="D26" s="126"/>
      <c r="E26" s="7"/>
      <c r="F26" s="126"/>
      <c r="G26" s="135"/>
      <c r="H26" s="135"/>
      <c r="I26" s="7"/>
      <c r="J26" s="135"/>
      <c r="K26" s="7"/>
      <c r="L26" s="126"/>
      <c r="M26" s="138"/>
      <c r="N26" s="155"/>
    </row>
    <row r="27" spans="1:14" x14ac:dyDescent="0.2">
      <c r="A27" s="124"/>
      <c r="B27" s="126"/>
      <c r="C27" s="135"/>
      <c r="D27" s="126"/>
      <c r="E27" s="7"/>
      <c r="F27" s="126"/>
      <c r="G27" s="135"/>
      <c r="H27" s="135"/>
      <c r="I27" s="7"/>
      <c r="J27" s="135"/>
      <c r="K27" s="7"/>
      <c r="L27" s="126"/>
      <c r="M27" s="138"/>
      <c r="N27" s="155"/>
    </row>
    <row r="28" spans="1:14" x14ac:dyDescent="0.2">
      <c r="A28" s="124"/>
      <c r="B28" s="126"/>
      <c r="C28" s="135"/>
      <c r="D28" s="126"/>
      <c r="E28" s="7"/>
      <c r="F28" s="126"/>
      <c r="G28" s="135"/>
      <c r="H28" s="135"/>
      <c r="I28" s="7"/>
      <c r="J28" s="135"/>
      <c r="K28" s="7"/>
      <c r="L28" s="126"/>
      <c r="M28" s="138"/>
      <c r="N28" s="155"/>
    </row>
    <row r="29" spans="1:14" x14ac:dyDescent="0.2">
      <c r="A29" s="124"/>
      <c r="B29" s="126"/>
      <c r="C29" s="135"/>
      <c r="D29" s="126"/>
      <c r="E29" s="7"/>
      <c r="F29" s="126"/>
      <c r="G29" s="135"/>
      <c r="H29" s="135"/>
      <c r="I29" s="7"/>
      <c r="J29" s="135"/>
      <c r="K29" s="7"/>
      <c r="L29" s="126"/>
      <c r="M29" s="138"/>
      <c r="N29" s="155"/>
    </row>
    <row r="30" spans="1:14" x14ac:dyDescent="0.2">
      <c r="A30" s="124"/>
      <c r="B30" s="126"/>
      <c r="C30" s="135"/>
      <c r="D30" s="126"/>
      <c r="E30" s="7"/>
      <c r="F30" s="126"/>
      <c r="G30" s="135"/>
      <c r="H30" s="135"/>
      <c r="I30" s="7"/>
      <c r="J30" s="135"/>
      <c r="K30" s="7"/>
      <c r="L30" s="126"/>
      <c r="M30" s="138"/>
      <c r="N30" s="155"/>
    </row>
    <row r="31" spans="1:14" x14ac:dyDescent="0.2">
      <c r="A31" s="124"/>
      <c r="B31" s="126"/>
      <c r="C31" s="135"/>
      <c r="D31" s="126"/>
      <c r="E31" s="7"/>
      <c r="F31" s="126"/>
      <c r="G31" s="135"/>
      <c r="H31" s="135"/>
      <c r="I31" s="7"/>
      <c r="J31" s="135"/>
      <c r="K31" s="7"/>
      <c r="L31" s="126"/>
      <c r="M31" s="138"/>
      <c r="N31" s="155"/>
    </row>
    <row r="32" spans="1:14" x14ac:dyDescent="0.2">
      <c r="A32" s="124"/>
      <c r="B32" s="126"/>
      <c r="C32" s="135"/>
      <c r="D32" s="126"/>
      <c r="E32" s="7"/>
      <c r="F32" s="126"/>
      <c r="G32" s="135"/>
      <c r="H32" s="135"/>
      <c r="I32" s="7"/>
      <c r="J32" s="135"/>
      <c r="K32" s="7"/>
      <c r="L32" s="126"/>
      <c r="M32" s="138"/>
      <c r="N32" s="155"/>
    </row>
    <row r="33" spans="1:14" x14ac:dyDescent="0.2">
      <c r="A33" s="124"/>
      <c r="B33" s="126"/>
      <c r="C33" s="135"/>
      <c r="D33" s="126"/>
      <c r="E33" s="7"/>
      <c r="F33" s="126"/>
      <c r="G33" s="135"/>
      <c r="H33" s="135"/>
      <c r="I33" s="7"/>
      <c r="J33" s="135"/>
      <c r="K33" s="7"/>
      <c r="L33" s="126"/>
      <c r="M33" s="138"/>
      <c r="N33" s="155"/>
    </row>
    <row r="34" spans="1:14" x14ac:dyDescent="0.2">
      <c r="A34" s="124"/>
      <c r="B34" s="126"/>
      <c r="C34" s="135"/>
      <c r="D34" s="126"/>
      <c r="E34" s="7"/>
      <c r="F34" s="126"/>
      <c r="G34" s="135"/>
      <c r="H34" s="135"/>
      <c r="I34" s="7"/>
      <c r="J34" s="135"/>
      <c r="K34" s="7"/>
      <c r="L34" s="126"/>
      <c r="M34" s="138"/>
      <c r="N34" s="155"/>
    </row>
    <row r="35" spans="1:14" x14ac:dyDescent="0.2">
      <c r="A35" s="124"/>
      <c r="B35" s="126"/>
      <c r="C35" s="135"/>
      <c r="D35" s="126"/>
      <c r="E35" s="7"/>
      <c r="F35" s="126"/>
      <c r="G35" s="135"/>
      <c r="H35" s="135"/>
      <c r="I35" s="7"/>
      <c r="J35" s="135"/>
      <c r="K35" s="7"/>
      <c r="L35" s="154"/>
      <c r="M35" s="138"/>
      <c r="N35" s="155"/>
    </row>
    <row r="36" spans="1:14" x14ac:dyDescent="0.2">
      <c r="A36" s="124"/>
      <c r="B36" s="126"/>
      <c r="C36" s="135"/>
      <c r="D36" s="126"/>
      <c r="E36" s="7"/>
      <c r="F36" s="126"/>
      <c r="G36" s="135"/>
      <c r="H36" s="135"/>
      <c r="I36" s="7"/>
      <c r="J36" s="135"/>
      <c r="K36" s="7"/>
      <c r="L36" s="154"/>
      <c r="M36" s="138"/>
      <c r="N36" s="155"/>
    </row>
    <row r="37" spans="1:14" x14ac:dyDescent="0.2">
      <c r="A37" s="124"/>
      <c r="B37" s="126"/>
      <c r="C37" s="135"/>
      <c r="D37" s="126"/>
      <c r="E37" s="7"/>
      <c r="F37" s="126"/>
      <c r="G37" s="135"/>
      <c r="H37" s="135"/>
      <c r="I37" s="7"/>
      <c r="J37" s="135"/>
      <c r="K37" s="7"/>
      <c r="L37" s="126"/>
      <c r="M37" s="138"/>
      <c r="N37" s="155"/>
    </row>
    <row r="38" spans="1:14" x14ac:dyDescent="0.2">
      <c r="A38" s="124"/>
      <c r="B38" s="126"/>
      <c r="C38" s="135"/>
      <c r="D38" s="126"/>
      <c r="E38" s="7"/>
      <c r="F38" s="126"/>
      <c r="G38" s="135"/>
      <c r="H38" s="135"/>
      <c r="I38" s="7"/>
      <c r="J38" s="135"/>
      <c r="K38" s="7"/>
      <c r="L38" s="126"/>
      <c r="M38" s="138"/>
      <c r="N38" s="155"/>
    </row>
    <row r="39" spans="1:14" x14ac:dyDescent="0.2">
      <c r="A39" s="124"/>
      <c r="B39" s="126"/>
      <c r="C39" s="135"/>
      <c r="D39" s="126"/>
      <c r="E39" s="7"/>
      <c r="F39" s="126"/>
      <c r="G39" s="135"/>
      <c r="H39" s="135"/>
      <c r="I39" s="7"/>
      <c r="J39" s="135"/>
      <c r="K39" s="7"/>
      <c r="L39" s="126"/>
      <c r="M39" s="138"/>
      <c r="N39" s="155"/>
    </row>
    <row r="40" spans="1:14" x14ac:dyDescent="0.2">
      <c r="A40" s="124"/>
      <c r="B40" s="126"/>
      <c r="C40" s="135"/>
      <c r="D40" s="126"/>
      <c r="E40" s="7"/>
      <c r="F40" s="126"/>
      <c r="G40" s="135"/>
      <c r="H40" s="135"/>
      <c r="I40" s="7"/>
      <c r="J40" s="135"/>
      <c r="K40" s="7"/>
      <c r="L40" s="126"/>
      <c r="M40" s="138"/>
      <c r="N40" s="155"/>
    </row>
    <row r="41" spans="1:14" x14ac:dyDescent="0.2">
      <c r="A41" s="124"/>
      <c r="B41" s="126"/>
      <c r="C41" s="135"/>
      <c r="D41" s="126"/>
      <c r="E41" s="7"/>
      <c r="F41" s="126"/>
      <c r="G41" s="135"/>
      <c r="H41" s="135"/>
      <c r="I41" s="7"/>
      <c r="J41" s="135"/>
      <c r="K41" s="7"/>
      <c r="L41" s="126"/>
      <c r="M41" s="138"/>
      <c r="N41" s="155"/>
    </row>
    <row r="42" spans="1:14" x14ac:dyDescent="0.2">
      <c r="A42" s="124"/>
      <c r="B42" s="126"/>
      <c r="C42" s="135"/>
      <c r="D42" s="126"/>
      <c r="E42" s="7"/>
      <c r="F42" s="126"/>
      <c r="G42" s="135"/>
      <c r="H42" s="135"/>
      <c r="I42" s="7"/>
      <c r="J42" s="135"/>
      <c r="K42" s="7"/>
      <c r="L42" s="7"/>
      <c r="M42" s="138"/>
      <c r="N42" s="155"/>
    </row>
    <row r="43" spans="1:14" x14ac:dyDescent="0.2">
      <c r="A43" s="124"/>
      <c r="B43" s="126"/>
      <c r="C43" s="135"/>
      <c r="D43" s="126"/>
      <c r="E43" s="7"/>
      <c r="F43" s="126"/>
      <c r="G43" s="135"/>
      <c r="H43" s="135"/>
      <c r="I43" s="7"/>
      <c r="J43" s="135"/>
      <c r="K43" s="7"/>
      <c r="L43" s="7"/>
      <c r="M43" s="138"/>
      <c r="N43" s="155"/>
    </row>
    <row r="44" spans="1:14" x14ac:dyDescent="0.2">
      <c r="A44" s="124"/>
      <c r="B44" s="126"/>
      <c r="C44" s="135"/>
      <c r="D44" s="126"/>
      <c r="E44" s="7"/>
      <c r="F44" s="126"/>
      <c r="G44" s="135"/>
      <c r="H44" s="135"/>
      <c r="I44" s="7"/>
      <c r="J44" s="135"/>
      <c r="K44" s="7"/>
      <c r="L44" s="7"/>
      <c r="M44" s="138"/>
      <c r="N44" s="155"/>
    </row>
    <row r="45" spans="1:14" x14ac:dyDescent="0.2">
      <c r="A45" s="124"/>
      <c r="B45" s="126"/>
      <c r="C45" s="135"/>
      <c r="D45" s="126"/>
      <c r="E45" s="7"/>
      <c r="F45" s="126"/>
      <c r="G45" s="135"/>
      <c r="H45" s="135"/>
      <c r="I45" s="7"/>
      <c r="J45" s="135"/>
      <c r="K45" s="7"/>
      <c r="L45" s="7"/>
      <c r="M45" s="138"/>
      <c r="N45" s="155"/>
    </row>
    <row r="46" spans="1:14" x14ac:dyDescent="0.2">
      <c r="A46" s="124"/>
      <c r="B46" s="126"/>
      <c r="C46" s="135"/>
      <c r="D46" s="126"/>
      <c r="E46" s="7"/>
      <c r="F46" s="126"/>
      <c r="G46" s="135"/>
      <c r="H46" s="135"/>
      <c r="I46" s="7"/>
      <c r="J46" s="135"/>
      <c r="K46" s="7"/>
      <c r="L46" s="7"/>
      <c r="M46" s="138"/>
      <c r="N46" s="155"/>
    </row>
    <row r="47" spans="1:14" x14ac:dyDescent="0.2">
      <c r="A47" s="124"/>
      <c r="B47" s="126"/>
      <c r="C47" s="135"/>
      <c r="D47" s="126"/>
      <c r="E47" s="7"/>
      <c r="F47" s="126"/>
      <c r="G47" s="135"/>
      <c r="H47" s="135"/>
      <c r="I47" s="7"/>
      <c r="J47" s="135"/>
      <c r="K47" s="7"/>
      <c r="L47" s="7"/>
      <c r="M47" s="138"/>
      <c r="N47" s="155"/>
    </row>
    <row r="48" spans="1:14" x14ac:dyDescent="0.2">
      <c r="A48" s="124"/>
      <c r="B48" s="126"/>
      <c r="C48" s="135"/>
      <c r="D48" s="126"/>
      <c r="E48" s="7"/>
      <c r="F48" s="126"/>
      <c r="G48" s="135"/>
      <c r="H48" s="135"/>
      <c r="I48" s="7"/>
      <c r="J48" s="135"/>
      <c r="K48" s="7"/>
      <c r="L48" s="7"/>
      <c r="M48" s="138"/>
      <c r="N48" s="155"/>
    </row>
    <row r="49" spans="1:14" x14ac:dyDescent="0.2">
      <c r="A49" s="124"/>
      <c r="B49" s="126"/>
      <c r="C49" s="135"/>
      <c r="D49" s="126"/>
      <c r="E49" s="7"/>
      <c r="F49" s="126"/>
      <c r="G49" s="135"/>
      <c r="H49" s="135"/>
      <c r="I49" s="7"/>
      <c r="J49" s="135"/>
      <c r="K49" s="7"/>
      <c r="L49" s="7"/>
      <c r="M49" s="138"/>
      <c r="N49" s="155"/>
    </row>
    <row r="50" spans="1:14" x14ac:dyDescent="0.2">
      <c r="A50" s="124"/>
      <c r="B50" s="126"/>
      <c r="C50" s="135"/>
      <c r="D50" s="126"/>
      <c r="E50" s="7"/>
      <c r="F50" s="126"/>
      <c r="G50" s="135"/>
      <c r="H50" s="135"/>
      <c r="I50" s="7"/>
      <c r="J50" s="135"/>
      <c r="K50" s="7"/>
      <c r="L50" s="7"/>
      <c r="M50" s="138"/>
      <c r="N50" s="155"/>
    </row>
    <row r="51" spans="1:14" x14ac:dyDescent="0.2">
      <c r="A51" s="124"/>
      <c r="B51" s="126"/>
      <c r="C51" s="135"/>
      <c r="D51" s="126"/>
      <c r="E51" s="7"/>
      <c r="F51" s="170"/>
      <c r="G51" s="135"/>
      <c r="H51" s="135"/>
      <c r="I51" s="7"/>
      <c r="J51" s="135"/>
      <c r="K51" s="7"/>
      <c r="L51" s="7"/>
      <c r="M51" s="138"/>
      <c r="N51" s="155"/>
    </row>
    <row r="52" spans="1:14" x14ac:dyDescent="0.2">
      <c r="A52" s="124"/>
      <c r="B52" s="126"/>
      <c r="C52" s="135"/>
      <c r="D52" s="126"/>
      <c r="E52" s="7"/>
      <c r="F52" s="170"/>
      <c r="G52" s="135"/>
      <c r="H52" s="135"/>
      <c r="I52" s="7"/>
      <c r="J52" s="135"/>
      <c r="K52" s="7"/>
      <c r="L52" s="7"/>
      <c r="M52" s="138"/>
      <c r="N52" s="155"/>
    </row>
    <row r="53" spans="1:14" x14ac:dyDescent="0.2">
      <c r="A53" s="161"/>
      <c r="B53" s="162"/>
      <c r="C53" s="163"/>
      <c r="E53" s="164"/>
      <c r="F53" s="172"/>
      <c r="G53" s="163"/>
      <c r="H53" s="163"/>
      <c r="I53" s="164"/>
      <c r="J53" s="163"/>
      <c r="K53" s="164"/>
      <c r="L53" s="164"/>
      <c r="M53" s="138"/>
      <c r="N53" s="155"/>
    </row>
    <row r="54" spans="1:14" x14ac:dyDescent="0.2">
      <c r="A54" s="7"/>
      <c r="B54" s="7"/>
      <c r="C54" s="168"/>
      <c r="D54" s="167"/>
      <c r="E54" s="7"/>
      <c r="F54" s="165"/>
      <c r="G54" s="135"/>
      <c r="H54" s="135"/>
      <c r="I54" s="7"/>
      <c r="J54" s="168"/>
      <c r="K54" s="7"/>
      <c r="L54" s="167"/>
      <c r="M54" s="138"/>
      <c r="N54" s="155"/>
    </row>
    <row r="55" spans="1:14" x14ac:dyDescent="0.2">
      <c r="A55" s="7"/>
      <c r="B55" s="7"/>
      <c r="C55" s="166"/>
      <c r="D55" s="167"/>
      <c r="E55" s="7"/>
      <c r="F55" s="167"/>
      <c r="G55" s="135"/>
      <c r="H55" s="135"/>
      <c r="I55" s="7"/>
      <c r="J55" s="135"/>
      <c r="K55" s="7"/>
      <c r="L55" s="167"/>
      <c r="M55" s="138"/>
      <c r="N55" s="155"/>
    </row>
    <row r="56" spans="1:14" x14ac:dyDescent="0.2">
      <c r="A56" s="7"/>
      <c r="B56" s="7"/>
      <c r="C56" s="168"/>
      <c r="D56" s="7"/>
      <c r="E56" s="7"/>
      <c r="F56" s="167"/>
      <c r="G56" s="135"/>
      <c r="H56" s="135"/>
      <c r="I56" s="7"/>
      <c r="J56" s="135"/>
      <c r="K56" s="7"/>
      <c r="L56" s="7"/>
      <c r="M56" s="171"/>
      <c r="N56" s="169"/>
    </row>
    <row r="57" spans="1:14" x14ac:dyDescent="0.2">
      <c r="A57" s="7"/>
      <c r="B57" s="126"/>
      <c r="C57" s="135"/>
      <c r="D57" s="167"/>
      <c r="E57" s="7"/>
      <c r="F57" s="167"/>
      <c r="G57" s="135"/>
      <c r="H57" s="135"/>
      <c r="I57" s="202"/>
      <c r="J57" s="135"/>
      <c r="K57" s="7"/>
      <c r="L57" s="7"/>
      <c r="M57" s="171"/>
      <c r="N57" s="169"/>
    </row>
    <row r="58" spans="1:14" x14ac:dyDescent="0.2">
      <c r="A58" s="7"/>
      <c r="B58" s="126"/>
      <c r="C58" s="135"/>
      <c r="D58" s="167"/>
      <c r="E58" s="170"/>
      <c r="F58" s="167"/>
      <c r="G58" s="134"/>
      <c r="H58" s="134"/>
      <c r="I58" s="202"/>
      <c r="J58" s="135"/>
      <c r="K58" s="7"/>
      <c r="L58" s="7"/>
      <c r="M58" s="171"/>
      <c r="N58" s="169"/>
    </row>
    <row r="59" spans="1:14" x14ac:dyDescent="0.2">
      <c r="A59" s="7"/>
      <c r="B59" s="126"/>
      <c r="C59" s="203"/>
      <c r="E59" s="172"/>
      <c r="G59" s="203"/>
      <c r="H59" s="203"/>
      <c r="J59" s="203"/>
      <c r="L59" s="7"/>
      <c r="M59" s="171"/>
      <c r="N59" s="169"/>
    </row>
  </sheetData>
  <mergeCells count="14">
    <mergeCell ref="A2:A3"/>
    <mergeCell ref="B2:B3"/>
    <mergeCell ref="C2:C3"/>
    <mergeCell ref="D2:E2"/>
    <mergeCell ref="F2:F3"/>
    <mergeCell ref="B1:I1"/>
    <mergeCell ref="J1:N1"/>
    <mergeCell ref="J2:K2"/>
    <mergeCell ref="L2:L3"/>
    <mergeCell ref="M2:M3"/>
    <mergeCell ref="N2:N3"/>
    <mergeCell ref="G2:G3"/>
    <mergeCell ref="H2:H3"/>
    <mergeCell ref="I2:I3"/>
  </mergeCells>
  <dataValidations count="5">
    <dataValidation type="list" allowBlank="1" showInputMessage="1" showErrorMessage="1" sqref="D4:D52" xr:uid="{800E6B0B-AD9D-400A-8089-0662810C9C33}">
      <formula1>$Q$5:$Q$12</formula1>
    </dataValidation>
    <dataValidation type="list" allowBlank="1" showInputMessage="1" showErrorMessage="1" sqref="F5:F53" xr:uid="{9CDF7303-3F11-4AE9-AABE-18286D2D296A}">
      <formula1>$T$5:$T$8</formula1>
    </dataValidation>
    <dataValidation type="list" allowBlank="1" showInputMessage="1" showErrorMessage="1" sqref="B4:B54 B57:B59" xr:uid="{80CD7AA4-6AED-4C91-AEF4-97BD822BFA05}">
      <formula1>$P$5:$P$12</formula1>
    </dataValidation>
    <dataValidation type="list" allowBlank="1" showInputMessage="1" showErrorMessage="1" sqref="A4:A52" xr:uid="{0EE97BCD-E5F5-4B74-B8E0-83796506CC1B}">
      <formula1>$R$5:$R$6</formula1>
    </dataValidation>
    <dataValidation type="list" allowBlank="1" showInputMessage="1" showErrorMessage="1" sqref="F4" xr:uid="{EEC1ED95-4570-4E60-8903-B874B1CD3241}">
      <formula1>$T$5:$T$6</formula1>
    </dataValidation>
  </dataValidations>
  <pageMargins left="0.7" right="0.7" top="1.1458333333333333" bottom="0.75" header="0.3" footer="0.3"/>
  <pageSetup orientation="landscape" r:id="rId1"/>
  <headerFooter>
    <oddHeader>&amp;C&amp;"Arial Nova,Negrita"
CONTROL DE SOLICITUD DE CAMBIOS 
Y AJUSTES A PLAN DE ACCIÓN&amp;R&amp;G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BBDA-9A17-44C6-A4CC-D85FFF363F53}">
  <sheetPr>
    <tabColor theme="7" tint="0.79998168889431442"/>
  </sheetPr>
  <dimension ref="A1:F8"/>
  <sheetViews>
    <sheetView view="pageLayout" zoomScale="89" zoomScaleNormal="100" zoomScalePageLayoutView="89" workbookViewId="0">
      <selection activeCell="D11" sqref="D11"/>
    </sheetView>
  </sheetViews>
  <sheetFormatPr baseColWidth="10" defaultColWidth="11.42578125" defaultRowHeight="14.25" x14ac:dyDescent="0.2"/>
  <cols>
    <col min="1" max="1" width="18.85546875" style="2" customWidth="1"/>
    <col min="2" max="2" width="11.5703125" style="2" customWidth="1"/>
    <col min="3" max="3" width="18.5703125" style="2" customWidth="1"/>
    <col min="4" max="4" width="23" style="2" customWidth="1"/>
    <col min="5" max="5" width="21.140625" style="2" customWidth="1"/>
    <col min="6" max="6" width="33" style="2" customWidth="1"/>
    <col min="7" max="16384" width="11.42578125" style="2"/>
  </cols>
  <sheetData>
    <row r="1" spans="1:6" x14ac:dyDescent="0.2">
      <c r="A1" s="109" t="s">
        <v>277</v>
      </c>
      <c r="B1" s="110" t="s">
        <v>278</v>
      </c>
      <c r="C1" s="110" t="s">
        <v>279</v>
      </c>
      <c r="D1" s="110" t="s">
        <v>280</v>
      </c>
      <c r="E1" s="110" t="s">
        <v>281</v>
      </c>
      <c r="F1" s="111" t="s">
        <v>282</v>
      </c>
    </row>
    <row r="2" spans="1:6" x14ac:dyDescent="0.2">
      <c r="A2" s="117" t="s">
        <v>0</v>
      </c>
      <c r="B2" s="120" t="s">
        <v>283</v>
      </c>
      <c r="C2" s="118">
        <v>43816</v>
      </c>
      <c r="D2" s="80" t="s">
        <v>284</v>
      </c>
      <c r="E2" s="80" t="s">
        <v>100</v>
      </c>
      <c r="F2" s="119" t="s">
        <v>332</v>
      </c>
    </row>
    <row r="3" spans="1:6" x14ac:dyDescent="0.2">
      <c r="A3" s="117" t="s">
        <v>0</v>
      </c>
      <c r="B3" s="120" t="s">
        <v>285</v>
      </c>
      <c r="C3" s="118">
        <v>44235</v>
      </c>
      <c r="D3" s="80" t="s">
        <v>100</v>
      </c>
      <c r="E3" s="80" t="s">
        <v>100</v>
      </c>
      <c r="F3" s="119" t="s">
        <v>286</v>
      </c>
    </row>
    <row r="4" spans="1:6" x14ac:dyDescent="0.2">
      <c r="A4" s="117" t="s">
        <v>0</v>
      </c>
      <c r="B4" s="120" t="s">
        <v>326</v>
      </c>
      <c r="C4" s="118">
        <v>44545</v>
      </c>
      <c r="D4" s="80" t="s">
        <v>331</v>
      </c>
      <c r="E4" s="80" t="s">
        <v>100</v>
      </c>
      <c r="F4" s="119" t="s">
        <v>333</v>
      </c>
    </row>
    <row r="5" spans="1:6" x14ac:dyDescent="0.2">
      <c r="A5" s="112"/>
      <c r="B5" s="121"/>
      <c r="C5" s="79"/>
      <c r="D5" s="79"/>
      <c r="E5" s="79"/>
      <c r="F5" s="113"/>
    </row>
    <row r="6" spans="1:6" x14ac:dyDescent="0.2">
      <c r="A6" s="112"/>
      <c r="B6" s="121"/>
      <c r="C6" s="79"/>
      <c r="D6" s="79"/>
      <c r="E6" s="79"/>
      <c r="F6" s="113"/>
    </row>
    <row r="7" spans="1:6" x14ac:dyDescent="0.2">
      <c r="A7" s="112"/>
      <c r="B7" s="121"/>
      <c r="C7" s="79"/>
      <c r="D7" s="79"/>
      <c r="E7" s="79"/>
      <c r="F7" s="113"/>
    </row>
    <row r="8" spans="1:6" ht="15" thickBot="1" x14ac:dyDescent="0.25">
      <c r="A8" s="114"/>
      <c r="B8" s="122"/>
      <c r="C8" s="115"/>
      <c r="D8" s="115"/>
      <c r="E8" s="115"/>
      <c r="F8" s="116"/>
    </row>
  </sheetData>
  <pageMargins left="0.57350187265917607" right="0.25" top="1.2083333333333333" bottom="1.1938202247191012" header="0.3" footer="0.3"/>
  <pageSetup orientation="landscape" r:id="rId1"/>
  <headerFooter>
    <oddHeader>&amp;L&amp;"Geomanist Bold,Normal"&amp;12CONTROL DE CAMBIOS DEL FORMATO&amp;11
&amp;"Geomanist Light,Normal"&amp;12CCE-DES-FM-15
&amp;G</oddHeader>
    <oddFooter>&amp;C&amp;"Arial Narrow,Normal"&amp;K02-022&amp;G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5ED2-467F-460A-AD6D-A13FC2C780EE}">
  <dimension ref="B3:I8"/>
  <sheetViews>
    <sheetView workbookViewId="0">
      <selection activeCell="F15" sqref="F15"/>
    </sheetView>
  </sheetViews>
  <sheetFormatPr baseColWidth="10" defaultColWidth="8.7109375" defaultRowHeight="15" x14ac:dyDescent="0.25"/>
  <cols>
    <col min="5" max="5" width="15.85546875" customWidth="1"/>
    <col min="7" max="7" width="21.42578125" customWidth="1"/>
  </cols>
  <sheetData>
    <row r="3" spans="2:9" x14ac:dyDescent="0.25">
      <c r="B3" s="1" t="s">
        <v>287</v>
      </c>
      <c r="E3" s="1" t="s">
        <v>288</v>
      </c>
      <c r="G3" s="1" t="s">
        <v>289</v>
      </c>
      <c r="I3" s="1" t="s">
        <v>63</v>
      </c>
    </row>
    <row r="4" spans="2:9" x14ac:dyDescent="0.25">
      <c r="B4" t="s">
        <v>290</v>
      </c>
      <c r="E4" t="s">
        <v>291</v>
      </c>
      <c r="G4" t="s">
        <v>69</v>
      </c>
      <c r="I4" t="s">
        <v>292</v>
      </c>
    </row>
    <row r="5" spans="2:9" x14ac:dyDescent="0.25">
      <c r="B5" t="s">
        <v>72</v>
      </c>
      <c r="E5" t="s">
        <v>293</v>
      </c>
      <c r="G5" t="s">
        <v>294</v>
      </c>
      <c r="I5" t="s">
        <v>75</v>
      </c>
    </row>
    <row r="6" spans="2:9" x14ac:dyDescent="0.25">
      <c r="B6" t="s">
        <v>295</v>
      </c>
      <c r="E6" t="s">
        <v>71</v>
      </c>
      <c r="G6" t="s">
        <v>296</v>
      </c>
      <c r="I6" t="s">
        <v>297</v>
      </c>
    </row>
    <row r="7" spans="2:9" x14ac:dyDescent="0.25">
      <c r="B7" t="s">
        <v>298</v>
      </c>
      <c r="G7" t="s">
        <v>88</v>
      </c>
    </row>
    <row r="8" spans="2:9" x14ac:dyDescent="0.25">
      <c r="G8" t="s">
        <v>299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0" ma:contentTypeDescription="Crear nuevo documento." ma:contentTypeScope="" ma:versionID="e3e432d9bd172518c98ab1d6ea59ea6c">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164bbc14e8546256f5afea9d3b477dbd"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9A2404-1F9D-4745-A060-BDE2D8A0E77C}">
  <ds:schemaRefs>
    <ds:schemaRef ds:uri="http://schemas.microsoft.com/office/2006/metadata/properties"/>
    <ds:schemaRef ds:uri="http://www.w3.org/2000/xmlns/"/>
    <ds:schemaRef ds:uri="http://schemas.microsoft.com/office/infopath/2007/PartnerControls"/>
  </ds:schemaRefs>
</ds:datastoreItem>
</file>

<file path=customXml/itemProps2.xml><?xml version="1.0" encoding="utf-8"?>
<ds:datastoreItem xmlns:ds="http://schemas.openxmlformats.org/officeDocument/2006/customXml" ds:itemID="{34F682E2-5D7F-49BA-A9A3-B36D5F463594}">
  <ds:schemaRefs>
    <ds:schemaRef ds:uri="http://schemas.microsoft.com/office/2006/metadata/contentType"/>
    <ds:schemaRef ds:uri="http://schemas.microsoft.com/office/2006/metadata/properties/metaAttributes"/>
    <ds:schemaRef ds:uri="http://www.w3.org/2000/xmlns/"/>
    <ds:schemaRef ds:uri="http://www.w3.org/2001/XMLSchema"/>
    <ds:schemaRef ds:uri="3e82ca5b-96cf-4758-bde1-7c773396b7ec"/>
    <ds:schemaRef ds:uri="078d6b7f-86fb-47aa-a5fb-45a141d09143"/>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0EBFC0-22EF-496D-9176-014BA9E4AA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PAI</vt:lpstr>
      <vt:lpstr>PAI 2023</vt:lpstr>
      <vt:lpstr>Hoja1</vt:lpstr>
      <vt:lpstr>Seguimiento PAI</vt:lpstr>
      <vt:lpstr>Objetivos Estratégicos</vt:lpstr>
      <vt:lpstr>DOFA 2023</vt:lpstr>
      <vt:lpstr>Control de Ajustes PAI</vt:lpstr>
      <vt:lpstr>Control de Formato</vt:lpstr>
      <vt:lpstr>Listas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 Jimenez</dc:creator>
  <cp:keywords/>
  <dc:description/>
  <cp:lastModifiedBy>Valentina Durango Reina</cp:lastModifiedBy>
  <cp:revision/>
  <dcterms:created xsi:type="dcterms:W3CDTF">2020-11-18T11:41:05Z</dcterms:created>
  <dcterms:modified xsi:type="dcterms:W3CDTF">2022-12-29T22:21:27Z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ies>
</file>