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izma\Downloads\Teletrabajo\13Jul2022. Reporte PAI 2Q\"/>
    </mc:Choice>
  </mc:AlternateContent>
  <xr:revisionPtr revIDLastSave="0" documentId="13_ncr:1_{296C62A7-8F2E-4DA3-A314-7FE4B7FB33CE}" xr6:coauthVersionLast="47" xr6:coauthVersionMax="47" xr10:uidLastSave="{00000000-0000-0000-0000-000000000000}"/>
  <bookViews>
    <workbookView xWindow="-120" yWindow="-120" windowWidth="20730" windowHeight="11160" firstSheet="2" activeTab="2" xr2:uid="{B7355538-350F-4A5C-A3C3-7FD85126A0F6}"/>
  </bookViews>
  <sheets>
    <sheet name="PAI" sheetId="3" r:id="rId1"/>
    <sheet name="PAI 2022" sheetId="9" r:id="rId2"/>
    <sheet name="Seguimiento PAI" sheetId="10" r:id="rId3"/>
    <sheet name="Control de Ajustes PAI" sheetId="15" r:id="rId4"/>
    <sheet name="Objetivos Estratégicos" sheetId="17" r:id="rId5"/>
    <sheet name="DOFA 2022" sheetId="16" r:id="rId6"/>
    <sheet name="Control de Formato" sheetId="14" r:id="rId7"/>
    <sheet name="Listas " sheetId="2" state="hidden" r:id="rId8"/>
  </sheets>
  <externalReferences>
    <externalReference r:id="rId9"/>
    <externalReference r:id="rId10"/>
    <externalReference r:id="rId11"/>
  </externalReferences>
  <definedNames>
    <definedName name="_xlnm._FilterDatabase" localSheetId="3" hidden="1">'Control de Ajustes PAI'!$A$1:$N$21</definedName>
    <definedName name="_xlnm._FilterDatabase" localSheetId="4" hidden="1">'Objetivos Estratégicos'!$A$2:$E$17</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2" i="10" l="1"/>
  <c r="O21" i="10"/>
  <c r="O20" i="10"/>
  <c r="Y101" i="10" l="1"/>
  <c r="B15" i="3" l="1"/>
  <c r="C15" i="3"/>
  <c r="M110" i="10" l="1"/>
  <c r="Y108" i="10"/>
  <c r="W107" i="10"/>
  <c r="V107" i="10"/>
  <c r="W99" i="10"/>
  <c r="X99" i="10"/>
  <c r="Y99" i="10"/>
  <c r="W100" i="10"/>
  <c r="X100" i="10"/>
  <c r="Y100" i="10"/>
  <c r="W101" i="10"/>
  <c r="X101" i="10"/>
  <c r="W102" i="10"/>
  <c r="X102" i="10"/>
  <c r="Y102" i="10"/>
  <c r="W103" i="10"/>
  <c r="X103" i="10"/>
  <c r="Y103" i="10"/>
  <c r="W104" i="10"/>
  <c r="X104" i="10"/>
  <c r="Y104" i="10"/>
  <c r="W105" i="10"/>
  <c r="X105" i="10"/>
  <c r="Y105" i="10"/>
  <c r="W106" i="10"/>
  <c r="X106" i="10"/>
  <c r="Y106" i="10"/>
  <c r="X107" i="10"/>
  <c r="Y107" i="10"/>
  <c r="W108" i="10"/>
  <c r="X108" i="10"/>
  <c r="W109" i="10"/>
  <c r="X109" i="10"/>
  <c r="Y109" i="10"/>
  <c r="V100" i="10"/>
  <c r="V101" i="10"/>
  <c r="V102" i="10"/>
  <c r="V103" i="10"/>
  <c r="V104" i="10"/>
  <c r="V105" i="10"/>
  <c r="V106" i="10"/>
  <c r="V108" i="10"/>
  <c r="V109" i="10"/>
  <c r="V99" i="10"/>
  <c r="W98" i="10"/>
  <c r="X98" i="10"/>
  <c r="X110" i="10" s="1"/>
  <c r="W14" i="3" s="1"/>
  <c r="Y98" i="10"/>
  <c r="Y110" i="10" s="1"/>
  <c r="Z14" i="3" s="1"/>
  <c r="V98" i="10"/>
  <c r="V110" i="10" s="1"/>
  <c r="Q14" i="3" s="1"/>
  <c r="H14" i="3" s="1"/>
  <c r="O109" i="10"/>
  <c r="P109" i="10"/>
  <c r="Q109" i="10"/>
  <c r="N109" i="10"/>
  <c r="O108" i="10"/>
  <c r="P108" i="10"/>
  <c r="Q108" i="10"/>
  <c r="N108" i="10"/>
  <c r="O107" i="10"/>
  <c r="P107" i="10"/>
  <c r="Q107" i="10"/>
  <c r="N107" i="10"/>
  <c r="O106" i="10"/>
  <c r="P106" i="10"/>
  <c r="Q106" i="10"/>
  <c r="N106" i="10"/>
  <c r="O105" i="10"/>
  <c r="P105" i="10"/>
  <c r="Q105" i="10"/>
  <c r="N105" i="10"/>
  <c r="O104" i="10"/>
  <c r="P104" i="10"/>
  <c r="Q104" i="10"/>
  <c r="N104" i="10"/>
  <c r="O103" i="10"/>
  <c r="P103" i="10"/>
  <c r="Q103" i="10"/>
  <c r="N103" i="10"/>
  <c r="O102" i="10"/>
  <c r="P102" i="10"/>
  <c r="Q102" i="10"/>
  <c r="N102" i="10"/>
  <c r="O101" i="10"/>
  <c r="P101" i="10"/>
  <c r="Q101" i="10"/>
  <c r="N101" i="10"/>
  <c r="O100" i="10"/>
  <c r="P100" i="10"/>
  <c r="Q100" i="10"/>
  <c r="N100" i="10"/>
  <c r="O99" i="10"/>
  <c r="P99" i="10"/>
  <c r="Q99" i="10"/>
  <c r="N99" i="10"/>
  <c r="O98" i="10"/>
  <c r="P98" i="10"/>
  <c r="Q98" i="10"/>
  <c r="N98" i="10"/>
  <c r="N110" i="10" s="1"/>
  <c r="D14" i="3" s="1"/>
  <c r="P14" i="3" s="1"/>
  <c r="N95" i="10"/>
  <c r="Q95" i="10"/>
  <c r="O95" i="10"/>
  <c r="V48" i="10"/>
  <c r="Y48" i="10"/>
  <c r="O48" i="10"/>
  <c r="Q48" i="10"/>
  <c r="N48" i="10"/>
  <c r="Y15" i="10"/>
  <c r="W15" i="10"/>
  <c r="Y17" i="10"/>
  <c r="W18" i="10"/>
  <c r="V18" i="10"/>
  <c r="V17" i="10"/>
  <c r="X18" i="10"/>
  <c r="Y18" i="10"/>
  <c r="W17" i="10"/>
  <c r="X17" i="10"/>
  <c r="N18" i="10"/>
  <c r="N17" i="10"/>
  <c r="O18" i="10"/>
  <c r="P18" i="10"/>
  <c r="Q18" i="10"/>
  <c r="Q110" i="10" l="1"/>
  <c r="G14" i="3" s="1"/>
  <c r="Y14" i="3" s="1"/>
  <c r="P110" i="10"/>
  <c r="F14" i="3" s="1"/>
  <c r="V14" i="3" s="1"/>
  <c r="O110" i="10"/>
  <c r="E14" i="3" s="1"/>
  <c r="S14" i="3" s="1"/>
  <c r="X14" i="3"/>
  <c r="J14" i="3"/>
  <c r="AA14" i="3"/>
  <c r="K14" i="3"/>
  <c r="W110" i="10"/>
  <c r="T14" i="3" s="1"/>
  <c r="U14" i="3" s="1"/>
  <c r="M19" i="10"/>
  <c r="O17" i="10"/>
  <c r="P17" i="10"/>
  <c r="Q17" i="10"/>
  <c r="M20" i="9"/>
  <c r="N16" i="10"/>
  <c r="O16" i="10"/>
  <c r="P16" i="10"/>
  <c r="N20" i="10"/>
  <c r="P20" i="10"/>
  <c r="N94" i="10"/>
  <c r="P95" i="10"/>
  <c r="W48" i="10"/>
  <c r="X48" i="10"/>
  <c r="P48" i="10"/>
  <c r="M49" i="10"/>
  <c r="M50" i="9"/>
  <c r="I14" i="3" l="1"/>
  <c r="V95" i="10"/>
  <c r="W95" i="10"/>
  <c r="X95" i="10"/>
  <c r="Y95" i="10"/>
  <c r="M96" i="10" l="1"/>
  <c r="M97" i="9"/>
  <c r="M111" i="9"/>
  <c r="W41" i="10" l="1"/>
  <c r="Y44" i="10"/>
  <c r="W94" i="10"/>
  <c r="X94" i="10"/>
  <c r="Y94" i="10"/>
  <c r="V94" i="10"/>
  <c r="W93" i="10"/>
  <c r="X93" i="10"/>
  <c r="Y93" i="10"/>
  <c r="V93" i="10"/>
  <c r="O94" i="10"/>
  <c r="P94" i="10"/>
  <c r="Q94" i="10"/>
  <c r="O93" i="10"/>
  <c r="P93" i="10"/>
  <c r="Q93" i="10"/>
  <c r="N93" i="10"/>
  <c r="W80" i="10"/>
  <c r="X80" i="10"/>
  <c r="Y80" i="10"/>
  <c r="V80" i="10"/>
  <c r="O80" i="10"/>
  <c r="P80" i="10"/>
  <c r="Q80" i="10"/>
  <c r="N80" i="10"/>
  <c r="W67" i="10"/>
  <c r="X67" i="10"/>
  <c r="Y67" i="10"/>
  <c r="V67" i="10"/>
  <c r="O67" i="10"/>
  <c r="P67" i="10"/>
  <c r="Q67" i="10"/>
  <c r="N67" i="10"/>
  <c r="W47" i="10"/>
  <c r="X47" i="10"/>
  <c r="Y47" i="10"/>
  <c r="V47" i="10"/>
  <c r="O47" i="10"/>
  <c r="P47" i="10"/>
  <c r="Q47" i="10"/>
  <c r="N47" i="10"/>
  <c r="W35" i="10"/>
  <c r="X35" i="10"/>
  <c r="Y35" i="10"/>
  <c r="V35" i="10"/>
  <c r="O35" i="10"/>
  <c r="P35" i="10"/>
  <c r="Q35" i="10"/>
  <c r="N35" i="10"/>
  <c r="W16" i="10"/>
  <c r="X16" i="10"/>
  <c r="Y16" i="10"/>
  <c r="V16" i="10"/>
  <c r="Q16" i="10"/>
  <c r="M81" i="10" l="1"/>
  <c r="M68" i="10"/>
  <c r="M36" i="10"/>
  <c r="N69" i="10" l="1"/>
  <c r="O69" i="10"/>
  <c r="P69" i="10"/>
  <c r="N70" i="10"/>
  <c r="O70" i="10"/>
  <c r="P70" i="10"/>
  <c r="N71" i="10"/>
  <c r="O71" i="10"/>
  <c r="P71" i="10"/>
  <c r="N72" i="10"/>
  <c r="O72" i="10"/>
  <c r="P72" i="10"/>
  <c r="N73" i="10"/>
  <c r="O73" i="10"/>
  <c r="P73" i="10"/>
  <c r="N74" i="10"/>
  <c r="O74" i="10"/>
  <c r="P74" i="10"/>
  <c r="N75" i="10"/>
  <c r="O75" i="10"/>
  <c r="P75" i="10"/>
  <c r="N76" i="10"/>
  <c r="O76" i="10"/>
  <c r="P76" i="10"/>
  <c r="N77" i="10"/>
  <c r="O77" i="10"/>
  <c r="P77" i="10"/>
  <c r="N78" i="10"/>
  <c r="O78" i="10"/>
  <c r="P78" i="10"/>
  <c r="N79" i="10"/>
  <c r="O79" i="10"/>
  <c r="P79" i="10"/>
  <c r="M82" i="9"/>
  <c r="M69" i="9"/>
  <c r="M37" i="9"/>
  <c r="V83" i="10"/>
  <c r="W83" i="10"/>
  <c r="X83" i="10"/>
  <c r="Y83" i="10"/>
  <c r="V84" i="10"/>
  <c r="W84" i="10"/>
  <c r="X84" i="10"/>
  <c r="Y84" i="10"/>
  <c r="V85" i="10"/>
  <c r="W85" i="10"/>
  <c r="X85" i="10"/>
  <c r="Y85" i="10"/>
  <c r="V86" i="10"/>
  <c r="W86" i="10"/>
  <c r="X86" i="10"/>
  <c r="Y86" i="10"/>
  <c r="V87" i="10"/>
  <c r="W87" i="10"/>
  <c r="X87" i="10"/>
  <c r="Y87" i="10"/>
  <c r="V88" i="10"/>
  <c r="W88" i="10"/>
  <c r="X88" i="10"/>
  <c r="Y88" i="10"/>
  <c r="V89" i="10"/>
  <c r="W89" i="10"/>
  <c r="X89" i="10"/>
  <c r="Y89" i="10"/>
  <c r="V90" i="10"/>
  <c r="W90" i="10"/>
  <c r="X90" i="10"/>
  <c r="Y90" i="10"/>
  <c r="V91" i="10"/>
  <c r="W91" i="10"/>
  <c r="X91" i="10"/>
  <c r="Y91" i="10"/>
  <c r="V92" i="10"/>
  <c r="W92" i="10"/>
  <c r="X92" i="10"/>
  <c r="Y92" i="10"/>
  <c r="Y82" i="10"/>
  <c r="X82" i="10"/>
  <c r="W82" i="10"/>
  <c r="V82" i="10"/>
  <c r="V70" i="10"/>
  <c r="W70" i="10"/>
  <c r="X70" i="10"/>
  <c r="Y70" i="10"/>
  <c r="V71" i="10"/>
  <c r="W71" i="10"/>
  <c r="X71" i="10"/>
  <c r="Y71" i="10"/>
  <c r="V72" i="10"/>
  <c r="W72" i="10"/>
  <c r="X72" i="10"/>
  <c r="Y72" i="10"/>
  <c r="V73" i="10"/>
  <c r="W73" i="10"/>
  <c r="X73" i="10"/>
  <c r="Y73" i="10"/>
  <c r="V74" i="10"/>
  <c r="W74" i="10"/>
  <c r="X74" i="10"/>
  <c r="Y74" i="10"/>
  <c r="V75" i="10"/>
  <c r="W75" i="10"/>
  <c r="X75" i="10"/>
  <c r="Y75" i="10"/>
  <c r="V76" i="10"/>
  <c r="W76" i="10"/>
  <c r="X76" i="10"/>
  <c r="Y76" i="10"/>
  <c r="V77" i="10"/>
  <c r="W77" i="10"/>
  <c r="X77" i="10"/>
  <c r="Y77" i="10"/>
  <c r="V78" i="10"/>
  <c r="W78" i="10"/>
  <c r="X78" i="10"/>
  <c r="Y78" i="10"/>
  <c r="V79" i="10"/>
  <c r="W79" i="10"/>
  <c r="X79" i="10"/>
  <c r="Y79" i="10"/>
  <c r="Y69" i="10"/>
  <c r="X69" i="10"/>
  <c r="W69" i="10"/>
  <c r="V69" i="10"/>
  <c r="V51" i="10"/>
  <c r="W51" i="10"/>
  <c r="X51" i="10"/>
  <c r="Y51" i="10"/>
  <c r="V52" i="10"/>
  <c r="W52" i="10"/>
  <c r="X52" i="10"/>
  <c r="Y52" i="10"/>
  <c r="V53" i="10"/>
  <c r="W53" i="10"/>
  <c r="X53" i="10"/>
  <c r="Y53" i="10"/>
  <c r="V54" i="10"/>
  <c r="W54" i="10"/>
  <c r="X54" i="10"/>
  <c r="Y54" i="10"/>
  <c r="V55" i="10"/>
  <c r="W55" i="10"/>
  <c r="X55" i="10"/>
  <c r="Y55" i="10"/>
  <c r="V56" i="10"/>
  <c r="W56" i="10"/>
  <c r="X56" i="10"/>
  <c r="Y56" i="10"/>
  <c r="V57" i="10"/>
  <c r="W57" i="10"/>
  <c r="X57" i="10"/>
  <c r="Y57" i="10"/>
  <c r="V58" i="10"/>
  <c r="W58" i="10"/>
  <c r="X58" i="10"/>
  <c r="Y58" i="10"/>
  <c r="V59" i="10"/>
  <c r="W59" i="10"/>
  <c r="X59" i="10"/>
  <c r="Y59" i="10"/>
  <c r="V60" i="10"/>
  <c r="W60" i="10"/>
  <c r="X60" i="10"/>
  <c r="Y60" i="10"/>
  <c r="V61" i="10"/>
  <c r="W61" i="10"/>
  <c r="X61" i="10"/>
  <c r="Y61" i="10"/>
  <c r="V62" i="10"/>
  <c r="W62" i="10"/>
  <c r="X62" i="10"/>
  <c r="Y62" i="10"/>
  <c r="V63" i="10"/>
  <c r="W63" i="10"/>
  <c r="X63" i="10"/>
  <c r="Y63" i="10"/>
  <c r="V64" i="10"/>
  <c r="W64" i="10"/>
  <c r="X64" i="10"/>
  <c r="Y64" i="10"/>
  <c r="V65" i="10"/>
  <c r="W65" i="10"/>
  <c r="X65" i="10"/>
  <c r="Y65" i="10"/>
  <c r="V66" i="10"/>
  <c r="W66" i="10"/>
  <c r="X66" i="10"/>
  <c r="Y66" i="10"/>
  <c r="Y50" i="10"/>
  <c r="X50" i="10"/>
  <c r="W50" i="10"/>
  <c r="V50" i="10"/>
  <c r="V38" i="10"/>
  <c r="W38" i="10"/>
  <c r="X38" i="10"/>
  <c r="Y38" i="10"/>
  <c r="V39" i="10"/>
  <c r="W39" i="10"/>
  <c r="X39" i="10"/>
  <c r="Y39" i="10"/>
  <c r="V40" i="10"/>
  <c r="W40" i="10"/>
  <c r="X40" i="10"/>
  <c r="Y40" i="10"/>
  <c r="V41" i="10"/>
  <c r="X41" i="10"/>
  <c r="Y41" i="10"/>
  <c r="V42" i="10"/>
  <c r="W42" i="10"/>
  <c r="X42" i="10"/>
  <c r="Y42" i="10"/>
  <c r="V43" i="10"/>
  <c r="W43" i="10"/>
  <c r="X43" i="10"/>
  <c r="Y43" i="10"/>
  <c r="V44" i="10"/>
  <c r="W44" i="10"/>
  <c r="X44" i="10"/>
  <c r="V45" i="10"/>
  <c r="W45" i="10"/>
  <c r="X45" i="10"/>
  <c r="Y45" i="10"/>
  <c r="V46" i="10"/>
  <c r="W46" i="10"/>
  <c r="X46" i="10"/>
  <c r="Y46" i="10"/>
  <c r="Y37" i="10"/>
  <c r="X37" i="10"/>
  <c r="W37" i="10"/>
  <c r="V37" i="10"/>
  <c r="N83" i="10"/>
  <c r="O83" i="10"/>
  <c r="P83" i="10"/>
  <c r="Q83" i="10"/>
  <c r="N84" i="10"/>
  <c r="O84" i="10"/>
  <c r="P84" i="10"/>
  <c r="Q84" i="10"/>
  <c r="N85" i="10"/>
  <c r="O85" i="10"/>
  <c r="P85" i="10"/>
  <c r="Q85" i="10"/>
  <c r="N86" i="10"/>
  <c r="O86" i="10"/>
  <c r="P86" i="10"/>
  <c r="Q86" i="10"/>
  <c r="N87" i="10"/>
  <c r="O87" i="10"/>
  <c r="P87" i="10"/>
  <c r="Q87" i="10"/>
  <c r="N88" i="10"/>
  <c r="O88" i="10"/>
  <c r="P88" i="10"/>
  <c r="Q88" i="10"/>
  <c r="N89" i="10"/>
  <c r="O89" i="10"/>
  <c r="P89" i="10"/>
  <c r="Q89" i="10"/>
  <c r="N90" i="10"/>
  <c r="O90" i="10"/>
  <c r="P90" i="10"/>
  <c r="Q90" i="10"/>
  <c r="N91" i="10"/>
  <c r="O91" i="10"/>
  <c r="P91" i="10"/>
  <c r="Q91" i="10"/>
  <c r="N92" i="10"/>
  <c r="O92" i="10"/>
  <c r="P92" i="10"/>
  <c r="Q92" i="10"/>
  <c r="Q82" i="10"/>
  <c r="P82" i="10"/>
  <c r="O82" i="10"/>
  <c r="N82" i="10"/>
  <c r="Q70" i="10"/>
  <c r="Q71" i="10"/>
  <c r="Q72" i="10"/>
  <c r="Q73" i="10"/>
  <c r="Q74" i="10"/>
  <c r="Q75" i="10"/>
  <c r="Q76" i="10"/>
  <c r="Q77" i="10"/>
  <c r="Q78" i="10"/>
  <c r="Q79" i="10"/>
  <c r="Q69" i="10"/>
  <c r="N51" i="10"/>
  <c r="O51" i="10"/>
  <c r="P51" i="10"/>
  <c r="Q51" i="10"/>
  <c r="N52" i="10"/>
  <c r="O52" i="10"/>
  <c r="P52" i="10"/>
  <c r="Q52" i="10"/>
  <c r="N53" i="10"/>
  <c r="O53" i="10"/>
  <c r="P53" i="10"/>
  <c r="Q53" i="10"/>
  <c r="N54" i="10"/>
  <c r="O54" i="10"/>
  <c r="P54" i="10"/>
  <c r="Q54" i="10"/>
  <c r="N55" i="10"/>
  <c r="O55" i="10"/>
  <c r="P55" i="10"/>
  <c r="Q55" i="10"/>
  <c r="N56" i="10"/>
  <c r="O56" i="10"/>
  <c r="P56" i="10"/>
  <c r="Q56" i="10"/>
  <c r="N57" i="10"/>
  <c r="O57" i="10"/>
  <c r="P57" i="10"/>
  <c r="Q57" i="10"/>
  <c r="N58" i="10"/>
  <c r="O58" i="10"/>
  <c r="P58" i="10"/>
  <c r="Q58" i="10"/>
  <c r="N59" i="10"/>
  <c r="O59" i="10"/>
  <c r="P59" i="10"/>
  <c r="Q59" i="10"/>
  <c r="N60" i="10"/>
  <c r="O60" i="10"/>
  <c r="P60" i="10"/>
  <c r="Q60" i="10"/>
  <c r="N61" i="10"/>
  <c r="O61" i="10"/>
  <c r="P61" i="10"/>
  <c r="Q61" i="10"/>
  <c r="N62" i="10"/>
  <c r="O62" i="10"/>
  <c r="P62" i="10"/>
  <c r="Q62" i="10"/>
  <c r="N63" i="10"/>
  <c r="O63" i="10"/>
  <c r="P63" i="10"/>
  <c r="Q63" i="10"/>
  <c r="N64" i="10"/>
  <c r="O64" i="10"/>
  <c r="P64" i="10"/>
  <c r="Q64" i="10"/>
  <c r="N65" i="10"/>
  <c r="O65" i="10"/>
  <c r="P65" i="10"/>
  <c r="Q65" i="10"/>
  <c r="N66" i="10"/>
  <c r="O66" i="10"/>
  <c r="P66" i="10"/>
  <c r="Q66" i="10"/>
  <c r="Q50" i="10"/>
  <c r="P50" i="10"/>
  <c r="O50" i="10"/>
  <c r="N50" i="10"/>
  <c r="N38" i="10"/>
  <c r="O38" i="10"/>
  <c r="P38" i="10"/>
  <c r="Q38" i="10"/>
  <c r="N39" i="10"/>
  <c r="O39" i="10"/>
  <c r="P39" i="10"/>
  <c r="Q39" i="10"/>
  <c r="N40" i="10"/>
  <c r="O40" i="10"/>
  <c r="P40" i="10"/>
  <c r="Q40" i="10"/>
  <c r="N41" i="10"/>
  <c r="O41" i="10"/>
  <c r="P41" i="10"/>
  <c r="Q41" i="10"/>
  <c r="N42" i="10"/>
  <c r="O42" i="10"/>
  <c r="P42" i="10"/>
  <c r="Q42" i="10"/>
  <c r="N43" i="10"/>
  <c r="O43" i="10"/>
  <c r="P43" i="10"/>
  <c r="Q43" i="10"/>
  <c r="N44" i="10"/>
  <c r="O44" i="10"/>
  <c r="P44" i="10"/>
  <c r="Q44" i="10"/>
  <c r="N45" i="10"/>
  <c r="O45" i="10"/>
  <c r="P45" i="10"/>
  <c r="Q45" i="10"/>
  <c r="N46" i="10"/>
  <c r="O46" i="10"/>
  <c r="P46" i="10"/>
  <c r="Q46" i="10"/>
  <c r="Q37" i="10"/>
  <c r="P37" i="10"/>
  <c r="O37" i="10"/>
  <c r="N37" i="10"/>
  <c r="V21" i="10"/>
  <c r="W21" i="10"/>
  <c r="X21" i="10"/>
  <c r="Y21" i="10"/>
  <c r="V22" i="10"/>
  <c r="W22" i="10"/>
  <c r="X22" i="10"/>
  <c r="Y22" i="10"/>
  <c r="V23" i="10"/>
  <c r="W23" i="10"/>
  <c r="X23" i="10"/>
  <c r="Y23" i="10"/>
  <c r="V24" i="10"/>
  <c r="W24" i="10"/>
  <c r="X24" i="10"/>
  <c r="Y24" i="10"/>
  <c r="V25" i="10"/>
  <c r="W25" i="10"/>
  <c r="X25" i="10"/>
  <c r="Y25" i="10"/>
  <c r="V26" i="10"/>
  <c r="W26" i="10"/>
  <c r="X26" i="10"/>
  <c r="Y26" i="10"/>
  <c r="V27" i="10"/>
  <c r="W27" i="10"/>
  <c r="X27" i="10"/>
  <c r="Y27" i="10"/>
  <c r="V28" i="10"/>
  <c r="W28" i="10"/>
  <c r="X28" i="10"/>
  <c r="Y28" i="10"/>
  <c r="V29" i="10"/>
  <c r="W29" i="10"/>
  <c r="X29" i="10"/>
  <c r="Y29" i="10"/>
  <c r="V30" i="10"/>
  <c r="W30" i="10"/>
  <c r="X30" i="10"/>
  <c r="Y30" i="10"/>
  <c r="V31" i="10"/>
  <c r="W31" i="10"/>
  <c r="X31" i="10"/>
  <c r="Y31" i="10"/>
  <c r="V32" i="10"/>
  <c r="W32" i="10"/>
  <c r="X32" i="10"/>
  <c r="Y32" i="10"/>
  <c r="V33" i="10"/>
  <c r="W33" i="10"/>
  <c r="X33" i="10"/>
  <c r="Y33" i="10"/>
  <c r="V34" i="10"/>
  <c r="W34" i="10"/>
  <c r="X34" i="10"/>
  <c r="Y34" i="10"/>
  <c r="Y20" i="10"/>
  <c r="X20" i="10"/>
  <c r="W20" i="10"/>
  <c r="W36" i="10" s="1"/>
  <c r="V20" i="10"/>
  <c r="N21" i="10"/>
  <c r="P21" i="10"/>
  <c r="Q21" i="10"/>
  <c r="N22" i="10"/>
  <c r="P22" i="10"/>
  <c r="Q22" i="10"/>
  <c r="N23" i="10"/>
  <c r="O23" i="10"/>
  <c r="P23" i="10"/>
  <c r="Q23" i="10"/>
  <c r="N24" i="10"/>
  <c r="O24" i="10"/>
  <c r="P24" i="10"/>
  <c r="Q24" i="10"/>
  <c r="N25" i="10"/>
  <c r="O25" i="10"/>
  <c r="P25" i="10"/>
  <c r="Q25" i="10"/>
  <c r="N26" i="10"/>
  <c r="O26" i="10"/>
  <c r="P26" i="10"/>
  <c r="Q26" i="10"/>
  <c r="N27" i="10"/>
  <c r="O27" i="10"/>
  <c r="P27" i="10"/>
  <c r="Q27" i="10"/>
  <c r="N28" i="10"/>
  <c r="O28" i="10"/>
  <c r="P28" i="10"/>
  <c r="Q28" i="10"/>
  <c r="N29" i="10"/>
  <c r="O29" i="10"/>
  <c r="P29" i="10"/>
  <c r="Q29" i="10"/>
  <c r="N30" i="10"/>
  <c r="O30" i="10"/>
  <c r="P30" i="10"/>
  <c r="Q30" i="10"/>
  <c r="N31" i="10"/>
  <c r="O31" i="10"/>
  <c r="P31" i="10"/>
  <c r="Q31" i="10"/>
  <c r="N32" i="10"/>
  <c r="O32" i="10"/>
  <c r="P32" i="10"/>
  <c r="Q32" i="10"/>
  <c r="N33" i="10"/>
  <c r="O33" i="10"/>
  <c r="P33" i="10"/>
  <c r="Q33" i="10"/>
  <c r="N34" i="10"/>
  <c r="O34" i="10"/>
  <c r="P34" i="10"/>
  <c r="Q34" i="10"/>
  <c r="Q20" i="10"/>
  <c r="V5" i="10"/>
  <c r="W5" i="10"/>
  <c r="X5" i="10"/>
  <c r="Y5" i="10"/>
  <c r="V6" i="10"/>
  <c r="W6" i="10"/>
  <c r="X6" i="10"/>
  <c r="Y6" i="10"/>
  <c r="V7" i="10"/>
  <c r="W7" i="10"/>
  <c r="X7" i="10"/>
  <c r="Y7" i="10"/>
  <c r="V8" i="10"/>
  <c r="W8" i="10"/>
  <c r="X8" i="10"/>
  <c r="Y8" i="10"/>
  <c r="V9" i="10"/>
  <c r="W9" i="10"/>
  <c r="X9" i="10"/>
  <c r="Y9" i="10"/>
  <c r="V10" i="10"/>
  <c r="W10" i="10"/>
  <c r="X10" i="10"/>
  <c r="Y10" i="10"/>
  <c r="V11" i="10"/>
  <c r="W11" i="10"/>
  <c r="X11" i="10"/>
  <c r="Y11" i="10"/>
  <c r="V12" i="10"/>
  <c r="W12" i="10"/>
  <c r="X12" i="10"/>
  <c r="Y12" i="10"/>
  <c r="V13" i="10"/>
  <c r="W13" i="10"/>
  <c r="X13" i="10"/>
  <c r="Y13" i="10"/>
  <c r="V14" i="10"/>
  <c r="W14" i="10"/>
  <c r="X14" i="10"/>
  <c r="Y14" i="10"/>
  <c r="V15" i="10"/>
  <c r="X15" i="10"/>
  <c r="N5" i="10"/>
  <c r="O5" i="10"/>
  <c r="P5" i="10"/>
  <c r="Q5" i="10"/>
  <c r="N6" i="10"/>
  <c r="O6" i="10"/>
  <c r="P6" i="10"/>
  <c r="Q6" i="10"/>
  <c r="N7" i="10"/>
  <c r="O7" i="10"/>
  <c r="P7" i="10"/>
  <c r="Q7" i="10"/>
  <c r="N8" i="10"/>
  <c r="O8" i="10"/>
  <c r="P8" i="10"/>
  <c r="Q8" i="10"/>
  <c r="N9" i="10"/>
  <c r="O9" i="10"/>
  <c r="P9" i="10"/>
  <c r="Q9" i="10"/>
  <c r="N10" i="10"/>
  <c r="O10" i="10"/>
  <c r="P10" i="10"/>
  <c r="Q10" i="10"/>
  <c r="N11" i="10"/>
  <c r="O11" i="10"/>
  <c r="P11" i="10"/>
  <c r="Q11" i="10"/>
  <c r="N12" i="10"/>
  <c r="O12" i="10"/>
  <c r="P12" i="10"/>
  <c r="Q12" i="10"/>
  <c r="N13" i="10"/>
  <c r="O13" i="10"/>
  <c r="P13" i="10"/>
  <c r="Q13" i="10"/>
  <c r="N14" i="10"/>
  <c r="O14" i="10"/>
  <c r="P14" i="10"/>
  <c r="Q14" i="10"/>
  <c r="N15" i="10"/>
  <c r="O15" i="10"/>
  <c r="P15" i="10"/>
  <c r="Q15" i="10"/>
  <c r="O36" i="10" l="1"/>
  <c r="W49" i="10"/>
  <c r="Y49" i="10"/>
  <c r="Z12" i="3" s="1"/>
  <c r="N49" i="10"/>
  <c r="V49" i="10"/>
  <c r="O96" i="10"/>
  <c r="N96" i="10"/>
  <c r="D8" i="3" s="1"/>
  <c r="O49" i="10"/>
  <c r="E12" i="3" s="1"/>
  <c r="P96" i="10"/>
  <c r="F8" i="3" s="1"/>
  <c r="V96" i="10"/>
  <c r="P49" i="10"/>
  <c r="F12" i="3" s="1"/>
  <c r="Q96" i="10"/>
  <c r="G8" i="3" s="1"/>
  <c r="T12" i="3"/>
  <c r="Q49" i="10"/>
  <c r="G12" i="3" s="1"/>
  <c r="D12" i="3"/>
  <c r="X49" i="10"/>
  <c r="W12" i="3" s="1"/>
  <c r="X96" i="10"/>
  <c r="W8" i="3" s="1"/>
  <c r="W96" i="10"/>
  <c r="T8" i="3" s="1"/>
  <c r="P36" i="10"/>
  <c r="F9" i="3" s="1"/>
  <c r="Y96" i="10"/>
  <c r="Z8" i="3" s="1"/>
  <c r="N81" i="10"/>
  <c r="W81" i="10"/>
  <c r="T13" i="3" s="1"/>
  <c r="X36" i="10"/>
  <c r="W9" i="3" s="1"/>
  <c r="Y68" i="10"/>
  <c r="Z11" i="3" s="1"/>
  <c r="K11" i="3" s="1"/>
  <c r="Q36" i="10"/>
  <c r="G9" i="3" s="1"/>
  <c r="Y36" i="10"/>
  <c r="Z9" i="3" s="1"/>
  <c r="X81" i="10"/>
  <c r="W13" i="3" s="1"/>
  <c r="Q8" i="3"/>
  <c r="N68" i="10"/>
  <c r="D11" i="3" s="1"/>
  <c r="Y81" i="10"/>
  <c r="Z13" i="3" s="1"/>
  <c r="O68" i="10"/>
  <c r="E11" i="3" s="1"/>
  <c r="V68" i="10"/>
  <c r="Q11" i="3" s="1"/>
  <c r="P81" i="10"/>
  <c r="F13" i="3" s="1"/>
  <c r="N36" i="10"/>
  <c r="D9" i="3" s="1"/>
  <c r="P68" i="10"/>
  <c r="F11" i="3" s="1"/>
  <c r="Q81" i="10"/>
  <c r="G13" i="3" s="1"/>
  <c r="W68" i="10"/>
  <c r="T11" i="3" s="1"/>
  <c r="O81" i="10"/>
  <c r="E13" i="3" s="1"/>
  <c r="V36" i="10"/>
  <c r="Q9" i="3" s="1"/>
  <c r="E9" i="3"/>
  <c r="T9" i="3"/>
  <c r="Q68" i="10"/>
  <c r="G11" i="3" s="1"/>
  <c r="Q12" i="3"/>
  <c r="X68" i="10"/>
  <c r="W11" i="3" s="1"/>
  <c r="V81" i="10"/>
  <c r="A3" i="17"/>
  <c r="A4" i="17" s="1"/>
  <c r="A5" i="17" s="1"/>
  <c r="A6" i="17" s="1"/>
  <c r="A7" i="17" s="1"/>
  <c r="A8" i="17" s="1"/>
  <c r="A9" i="17" s="1"/>
  <c r="A10" i="17" s="1"/>
  <c r="A11" i="17" s="1"/>
  <c r="A12" i="17" s="1"/>
  <c r="A13" i="17" s="1"/>
  <c r="A14" i="17" s="1"/>
  <c r="A15" i="17" s="1"/>
  <c r="A16" i="17" s="1"/>
  <c r="A17" i="17" s="1"/>
  <c r="K8" i="3" l="1"/>
  <c r="K13" i="3"/>
  <c r="K12" i="3"/>
  <c r="K9" i="3"/>
  <c r="Y4" i="10"/>
  <c r="Y19" i="10" s="1"/>
  <c r="N4" i="10"/>
  <c r="N19" i="10" s="1"/>
  <c r="O4" i="10"/>
  <c r="O19" i="10" s="1"/>
  <c r="P4" i="10"/>
  <c r="P19" i="10" s="1"/>
  <c r="Q4" i="10"/>
  <c r="Q19" i="10" s="1"/>
  <c r="W4" i="10"/>
  <c r="W19" i="10" s="1"/>
  <c r="X4" i="10"/>
  <c r="X19" i="10" s="1"/>
  <c r="V4" i="10"/>
  <c r="V19" i="10" s="1"/>
  <c r="W10" i="3" l="1"/>
  <c r="J10" i="3" s="1"/>
  <c r="G10" i="3"/>
  <c r="T10" i="3"/>
  <c r="F10" i="3"/>
  <c r="E10" i="3"/>
  <c r="D10" i="3"/>
  <c r="Q10" i="3"/>
  <c r="Z10" i="3"/>
  <c r="K10" i="3" s="1"/>
  <c r="J11" i="3"/>
  <c r="I9" i="3"/>
  <c r="I11" i="3"/>
  <c r="J13" i="3"/>
  <c r="H11" i="3"/>
  <c r="I13" i="3"/>
  <c r="J9" i="3"/>
  <c r="H12" i="3"/>
  <c r="J8" i="3"/>
  <c r="H9" i="3"/>
  <c r="J12" i="3"/>
  <c r="I12" i="3"/>
  <c r="I8" i="3"/>
  <c r="H8" i="3"/>
  <c r="S12" i="3"/>
  <c r="V12" i="3"/>
  <c r="P8" i="3"/>
  <c r="V11" i="3"/>
  <c r="Y11" i="3"/>
  <c r="AA11" i="3" s="1"/>
  <c r="S11" i="3"/>
  <c r="V8" i="3"/>
  <c r="Y12" i="3"/>
  <c r="AA12" i="3" s="1"/>
  <c r="Y8" i="3"/>
  <c r="AA8" i="3" s="1"/>
  <c r="I10" i="3" l="1"/>
  <c r="T15" i="3"/>
  <c r="H10" i="3"/>
  <c r="X11" i="3"/>
  <c r="X12" i="3"/>
  <c r="U11" i="3"/>
  <c r="R8" i="3"/>
  <c r="X8" i="3"/>
  <c r="U12" i="3"/>
  <c r="P11" i="3"/>
  <c r="R11" i="3" s="1"/>
  <c r="P12" i="3"/>
  <c r="R12" i="3" s="1"/>
  <c r="AC54" i="9" l="1"/>
  <c r="AC50" i="9"/>
  <c r="AB33" i="9"/>
  <c r="AA33" i="9"/>
  <c r="AB32" i="9"/>
  <c r="AA32" i="9"/>
  <c r="AB31" i="9"/>
  <c r="AA31" i="9"/>
  <c r="AB30" i="9"/>
  <c r="AA30" i="9"/>
  <c r="AB26" i="9"/>
  <c r="AA26" i="9"/>
  <c r="AB25" i="9"/>
  <c r="AA25" i="9"/>
  <c r="AB21" i="9"/>
  <c r="AA21" i="9"/>
  <c r="AB15" i="9"/>
  <c r="AB14" i="9"/>
  <c r="AB13" i="9"/>
  <c r="AB12" i="9"/>
  <c r="AB11" i="9"/>
  <c r="AB10" i="9"/>
  <c r="AB9" i="9"/>
  <c r="AB8" i="9"/>
  <c r="AB7" i="9"/>
  <c r="AB6" i="9"/>
  <c r="AB5" i="9"/>
  <c r="S13" i="3" l="1"/>
  <c r="U13" i="3" s="1"/>
  <c r="S9" i="3"/>
  <c r="U9" i="3" s="1"/>
  <c r="V10" i="3"/>
  <c r="X10" i="3" s="1"/>
  <c r="Y9" i="3"/>
  <c r="AA9" i="3" s="1"/>
  <c r="S10" i="3"/>
  <c r="U10" i="3" s="1"/>
  <c r="Y10" i="3"/>
  <c r="AA10" i="3" s="1"/>
  <c r="V9" i="3"/>
  <c r="X9" i="3" s="1"/>
  <c r="Y13" i="3"/>
  <c r="AA13" i="3" s="1"/>
  <c r="AC25" i="9"/>
  <c r="AC31" i="9"/>
  <c r="AC32" i="9"/>
  <c r="AC26" i="9"/>
  <c r="AC30" i="9"/>
  <c r="AC21" i="9"/>
  <c r="AC33" i="9"/>
  <c r="V13" i="3" l="1"/>
  <c r="X13" i="3" s="1"/>
  <c r="P10" i="3"/>
  <c r="R10" i="3" s="1"/>
  <c r="P9" i="3"/>
  <c r="D13" i="3"/>
  <c r="Q13" i="3"/>
  <c r="H13" i="3" l="1"/>
  <c r="P13" i="3"/>
  <c r="D15" i="3"/>
  <c r="R9" i="3"/>
  <c r="Q15" i="3"/>
  <c r="R13" i="3" l="1"/>
  <c r="P15" i="3"/>
  <c r="R15" i="3"/>
  <c r="E8" i="3"/>
  <c r="S8" i="3" s="1"/>
  <c r="U8" i="3" l="1"/>
  <c r="U15" i="3" s="1"/>
  <c r="S15" i="3"/>
</calcChain>
</file>

<file path=xl/sharedStrings.xml><?xml version="1.0" encoding="utf-8"?>
<sst xmlns="http://schemas.openxmlformats.org/spreadsheetml/2006/main" count="2466" uniqueCount="921">
  <si>
    <r>
      <rPr>
        <sz val="22"/>
        <color theme="2"/>
        <rFont val="Geomanist Bold"/>
        <family val="3"/>
      </rPr>
      <t>HOJA</t>
    </r>
    <r>
      <rPr>
        <sz val="18"/>
        <color theme="2"/>
        <rFont val="Geomanist Bold"/>
        <family val="3"/>
      </rPr>
      <t xml:space="preserve">
</t>
    </r>
    <r>
      <rPr>
        <sz val="72"/>
        <color theme="2"/>
        <rFont val="Geomanist Bold"/>
        <family val="3"/>
      </rPr>
      <t>1</t>
    </r>
  </si>
  <si>
    <r>
      <rPr>
        <sz val="18"/>
        <color rgb="FF002060"/>
        <rFont val="Geomanist Bold"/>
        <family val="3"/>
      </rPr>
      <t>PLAN DE ACCIÓN INSTITUCIONAL - PAI 2022 DE LA AGENCIA NACIONAL DE CONTRATACIÓN PÚBLICA - COLOMBIA COMPRA EFICIENTE</t>
    </r>
    <r>
      <rPr>
        <sz val="18"/>
        <color theme="1"/>
        <rFont val="Geomanist Bold"/>
        <family val="3"/>
      </rPr>
      <t xml:space="preserve">
</t>
    </r>
    <r>
      <rPr>
        <sz val="18"/>
        <color theme="1"/>
        <rFont val="Geomanist Light"/>
        <family val="3"/>
      </rPr>
      <t>Código: CCE-DES-FM-15
Versión 03 del 15 de diciembre de 2021</t>
    </r>
  </si>
  <si>
    <t>OBJETIVO:</t>
  </si>
  <si>
    <t>Presentar el plan de acción 2022 de la entidad como un instrumento mediante el cual las dependencias programan y realizan seguimiento a las estrategias, actividades e indicadores asociados a los objetivos estratégicos institucionales para el cumplimiento de los resultados definidos para la vigencia.</t>
  </si>
  <si>
    <t>ALCANCE:</t>
  </si>
  <si>
    <t>Este documento aplica para todas las dependencias de la Agencia Nacional de Contratación Pública - Colombia Compra Eficiente</t>
  </si>
  <si>
    <t>MARCO LEGAL:</t>
  </si>
  <si>
    <t>Ley 190 de 1995, artículo 48.
Ley 1474 de 2011, artículo 74, 
Ley 1712 del 06 de marzo de 2014</t>
  </si>
  <si>
    <t>ACCIONES POR DEPENDENCIA</t>
  </si>
  <si>
    <t>REGISTRO DE AVANCE AL CUMPLIMIENTO POR ÁREA / TRIMESTRE</t>
  </si>
  <si>
    <t>ÁREA</t>
  </si>
  <si>
    <t>NUMERO DE ACCIONES ESTRATEGICAS POR ÁREA</t>
  </si>
  <si>
    <t>PONDERACIÓN DE IMPACTO EN EL CUMPLIMIENTO DEL PAI</t>
  </si>
  <si>
    <t xml:space="preserve">AVANCE PROGRAMADO ACUMULADO Q1 </t>
  </si>
  <si>
    <t xml:space="preserve">AVANCE PROGRAMADO ACUMULADO Q2 </t>
  </si>
  <si>
    <t xml:space="preserve">AVANCE PROGRAMADO ACUMULADO Q3 </t>
  </si>
  <si>
    <t xml:space="preserve">AVANCE PROGRAMADO ACUMULADO Q4 </t>
  </si>
  <si>
    <t>MEDICIÓN DE IMPACTO  EN EL PAI Q1</t>
  </si>
  <si>
    <t>MEDICIÓN DE IMPACTO  EN EL PAI Q2</t>
  </si>
  <si>
    <t>MEDICIÓN DE IMPACTO  EN EL PAI Q3</t>
  </si>
  <si>
    <t>MEDICIÓN DE IMPACTO  EN EL PAI Q 4</t>
  </si>
  <si>
    <t>ESCALA DE ACEPTACIÓN DE AREA</t>
  </si>
  <si>
    <r>
      <t xml:space="preserve">AVANCE   </t>
    </r>
    <r>
      <rPr>
        <b/>
        <sz val="9"/>
        <color rgb="FF002060"/>
        <rFont val="Geomanist Light"/>
        <family val="3"/>
      </rPr>
      <t>PROGRAMADO</t>
    </r>
    <r>
      <rPr>
        <sz val="9"/>
        <color rgb="FF002060"/>
        <rFont val="Geomanist Light"/>
        <family val="3"/>
      </rPr>
      <t xml:space="preserve"> ACUMULADO Q1</t>
    </r>
  </si>
  <si>
    <r>
      <t xml:space="preserve">AVANCE  </t>
    </r>
    <r>
      <rPr>
        <b/>
        <sz val="9"/>
        <color rgb="FF002060"/>
        <rFont val="Geomanist Light"/>
        <family val="3"/>
      </rPr>
      <t>CUMPLIMIENTO</t>
    </r>
    <r>
      <rPr>
        <sz val="9"/>
        <color rgb="FF002060"/>
        <rFont val="Geomanist Light"/>
        <family val="3"/>
      </rPr>
      <t xml:space="preserve"> ACUMULADO Q1</t>
    </r>
  </si>
  <si>
    <t>PORCENTAJE DE CUMPLIMIENTO Q1</t>
  </si>
  <si>
    <t>AVANCE PROGRAMADO ACUMULADO Q2</t>
  </si>
  <si>
    <t>AVANCE  CUMPLIMIENTO ACUMULADO Q2</t>
  </si>
  <si>
    <t>PORCENTAJE DE CUMPLIMIENTO Q2</t>
  </si>
  <si>
    <t>AVANCE PROGRAMADO ACUMULADO Q3</t>
  </si>
  <si>
    <t>AVANCE CUMPLIMIENTO ACUMULADO Q3</t>
  </si>
  <si>
    <t>PORCENTAJE DE CUMPLIMIENTO Q3</t>
  </si>
  <si>
    <t>AVANCE PROGRAMADO ACUMULADOQ4</t>
  </si>
  <si>
    <t>AVANCE CUMPLIMIENTO ACUMULADO Q4</t>
  </si>
  <si>
    <t>PORCENTAJE DE CUMPLIMIENTO Q4</t>
  </si>
  <si>
    <t>DIRECCIÓN GENERAL</t>
  </si>
  <si>
    <t>EN PROCESO DE GESTIÓN EN LA VIGENCIA</t>
  </si>
  <si>
    <t>SUB DIRECCIÓN GESTION CONTRACTUAL</t>
  </si>
  <si>
    <t>SUB DIRECCIÓN NEGOCIOS</t>
  </si>
  <si>
    <t>SUB DIRECCIÓN EMAE</t>
  </si>
  <si>
    <t>SUB DIRECCIÓN IDT</t>
  </si>
  <si>
    <t>SECRETARÍA GENERAL</t>
  </si>
  <si>
    <t>TOTAL</t>
  </si>
  <si>
    <t xml:space="preserve">TOTAL </t>
  </si>
  <si>
    <t>DISTRIBUCIÓN DE ACCIONES ESTRATEGICAS 2022</t>
  </si>
  <si>
    <t>METODOLOGÍA DE SEGUIMIENTO</t>
  </si>
  <si>
    <t xml:space="preserve">1. Cada mes, las áreas de la ANCPCCE en cabeza de la primera línea de defensa debe reportar los avances con soportes del cumplimiento a la segunda línea de defensa en cabeza de Planeación de la Dirección General mediante el mecanismo o la herramienta que se determine para dicho cumplimiento.
2. Los avances de reporte deben responder al 100% de los entregables planeados en este documento, no borradores o documentos preliminares. Por ejemplo si su entregable es un informe o un documento aprobado; no se podrá cuantificar, ni se recibirá si se entrega en documento borrador, documento con avance parcial, sin firmas y sin atributos de calidad e identificación, fecha, seguimiento y control.
3. La forma de cuantificar el cumplimiento del avance en el plan de acción será sobre el total de actividades del año y peso ponderado de la actividad. Es decir, si su actividad se cumple en totalidad hasta el ultimo trimestre del año, estas solo se cuantificaran de manera agregada hasta ese momento.
4. La sumatoria de las actividades son acumuladas no se dará cumplimiento de 100% por cada Q, es decir, si las áreas tienen planeado el 25% de su ejecución en el primer Q. Este será el valor reflejado de avance. Por otra parte si su área tiene planeado solo el 10% de avance en el primer Q solo se le reflejara este avance.
5. En caso de adelantar actividades, por favor informe en su registro para que la segunda línea de defensa cuantifique su avance.
6. Recuerde que las reprogramaciones a su plan de acción se deben hacer con anterioridad al vencimiento de estas. y se registrarán en el control de cambios de este documento.
</t>
  </si>
  <si>
    <t>INDICADORES DE COLOR AL CUMPLIMIENTO ACUMULADO DEL PLAN</t>
  </si>
  <si>
    <t>CONTENIDO DE DOCUMENTO DE PLAN DE ACCIÓN</t>
  </si>
  <si>
    <r>
      <rPr>
        <b/>
        <sz val="10"/>
        <color theme="1"/>
        <rFont val="Geomanist Light"/>
        <family val="3"/>
      </rPr>
      <t>HOJA 1. PAI.</t>
    </r>
    <r>
      <rPr>
        <sz val="10"/>
        <color theme="1"/>
        <rFont val="Geomanist Light"/>
        <family val="3"/>
      </rPr>
      <t xml:space="preserve"> Presentación - introducción Plan de Acción Institucional 2022.
</t>
    </r>
    <r>
      <rPr>
        <b/>
        <sz val="10"/>
        <color theme="1"/>
        <rFont val="Geomanist Light"/>
        <family val="3"/>
      </rPr>
      <t>HOJA 2. PAI 2022.</t>
    </r>
    <r>
      <rPr>
        <sz val="10"/>
        <color theme="1"/>
        <rFont val="Geomanist Light"/>
        <family val="3"/>
      </rPr>
      <t xml:space="preserve"> Acciones programadas para la ejecución del plan de acción institucional de la vigencia 2022.
</t>
    </r>
    <r>
      <rPr>
        <b/>
        <sz val="10"/>
        <color theme="1"/>
        <rFont val="Geomanist Light"/>
        <family val="3"/>
      </rPr>
      <t xml:space="preserve">HOJA 3.Seguimiento PAI. </t>
    </r>
    <r>
      <rPr>
        <sz val="10"/>
        <color theme="1"/>
        <rFont val="Geomanist Light"/>
        <family val="3"/>
      </rPr>
      <t xml:space="preserve">Configura el formato para el registro de avance al PAI
</t>
    </r>
    <r>
      <rPr>
        <b/>
        <sz val="10"/>
        <color theme="1"/>
        <rFont val="Geomanist Light"/>
        <family val="3"/>
      </rPr>
      <t>HOJA 4. Objetivos Estratégicos.</t>
    </r>
    <r>
      <rPr>
        <sz val="10"/>
        <color theme="1"/>
        <rFont val="Geomanist Light"/>
        <family val="3"/>
      </rPr>
      <t xml:space="preserve"> Consolida los objetivos planteados en Plan Estratégico Institucional 2019 - 2022.
</t>
    </r>
    <r>
      <rPr>
        <b/>
        <sz val="10"/>
        <color theme="1"/>
        <rFont val="Geomanist Light"/>
        <family val="3"/>
      </rPr>
      <t xml:space="preserve">HOJA 5. DOFA. </t>
    </r>
    <r>
      <rPr>
        <sz val="10"/>
        <color theme="1"/>
        <rFont val="Geomanist Light"/>
        <family val="3"/>
      </rPr>
      <t xml:space="preserve">Consolida las debilidades, oportunidades, fortalezas y amenazas identificados para la vigencia.
</t>
    </r>
    <r>
      <rPr>
        <b/>
        <sz val="10"/>
        <color theme="1"/>
        <rFont val="Geomanist Light"/>
        <family val="3"/>
      </rPr>
      <t>HOJA 6. Control de Ajustes PAI.</t>
    </r>
    <r>
      <rPr>
        <sz val="10"/>
        <color theme="1"/>
        <rFont val="Geomanist Light"/>
        <family val="3"/>
      </rPr>
      <t xml:space="preserve"> Configura el formato para el registro y trazabilidad de la solicitud de ajustes al contenido de este documento.
</t>
    </r>
    <r>
      <rPr>
        <b/>
        <sz val="10"/>
        <color theme="1"/>
        <rFont val="Geomanist Light"/>
        <family val="3"/>
      </rPr>
      <t>HOJA 7. Control de Formato.</t>
    </r>
    <r>
      <rPr>
        <sz val="10"/>
        <color theme="1"/>
        <rFont val="Geomanist Light"/>
        <family val="3"/>
      </rPr>
      <t xml:space="preserve"> Configura la trazabilidad de ajustes del formato PAI CCE-DES-FM-15
</t>
    </r>
  </si>
  <si>
    <t>INDICADOR DE COLOR</t>
  </si>
  <si>
    <t>PARAMETRO</t>
  </si>
  <si>
    <t>90% - 100%</t>
  </si>
  <si>
    <t>80% - 89%</t>
  </si>
  <si>
    <t>70% - 79%</t>
  </si>
  <si>
    <t>50% - 69%</t>
  </si>
  <si>
    <t>0 - 49%</t>
  </si>
  <si>
    <r>
      <rPr>
        <sz val="22"/>
        <color theme="2"/>
        <rFont val="Geomanist Bold"/>
        <family val="3"/>
      </rPr>
      <t>HOJA</t>
    </r>
    <r>
      <rPr>
        <sz val="12"/>
        <color theme="2"/>
        <rFont val="Geomanist Bold"/>
        <family val="3"/>
      </rPr>
      <t xml:space="preserve">
</t>
    </r>
    <r>
      <rPr>
        <sz val="72"/>
        <color theme="2"/>
        <rFont val="Geomanist Bold"/>
        <family val="3"/>
      </rPr>
      <t>2</t>
    </r>
  </si>
  <si>
    <t>ACTIVIDAD / INICIATIVA</t>
  </si>
  <si>
    <t>No. ITEM</t>
  </si>
  <si>
    <t>PRODUCTOS</t>
  </si>
  <si>
    <t>FECHAS</t>
  </si>
  <si>
    <t>MÉTRICA</t>
  </si>
  <si>
    <t>PRESUPUESTO</t>
  </si>
  <si>
    <t>ID</t>
  </si>
  <si>
    <t xml:space="preserve">Actividad </t>
  </si>
  <si>
    <t>Entregable</t>
  </si>
  <si>
    <t>INICIO</t>
  </si>
  <si>
    <t>FIN</t>
  </si>
  <si>
    <t>Meta / Indicador</t>
  </si>
  <si>
    <t>Fórmula</t>
  </si>
  <si>
    <t>Meta 1Q</t>
  </si>
  <si>
    <t>Meta 2Q</t>
  </si>
  <si>
    <t>Meta 3Q</t>
  </si>
  <si>
    <t>Meta 4Q</t>
  </si>
  <si>
    <t xml:space="preserve">Peso </t>
  </si>
  <si>
    <t>Objetivo Institucional PEI 2019 - 2022</t>
  </si>
  <si>
    <t>Nombre y apellido</t>
  </si>
  <si>
    <t>Cargo</t>
  </si>
  <si>
    <t>Requerimientos de Contratación</t>
  </si>
  <si>
    <t>$ Costos Administrativos</t>
  </si>
  <si>
    <t>$ Costos Técnicos</t>
  </si>
  <si>
    <t xml:space="preserve">Código UNSPSC </t>
  </si>
  <si>
    <t>Vigencia</t>
  </si>
  <si>
    <t>Estado de vigencia</t>
  </si>
  <si>
    <t xml:space="preserve">Fuente de Recursos </t>
  </si>
  <si>
    <t>Proyecto de inversión</t>
  </si>
  <si>
    <t xml:space="preserve">Rubro </t>
  </si>
  <si>
    <t>Recurso</t>
  </si>
  <si>
    <t>Presupuesto asignado rubro</t>
  </si>
  <si>
    <t>Presupuesto designado actividad</t>
  </si>
  <si>
    <t>% uso</t>
  </si>
  <si>
    <t>SN1</t>
  </si>
  <si>
    <t>Diseñar y adjudicar Instrumentos de Agregación de Demanda (nuevos y renovaciones)</t>
  </si>
  <si>
    <t>Instrumentos de Agregación de Demanda gestionados</t>
  </si>
  <si>
    <t>10 IAD's  Gestionados para adjudicación.
Meta anual de diez (10)</t>
  </si>
  <si>
    <t>IAD = ∑IAD del periodo a evaluar</t>
  </si>
  <si>
    <t>Reglamentar el uso obligatorio de los AMP vigentes y la generación de nuevos para territorios</t>
  </si>
  <si>
    <t>Andrés Ricardo Mancipe González</t>
  </si>
  <si>
    <t>Subdirector de Negocios</t>
  </si>
  <si>
    <t xml:space="preserve">Servicios Profesionales </t>
  </si>
  <si>
    <t>80101601
80101604
80121601</t>
  </si>
  <si>
    <t>En ejecución</t>
  </si>
  <si>
    <t>Inversión</t>
  </si>
  <si>
    <t>Instrumentos de Agregación de Demanda</t>
  </si>
  <si>
    <t>C-0304-1000-2-0-0304001-02</t>
  </si>
  <si>
    <t>Nación</t>
  </si>
  <si>
    <t>SN2</t>
  </si>
  <si>
    <t>Diseñar y adjudicar Instrumentos de Agregación de Demanda que contengan herramientas basadas en transformacion digital.</t>
  </si>
  <si>
    <t>Instrumentos de Agregación de Demandagestionados que contengan herramientas en transformacion digital. Nota: IAD's incluidos en la meta SN1.</t>
  </si>
  <si>
    <t xml:space="preserve">(2) IAD´S que contengan elementos de transformacion digital diseñados y adjudicados.Meta anual de dos(2) </t>
  </si>
  <si>
    <t>SN3</t>
  </si>
  <si>
    <t>Incorporar al menos un criterio de sostenibilidad en los IAD´s Instrumentos de Agregación de Demanda para 2022 (nuevos y renovaciones)</t>
  </si>
  <si>
    <t>Instrumentos de Agregación de Demanda gestionados que  contenga criterio de sostenibilidad. Nota: IAD's incluidos en la meta SN1.</t>
  </si>
  <si>
    <t xml:space="preserve">3 IAD´s estructurados y adjudicados en 2022 con al menos un criterio de sostenibilidad. </t>
  </si>
  <si>
    <t xml:space="preserve">Sumatoria de IADs nuevos estructurados con criterios de sostenibilidad </t>
  </si>
  <si>
    <t>SN4</t>
  </si>
  <si>
    <t>Incorporar en los Instrumentos de Agregación de Demanda la segmentacion o participacion regional empresarial en el mercado de compras públicas de los IAD´s</t>
  </si>
  <si>
    <t>Instrumentos de Agregación de Demanda Regional Gestionados.
Nota: IAD´s incluidos en la meta SN1.</t>
  </si>
  <si>
    <t xml:space="preserve">4 IAD´s  estructurados y adjudicados en 2022 que contemplen la segmentación o participacion por región </t>
  </si>
  <si>
    <t>Sumatoria de IAD  estructurados y adjudicados en 2022 que contemplen la segmentación por región</t>
  </si>
  <si>
    <t>SN5</t>
  </si>
  <si>
    <t xml:space="preserve">Incentivar la participación de MiPymes en los Instrumentos de Agregación de Demanda adjudicados en el 2022. </t>
  </si>
  <si>
    <t xml:space="preserve">Porcentaje de proveedores adjudicados MiPymes </t>
  </si>
  <si>
    <t>22% MiPymes del total de proveedores adjudicados durante la vigencia 2022.</t>
  </si>
  <si>
    <t>(Número de proveedores adjudicados MiPymes / Número de proveedores adjudicados totales)*100</t>
  </si>
  <si>
    <t>Desarrollar un modelo de medición de la eficiencia operacional</t>
  </si>
  <si>
    <t>SN6</t>
  </si>
  <si>
    <t>Generar sinergia o Alianzas estrategicas en el marco de la estructuracion de los acuerdos marco e instrumentos de agregacion de demanda</t>
  </si>
  <si>
    <t xml:space="preserve">Informes de alianzas estrategicas en el marco de la estructuracion </t>
  </si>
  <si>
    <t xml:space="preserve">2 informes de alianzas estrategicas en el marco de la estructuracion </t>
  </si>
  <si>
    <t>Sumatoria de Informes reportados.</t>
  </si>
  <si>
    <t>SN7</t>
  </si>
  <si>
    <t>Realizar seguimiento a la estructuracion de los IAD para mejorar la difusion de los mismos.</t>
  </si>
  <si>
    <t>Informes del estado y evolución de los IAD's en estructuración  publicados en la pagina web</t>
  </si>
  <si>
    <t>3 informes anuales de la estructuracion y evolucion de los IAD's.</t>
  </si>
  <si>
    <t>Sumatoria de Informes publicados en la página web</t>
  </si>
  <si>
    <t>Poner a disposición de los participes del sistema de compra pública documentos de buenas prácticas de contratación.</t>
  </si>
  <si>
    <t xml:space="preserve">80101601
</t>
  </si>
  <si>
    <t>SN8</t>
  </si>
  <si>
    <t>Realizar seguimiento a las ventas y ahorros generados a través de los Instrumentos de Agregación de Demanda en operación en la TVEC</t>
  </si>
  <si>
    <t>Informes semestrales de ahorros y ventas generadas a través de los IAD´S.</t>
  </si>
  <si>
    <t>2 Informes semestrales de ahorros y ventas generadas a través de los IAD´S.</t>
  </si>
  <si>
    <t>Sumatoria  de  Informes de ahorros y ventas</t>
  </si>
  <si>
    <t>SN9</t>
  </si>
  <si>
    <t>Implementación y difusion de informacion transversal de la subdireccion.</t>
  </si>
  <si>
    <t>Lista de asistencia y evidencia de las formaciones para entidades estatales en el uso de los IAD / AMP en la TVEC, Simuladores, Decreto 310 de 2021.</t>
  </si>
  <si>
    <t>20 Capacitaciones dictadas a entidades estatales en el uso de los IAD / AMP, decreto 310 y simuladores.</t>
  </si>
  <si>
    <t>Sumatoria de capacitaciones dictadas.</t>
  </si>
  <si>
    <t>Promover las capacidades de la compra pública</t>
  </si>
  <si>
    <t>80101601
80101604</t>
  </si>
  <si>
    <t>SN10</t>
  </si>
  <si>
    <t xml:space="preserve">Actualizar el boletin de precios  del sistema de compra pública </t>
  </si>
  <si>
    <t>4 boletines de precio publicados.</t>
  </si>
  <si>
    <t>Sumatoria de Boletines publicados en la pagina web</t>
  </si>
  <si>
    <t>SN11</t>
  </si>
  <si>
    <t>Diseñar y actualizar guía de operacion secundaria.</t>
  </si>
  <si>
    <t>Guía operación secundaria - V2 actualizada y aprobada por el Subdirector de Negocios</t>
  </si>
  <si>
    <t>1 Guía de la Operacion Secundaria- V2 actualizada y aprobada por el Subdirector de Negocios</t>
  </si>
  <si>
    <t>Número de Guías de Operación Secundaria actualizada y aprobada</t>
  </si>
  <si>
    <t>SN12</t>
  </si>
  <si>
    <t>Organizar y clasificar la información de 2021 conforme a las series documentales aprobadas en la Tabla de Retención Documental  a fin de preservar la información generada de acuerdo a las competencias de la subdirección</t>
  </si>
  <si>
    <t>1 Acta de transferencia 
1 Formato único de inventario documental</t>
  </si>
  <si>
    <t xml:space="preserve">Transferencia documental de la vigencia 2021
</t>
  </si>
  <si>
    <t>Número de Transferencia primaria documental 2021</t>
  </si>
  <si>
    <t>Fortalecer el MIPG para incrementar en 10 puntos la calificación del FURAG</t>
  </si>
  <si>
    <t>SN13</t>
  </si>
  <si>
    <t>Gestionar con oportunidad las PQRSD de la dependencia, tomando acciones de alertas tempranas para su gestión</t>
  </si>
  <si>
    <t xml:space="preserve">Informes trimestrales en matriz del seguimiento y cumplimiento en el trámite de las PQRSD.
</t>
  </si>
  <si>
    <t>3 informes trimestrales de la gestión de PQRSD en la dependencia</t>
  </si>
  <si>
    <t>Sumatoria de los informes trimestrales realizados</t>
  </si>
  <si>
    <t>SN14</t>
  </si>
  <si>
    <t>Diseñar y estructurar Instrumentos de Agregación de Demanda (nuevos y renovaciones)</t>
  </si>
  <si>
    <t>Instrumentos de Agregación estructurados.</t>
  </si>
  <si>
    <t>10 IAD´s estructurados.
Meta anual 10 IAD´s</t>
  </si>
  <si>
    <t>IAD= ∑IAD del periodo a evaluar</t>
  </si>
  <si>
    <t>SN15</t>
  </si>
  <si>
    <t>Organizar la información de los IAD´s para realizar la entrega a la Subdirección de Información y Desarrollo Tecnológico con los lineamientos y tiempos establecidos  con el fin de poner en funcionamiento los IAD en la Tienda Virtual del Estado Colombiano (TVEC).</t>
  </si>
  <si>
    <t>Instrumentos de Agregación de Demanda en funcionamiento.</t>
  </si>
  <si>
    <t>4 IAD en funcionamiento.</t>
  </si>
  <si>
    <t>IAD= ∑IAD</t>
  </si>
  <si>
    <t>Desarrollar un modelo de medición de la eficiencia operacional.</t>
  </si>
  <si>
    <t>15 Acciones</t>
  </si>
  <si>
    <t>GC1</t>
  </si>
  <si>
    <t>Modificación documentos tipo con ocasión a la reglamentación de la Ley 2069 de 2020.</t>
  </si>
  <si>
    <t xml:space="preserve">1 Documento Tipo </t>
  </si>
  <si>
    <t>Número de documento tipo publicado</t>
  </si>
  <si>
    <t>Disponer documentos tipo a los sectores priorizados por el gobierno nacional</t>
  </si>
  <si>
    <t>Jorge Augusto Tirado Navarro</t>
  </si>
  <si>
    <t>Subdirector de Gestión Contractual</t>
  </si>
  <si>
    <t>Documentos Normativos</t>
  </si>
  <si>
    <t>C-0304-1000-2-0-0304005-02</t>
  </si>
  <si>
    <t>GC2</t>
  </si>
  <si>
    <t>Estructurar, publicar y adoptar los documentos tipo de interventoría del Sector agua potable y saneamiento básico de acuerdo con las cifras reportadas en el SECOP I y II.</t>
  </si>
  <si>
    <t>Documentos tipo de interventoría de obra pública de agua potable y saneamiento básico</t>
  </si>
  <si>
    <t>GC3</t>
  </si>
  <si>
    <t>Actualizar, publicar y adoptar la segunda versión de los documentos tipo de interventoría del Sector transporte con ocasión a los comentarios presentados por las entidades y ciudadanos en su implementación.</t>
  </si>
  <si>
    <t xml:space="preserve">Documentos tipo de interventoría de infraestructura de transporte - Versión 2. </t>
  </si>
  <si>
    <t>GC4</t>
  </si>
  <si>
    <t>Resolver las consultas recibidas por la Subdirección de Gestión Contractual</t>
  </si>
  <si>
    <t>(1) un informe trimestral con el seguimiento de las consultas formuladas por los actores del Sistema de Compra Pública sobre la aplicación de normas de carácter general recibidas por la Subdirección de Gestión Contractual.</t>
  </si>
  <si>
    <t xml:space="preserve">4 Informes de consultas recibidas y resueltas por la Subdirección de Gestión Contractual. </t>
  </si>
  <si>
    <t xml:space="preserve">Sumatoria de informes entregados de consultas recibidas y resueltas por la Subdirección de Gestión Contractual. </t>
  </si>
  <si>
    <t>Promover la simplificación / racionalización normativa en referencia a la compra y la contratación pública</t>
  </si>
  <si>
    <t>GC5</t>
  </si>
  <si>
    <t>Indizar sentencias del Consejo de Estado del año 2011 que contengan temas relacionados con el Sistema de Compra Pública</t>
  </si>
  <si>
    <t>• (1) una matriz con las sentencias indizadas del año 2011
• (1) un informe de gestión de sentencias indizadas del año 2011.</t>
  </si>
  <si>
    <t xml:space="preserve">100% de las sentencias indizadas de la vigencia </t>
  </si>
  <si>
    <t>(Número de sentencias indizadas del año  / Número de sentencias contractuales clasificadas del año ) x 100</t>
  </si>
  <si>
    <t>GC6</t>
  </si>
  <si>
    <t>Indizar sentencias del Consejo de Estado del último trimestre del año 2021 que contengan temas relacionados con el Sistema de Compra Pública</t>
  </si>
  <si>
    <t>• (1) una matriz con las sentencias indizadas del ultimo trimestre del año 2021.
• (1) un informe de gestión de sentencias indizadas del año del ultimo trimestre de 2021.</t>
  </si>
  <si>
    <t>GC7</t>
  </si>
  <si>
    <t>Indizar sentencias del Consejo de Estado del año 2010 que contengan temas relacionados con el Sistema de Compra Pública</t>
  </si>
  <si>
    <t>• (1) una matriz con las sentencias indizadas del año 2010.
• (1) un informe de gestión de sentencias indizadas del año 2010.</t>
  </si>
  <si>
    <t>GC8</t>
  </si>
  <si>
    <t>Indizar sentencias del Consejo de Estado del primer trimestre del año 2022 que contengan temas relacionados con el Sistema de Compra Pública</t>
  </si>
  <si>
    <t>• (1) una matriz con las sentencias indizadas primer trimestre del año 2022.
• (1) un informe de gestión de sentencias indizadas del año primer trimestre del año 2022.</t>
  </si>
  <si>
    <t>GC9</t>
  </si>
  <si>
    <t xml:space="preserve">Indizar laudos arbitrales relevantes a las compras públicas del estado </t>
  </si>
  <si>
    <t xml:space="preserve"> Laudos arbitrales indizados </t>
  </si>
  <si>
    <t xml:space="preserve">Doce (12) laudos arbitrales indizados </t>
  </si>
  <si>
    <t>(Número de laudos indizados/ número de laudos clasificados) x 100</t>
  </si>
  <si>
    <t>GC10</t>
  </si>
  <si>
    <t>Indizar sentencias del Consejo de Estado del segundo trimestre del año 2022 que contengan temas relacionados con el Sistema de Compra Pública.</t>
  </si>
  <si>
    <t xml:space="preserve">• (1) una matriz con las sentencias indizadas del segundo trimestre del año 2022. 
• (1) un informe de gestión de sentencias indizadas del año del segundo trimestre del año 2022.  </t>
  </si>
  <si>
    <t>GC11</t>
  </si>
  <si>
    <t xml:space="preserve">Actualizar los manuales y guías adoptados por la Agencia Nacional de Contratación Pública  de acuerdo con la normativa y la doctrina vigente </t>
  </si>
  <si>
    <t xml:space="preserve">Manuales y guías actualizados </t>
  </si>
  <si>
    <t>Tres (3) manuales y guías actualizados</t>
  </si>
  <si>
    <t>Número de guías y manuales actualizados y publicados en la página web</t>
  </si>
  <si>
    <t>GC12</t>
  </si>
  <si>
    <t>Indizar sentencias del Consejo de Estado del tercer trimestre del año 2022 que contengan temas relacionados con el Sistema de Compra Pública.</t>
  </si>
  <si>
    <t>• (1) una matriz con las sentencias indizadas del tercer trimestre del año 2022.
• (1) un informe de gestión de sentencias indizadas del tercer trimestre del año 2022.</t>
  </si>
  <si>
    <t>GC13</t>
  </si>
  <si>
    <t>Indizar y concordar los conceptos jurídicos de ANCP-CCE de la Subdirección de Gestión Contractual</t>
  </si>
  <si>
    <t>• (1) una matriz con los conceptos jurídicos de la ANCP-CCE de la Subdirección de Gestión Contractual indizados .
• Normativa contractual con los conceptos expedidos por la ANCP-CCE</t>
  </si>
  <si>
    <t>100% de los conceptos jurídicos indizados cada trimestre de la vigencia 2021</t>
  </si>
  <si>
    <t>(Número de conceptos indizados y concordados en cada trimestre de 2022 sin incluir los rezagados / Número de conceptos enviados en el trimestre sin incluir los rezagados)x100</t>
  </si>
  <si>
    <t>GC14</t>
  </si>
  <si>
    <t>Participar en la elaboración de normas y reglamentación en compras y contratación pública en conjunto con otros ministerios y departamentos administrativos sujetos a la solicitud del Gobierno Nacional</t>
  </si>
  <si>
    <t>Participaciones en la elaboración de dos decretos en conjunto con ministerios y departamentos administrativos.</t>
  </si>
  <si>
    <t>2 Convocatorias de participación en la contrucción de normativa</t>
  </si>
  <si>
    <t>Sumatoria de la participación en elaboración de decretos en conjunto con ministerios y departamentos administrativos</t>
  </si>
  <si>
    <t>Proponer el rediseño de la estructura organizacional</t>
  </si>
  <si>
    <t>GC15</t>
  </si>
  <si>
    <t>Servicio técnico</t>
  </si>
  <si>
    <t>Mantenimiento
81112200
Licencia 
81112500</t>
  </si>
  <si>
    <t>Incremento del valor por dinero que obtiene el Estado en la compra pública. Nacional</t>
  </si>
  <si>
    <t>C-0304-1000-2-0-0304009-02-0</t>
  </si>
  <si>
    <t>GC16</t>
  </si>
  <si>
    <t>16 Acciones</t>
  </si>
  <si>
    <t>IDT 1</t>
  </si>
  <si>
    <t xml:space="preserve">Elaborar el plan de actualización de la plataforma SECOP II, incluyendo actualizaciones naturales de la licencia y mantenimiento correctivo. </t>
  </si>
  <si>
    <t>Documento excel denominado como Plan de Trabajo Despliegue de Releases, el cual contiene el plan de implementación y ejecución de las mejoras funcionales y/o técnicas por cada uno de los mantenimientos correctivos</t>
  </si>
  <si>
    <t>100% de los release programados en SECOP II implementados</t>
  </si>
  <si>
    <t>(Releases  implementados/ Release  Programados) x 100</t>
  </si>
  <si>
    <t>Fortalecer la disponibilidad del Sistema de Compra Pública</t>
  </si>
  <si>
    <t>Rigoberto Rodríguez</t>
  </si>
  <si>
    <t xml:space="preserve">Subdirector de IDT
</t>
  </si>
  <si>
    <t>IDT 2</t>
  </si>
  <si>
    <t>Actualizar la plataforma TVEC a la última versión para incluir mejoras a la aplicación (roadmap funcional y/o técnico).</t>
  </si>
  <si>
    <t>Documento excel denominado como Plan de Trabajo Release Mayores TVEC el cual contiene la implementación y ejecución de las mejoras funcionales y/o técnicas por cada uno de los releases programados</t>
  </si>
  <si>
    <t>100% de los release programados en TVEC implementados</t>
  </si>
  <si>
    <t>(Releases implementados/ Release Programados) x 100</t>
  </si>
  <si>
    <t>IDT 3</t>
  </si>
  <si>
    <t>Elaborar el plan de trabajo para ejecutar el proyecto de  Desmaterialización de estampilla electrónica  Fase II</t>
  </si>
  <si>
    <t>Documento excel denominado Plan de Implementación  de desmaterialización de estampilla electrónica, el cual contiene las actividades a desarrollar durante la ejecución del proyecto.</t>
  </si>
  <si>
    <t>100% actividades del plan de trabajo ejecutadas</t>
  </si>
  <si>
    <t>(Número de actividades ejecutadas/Número de actividades programadas) *100</t>
  </si>
  <si>
    <t>Promover las capacidades del sistema de compra pública</t>
  </si>
  <si>
    <t>IDT 4</t>
  </si>
  <si>
    <t>Elaborar el plan de trabajo para implementar  el sistema de correlacionador de eventos y monitoreo de seguridad  en la infraestructura de  SECOP II</t>
  </si>
  <si>
    <t xml:space="preserve">
Documento excel denominado Plan de Implementación del Sistema de correlacionador de eventos el cual contiene las actividades a desarrollar durante la ejecución del proyecto.
</t>
  </si>
  <si>
    <t>IDT 5</t>
  </si>
  <si>
    <t>Elaborar el plan de trabajo para implementar mejoras a la plataforma SECOP I</t>
  </si>
  <si>
    <t xml:space="preserve">
Documento excel denominado Plan de Implementación de mejoras de la plataforma SECOP I el cual contiene las actividades a desarrollar durante la ejecución del proyecto.</t>
  </si>
  <si>
    <t xml:space="preserve">81111801
80121601
</t>
  </si>
  <si>
    <t>IDT 6</t>
  </si>
  <si>
    <t>Elaborar el plan de trabajo para actualización de la Plataforma de simuladores web en la TVEC incluyendo RFI</t>
  </si>
  <si>
    <t>Documento excel denominado plan de actualización Plataforma de Simuladores web en la TVEC,  el cual contiene las actividades a desarrollar para incluir el módulo de RFI.</t>
  </si>
  <si>
    <t>Fortalecer el MIPG para incrementar puntos en FURAG</t>
  </si>
  <si>
    <t>IDT 7</t>
  </si>
  <si>
    <t>Desarrollar el programa de despliegue territorial mediante la capacitacion de Alcaldías y Entidades Territoriales en el uso del SECOP II</t>
  </si>
  <si>
    <t>Listas de asistencia (cuando se realicen de manera presencial) y grabaciones de las sesiones virtuales que evidencien el desarrollo de formaciones.</t>
  </si>
  <si>
    <t>400 Entidades capacitadas</t>
  </si>
  <si>
    <t>Sumatoria de las entidades territoriales capacitadas</t>
  </si>
  <si>
    <t xml:space="preserve">	
86101808</t>
  </si>
  <si>
    <t>IDT 8</t>
  </si>
  <si>
    <t>Capacitar a entidades, proveedores, entes de control y ciudadanía en general, en el uso del SECOP II.</t>
  </si>
  <si>
    <t>Listas de asistencia (cuando se realicen de manera presencial) y grabaciones de las sesiones virtuales que evidencien el desarrollo para 700 capacitaciones en las diferentes modalidades que ofrece la entidad.</t>
  </si>
  <si>
    <t>700 Capacitaciones de diferentes tamticas en el uso del SECOP II</t>
  </si>
  <si>
    <t>Sumatoria de las entidades capacitadas</t>
  </si>
  <si>
    <t>IDT 9</t>
  </si>
  <si>
    <t>Elaborar Plan de Trabajo para Implementar Cuarta fase del modelo de seguridad y privacidad de la información -MSPI-</t>
  </si>
  <si>
    <t xml:space="preserve">
Documento excel denominado como Plan de Trabajo para Implementar  cuarta fase (Evaluación y Desempeño) del modelo de seguridad y privacidad de la información -MSPI-, el cual contiene las actividades a desarrollar durante la ejecución del proyecto.
</t>
  </si>
  <si>
    <t>(Número de actividades ejecutadas/Número de actividades programadas) x100</t>
  </si>
  <si>
    <t>Implementar el MSPI como habilitador de la Politica de Gobierno Digital</t>
  </si>
  <si>
    <t>IDT 10</t>
  </si>
  <si>
    <t>1 Acta de transferencia 
1 Formato unico de inventario documental</t>
  </si>
  <si>
    <t>IDT 11</t>
  </si>
  <si>
    <t xml:space="preserve">Informes trimestrales del seguimiento y cumplimiento en el trámite de las PQRSD.
</t>
  </si>
  <si>
    <t>IDT 12</t>
  </si>
  <si>
    <t xml:space="preserve">Capacitar a entidades de régimen especial en el uso del SECOP II </t>
  </si>
  <si>
    <t>Listas de asistencia (cuando se realicen de manera presencial) y grabaciones de las sesiones virtuales que evidencien el desarrollo para 45 capacitaciones en las diferentes modadlidades que ofrece la entidad</t>
  </si>
  <si>
    <t xml:space="preserve">45 capacitaciones para entidades de régimen especial en el uso del SECOP II  </t>
  </si>
  <si>
    <t>Número de capacitaciones dictadas</t>
  </si>
  <si>
    <t>12 Acciones</t>
  </si>
  <si>
    <t>EMAE 01</t>
  </si>
  <si>
    <t>Desarrollar insumos estratégicos a partir de la información del sistema de compra publica con el fin de mejorar el analisis, comprensión y difusión de información de interés para los actores del sistema.</t>
  </si>
  <si>
    <t>Insumos estratégicos 
(documentos, infografías, artículos)</t>
  </si>
  <si>
    <t>22 Insumos estratégicos</t>
  </si>
  <si>
    <t>Sumatoria  de  Informes estratégicos entregados</t>
  </si>
  <si>
    <t>Catalina Pimienta Gomez</t>
  </si>
  <si>
    <t xml:space="preserve">Subdirectora de Estudios de Mercado y Abastecimiento Estratégico </t>
  </si>
  <si>
    <t>EMAE 02</t>
  </si>
  <si>
    <t>Lanzamiento del curso E-learning del Modelo de Abastecimiento Estratégico, con el propósito de dar a conocer la herrramienta desarrollada por la entidad a los actores del sistema de compra pública.</t>
  </si>
  <si>
    <t>Acta con sus soportes del evento de apertura del primer ciclo de formación E-learning</t>
  </si>
  <si>
    <t>Invitación de acceso al curso E-learning</t>
  </si>
  <si>
    <t>Número de Cursos E-learning</t>
  </si>
  <si>
    <t>Promover iniciativas para optimizar los recursos públicos en términos de tiempo, dinero y capacidad del talento humano y de la eficiencia en los procesos para satisfacer las necesidades de las Entidades Estatales y cumplir su misión.</t>
  </si>
  <si>
    <t>EMAE 03</t>
  </si>
  <si>
    <t>Realizar ciclos de formación  sincrónicos (virtual o presencial) del MAE dirigido a las entidades estatales identificadas, con el fin de formar en prácticas de abastecimiento estratégico a equipos interdisciplinarios vinculados a la estructuración  de procesos de compra pública</t>
  </si>
  <si>
    <t>Informes finales de cierre de cada ciclo de formación</t>
  </si>
  <si>
    <t xml:space="preserve">4 Ciclos de Formación </t>
  </si>
  <si>
    <t>Sumatoria de Ciclos de Formación</t>
  </si>
  <si>
    <t>EMAE 04</t>
  </si>
  <si>
    <t xml:space="preserve">Realizar ciclos de formación asincrónica del E-learning del MAE a las entidades estatales, con el fin de socializar las buenas prácticas de Abastecimiento Estratégico para servidores públicos a nivel nacional </t>
  </si>
  <si>
    <t>EMAE 05</t>
  </si>
  <si>
    <t>1 Herramienta</t>
  </si>
  <si>
    <t>Número de herramienta de acceso público</t>
  </si>
  <si>
    <t>Diseñar e implementar programas de I+D+I en pro del desarrollo institucional y/o la contratación y compra pública</t>
  </si>
  <si>
    <t>EMAE 06</t>
  </si>
  <si>
    <t xml:space="preserve">Generar  un programa de formaciones orientadas a brindar insumos a los participes del sistema de compra pública relacionados con análisis de datos, seguimiento a instrume contractuales e implementación del Modelo de Abastecimiento Estratégico
  </t>
  </si>
  <si>
    <t>Programa de socialización donde esten relacionados los temarios e insumos de las formaciones</t>
  </si>
  <si>
    <t xml:space="preserve">Un (1) programa de socialización </t>
  </si>
  <si>
    <t>Número de programa de socialización generado</t>
  </si>
  <si>
    <t>EMAE 07</t>
  </si>
  <si>
    <t xml:space="preserve">Dar a conocer el trabajo realizado por el Observatorio Oficial de Contratación Estatal, principalmente en materia de implementación de documentos tipo, además de otras actividades. 
</t>
  </si>
  <si>
    <t>Informes de resultado que contengan la medición del comportamiento de los documentos tipo, estudios y sinergias además de otras actividades que lleva a cabo el Observatorio Oficial de Contratación Estatal.</t>
  </si>
  <si>
    <t>2 informes de la gestión realizada.</t>
  </si>
  <si>
    <t>Sumatoria de informes de la gestión realizada.</t>
  </si>
  <si>
    <t>EMAE 08</t>
  </si>
  <si>
    <t>Dar cumplimiento a lo establecido en el Decreto 1279 de 2021 (Ley del Vigilante) en relación con el mecanismo de seguimiento al porcentaje de puntaje adicional en los procesos licitación pública de vigilancia y seguridad privada</t>
  </si>
  <si>
    <t>Documento que contiene un reporte Estadístico de la muestra de procesos estudiada</t>
  </si>
  <si>
    <t>1 Reporte Estadístico</t>
  </si>
  <si>
    <t>Número de reporte estadístico generado.</t>
  </si>
  <si>
    <t>EMAE 09</t>
  </si>
  <si>
    <t>Desarrollar herramientas de visualización con la información del sistema de compra pública para que los ciudadanos y los demás participes del sistema, tengan insumos que les facilite acceder a información relevante del comportamiento, características, productos o servicios, ubicaciones geográficas, entidades y proveedores que intervienen en la celebración de contratos estatales.</t>
  </si>
  <si>
    <t xml:space="preserve">Herramientas o visualizaciones de inteligencia de negocios para que los usuarios puedan interectuar y filtrar la información (BI) </t>
  </si>
  <si>
    <t>4 herramientas o visualizaciones en POWER BI</t>
  </si>
  <si>
    <t>Sumatoria de las herramientas o visualización en POWER BI</t>
  </si>
  <si>
    <t>EMAE 10</t>
  </si>
  <si>
    <t xml:space="preserve">Adelantar análisis de la planeación de obras, bienes y servicios reportados por las entidades a través del Plan Anual de Adquisiciones (PAA); el cual nos permite tener un horizonte temporal de la proyección del gasto público.
</t>
  </si>
  <si>
    <t>Informes del análisis realizado sobre los Planes Anuales de Adquisiciones (PAA), identificando características de la proyección del gasto público</t>
  </si>
  <si>
    <t>2 Informes del análisis realizado</t>
  </si>
  <si>
    <t>Sumatoria de los informes realizados</t>
  </si>
  <si>
    <t>EMAE 11</t>
  </si>
  <si>
    <t xml:space="preserve">Implementación de metodologías de evaluación de impacto en los instrumentos contractuales y liniamientos generados por la ANCPCCE, para identificar de acuerdo a los resultados obtenidos aspectos positivos u oportunidades de mejora </t>
  </si>
  <si>
    <t>Informes en los cuales se documentara el resultado metodológico, el análisis descriptivos y/o evaluaciones de impacto.</t>
  </si>
  <si>
    <t xml:space="preserve">2 Informes de resultados de la implementación 
</t>
  </si>
  <si>
    <t>Sumatoria informes y herramienta</t>
  </si>
  <si>
    <t>EMAE 12</t>
  </si>
  <si>
    <t xml:space="preserve">Desarrollar instrumentos de ayuda que faciliten el acceso y análisis de la información del sistema de compra pública colombiano, usando como base
 cuadernos de Júpiter basados en lenguaje de programación Python,   para que todos los interesados en el sistema lo puedan implementar. Adicionalmente se realizan espacios de sencibilización . </t>
  </si>
  <si>
    <t>Informe de los desarrollos realizados en los cuadernos de Júpiter para el análisis descriptivo de los datos.</t>
  </si>
  <si>
    <t xml:space="preserve">2 informes de los desarrollos realizados </t>
  </si>
  <si>
    <t>Sumatoria de los informes</t>
  </si>
  <si>
    <t>EMAE 13</t>
  </si>
  <si>
    <t xml:space="preserve">Diseño y estructuración de un maestro de entidades que permita asociar la información entre las diferentes plataformas que conforman el SECOP (SECOP I, SECOP II Y TVEC), para mejorar los análisis de datos  realizando cruces efectivos entre plataformas. Además de contar con un directorio de entidades.
 </t>
  </si>
  <si>
    <t>Bases de datos maestras (Entidades, proveedores, UNCSD,)  Diccionarios geográficos, Diccionarios de variables (mapeo entre plataformas)</t>
  </si>
  <si>
    <t>1 informe de resultado</t>
  </si>
  <si>
    <t>Número de informe de resultado entregado</t>
  </si>
  <si>
    <t>EMAE 14</t>
  </si>
  <si>
    <t>Desarrollar e implementar modelos de aprendizaje automático que expliquen el comportamiento de la compra pública en el país.</t>
  </si>
  <si>
    <t>Documentación de resultados metodológicos e informe de implementación y resultados de algoritmos propuestos.</t>
  </si>
  <si>
    <t xml:space="preserve">2  Informes de resultados de implementación </t>
  </si>
  <si>
    <t>Sumatoria de informes de resultado entregado</t>
  </si>
  <si>
    <t>EMAE 15</t>
  </si>
  <si>
    <t>Buscar sinergias con entidades estatales y académicas nacionales e internacionales para solucionar problemas con los datos del sistema de compras públicas.</t>
  </si>
  <si>
    <t>Un informe o Documento de Resultado de las Sinergias</t>
  </si>
  <si>
    <t xml:space="preserve">1 Informe o documento de resultado de las sinergias </t>
  </si>
  <si>
    <t>Número de documento o Acuerdo suscrito</t>
  </si>
  <si>
    <t>EMAE 16</t>
  </si>
  <si>
    <t>Conformación de una linea de investigación de analítica de datos, dentro del equipo de trabajo para fomentar la implementación  de metodologías, algoritmos y modelos que permitan fortalecer el análisis, procesamiento y visualización de la información del sistema de compra pública</t>
  </si>
  <si>
    <t xml:space="preserve">Elaboración de dos artículos artículos con resultados de investigación </t>
  </si>
  <si>
    <t xml:space="preserve">2 Artículos </t>
  </si>
  <si>
    <t>Sumatoria artículos</t>
  </si>
  <si>
    <t>EMAE 17</t>
  </si>
  <si>
    <t>Organizar y clasificar la información de la vigencia 2021 conforme a las series documentales estructuradas y aprobadas por el grupo de gestión documental a fin de preservar la información generada de acuerdo a las competencias de la subdirección</t>
  </si>
  <si>
    <t>EMAE 18</t>
  </si>
  <si>
    <t>18 Acciones</t>
  </si>
  <si>
    <t>SG01</t>
  </si>
  <si>
    <t xml:space="preserve">Implementar el uso de lenguaje claro  en la oferta institucional de la Agencia. </t>
  </si>
  <si>
    <t xml:space="preserve">Guía de abastecimiento estratégico   traducido en lenguaje claro  </t>
  </si>
  <si>
    <t xml:space="preserve">1 Documento traducido en lenguaje claro </t>
  </si>
  <si>
    <t>Número de los  documentos generados</t>
  </si>
  <si>
    <t xml:space="preserve">Claudia Ximena Lopez Pareja </t>
  </si>
  <si>
    <t>Secretaria General</t>
  </si>
  <si>
    <t>SG02</t>
  </si>
  <si>
    <t>Realizar una estrategia  a nivel  interno y externo en cuanto a  la sensibilización y percepción de los canales de atención de la ANCP-CCE a los grupos de interes</t>
  </si>
  <si>
    <t>Capacitación de sensiblización a los funcionarios respecto a  su compromiso con los ciudadanos, evidenciada mediante grabación y memorias de la misma</t>
  </si>
  <si>
    <t xml:space="preserve">2 capacitaciones </t>
  </si>
  <si>
    <t xml:space="preserve">Número de capacitaciones dictadas </t>
  </si>
  <si>
    <t>SG03</t>
  </si>
  <si>
    <t>Realizar una estrategia  a nivel  interno y externo  en cuanto a  sensibilización y percepción de los canales de atenciónde la ANCP-CCE a los grupos de interes</t>
  </si>
  <si>
    <t>Publicar en la página un informe trimestral de la percepción de los usuarios en canales de atención. Con corte de marzo, junio y Septiembre</t>
  </si>
  <si>
    <t>Tres (3) Informes de percepción publicados en la página web de la entidad</t>
  </si>
  <si>
    <t xml:space="preserve">Sumatoria de los tres  informes  generados y publicados </t>
  </si>
  <si>
    <t>SG04</t>
  </si>
  <si>
    <t>Poner en marcha la implementación del teletrabajo suplementario en la ANCP-CCE</t>
  </si>
  <si>
    <t>Resolución adopción teletrabajo suplementario en la ANCP-CCE</t>
  </si>
  <si>
    <t>1 documento resolución adopción teletrabajo</t>
  </si>
  <si>
    <t>SG05</t>
  </si>
  <si>
    <t>Fortalecer la política de gestión del conocimiento en la ANCPCCE</t>
  </si>
  <si>
    <t>Implentación plan de acción la política de gestión del conocimiento de la ANCP-CCE.
Como se fortalecerá en primer, segundo, tercer Q</t>
  </si>
  <si>
    <t xml:space="preserve"> Plan de acción implementado de la política de Gestión de Conocimiento.
Repportes trimestrales del avance de implementación de la politica GESCO</t>
  </si>
  <si>
    <t>Numero de reportes generados</t>
  </si>
  <si>
    <t>SG06</t>
  </si>
  <si>
    <t>Realizar la medición del clima organizacional a todos los colaboradores de la ANCP-CCE</t>
  </si>
  <si>
    <t>Análisis de clima organizacional en la ANCP-CCE socializado</t>
  </si>
  <si>
    <t>Documento resultado analisis clima laboral socialiado en la ANCP-CCE</t>
  </si>
  <si>
    <t>(Sumatoria del número de respuestas favorables en la encuesta de clima organizacional) / (Número total de respuestas a la encuesta de clima organizacional)</t>
  </si>
  <si>
    <t>SG07</t>
  </si>
  <si>
    <t>Definir el Plan de manejo ambiental de la ANCP-CCE</t>
  </si>
  <si>
    <t>Documento Plan de Manejo ambiental aprobado por el CIGD (I semestre)</t>
  </si>
  <si>
    <t>Plan aprobado por el Comité Institucional de Gestión y Desempeño CIGD</t>
  </si>
  <si>
    <t>Número de actividades ejecutadas en el período / número de actividades programadas en el periodo</t>
  </si>
  <si>
    <t>SG08</t>
  </si>
  <si>
    <t xml:space="preserve">Definir el Plan de austeridad de la ANCP-CCE para el año 2022, de conformidad con la normatividad aplicable. </t>
  </si>
  <si>
    <t>Documento Plan de Austeridad aprobado</t>
  </si>
  <si>
    <t>Plan de asuteridad aprobado y divulgado</t>
  </si>
  <si>
    <t>Sumatoria de los dos documentos generados</t>
  </si>
  <si>
    <t>SG09</t>
  </si>
  <si>
    <t>Realizar la actualización de las tablas de retención documental de la ANCP-CCE teniendo en cuenta lo dispuesto en el Decreto 1080 de 2015 “Por medio del cual se expide el Decreto Único Reglamentario del Sector Cultura” ARTÍCULO  2.8.2.2.2. Elaboración y aprobación de las tablas de retención documental</t>
  </si>
  <si>
    <t>Tablas de retención documental (Documento análogo y electrónico)</t>
  </si>
  <si>
    <t>30 tablas de retención documental (Documento análogo y electrónico)</t>
  </si>
  <si>
    <t>Sumatoria de tablas de retención documental</t>
  </si>
  <si>
    <t>SG10</t>
  </si>
  <si>
    <t>Realizar la actualización del Cuadro de Clasificación Documental, de acuerdo a la producción documantal que generan las dependencias de la ANCP-CCE</t>
  </si>
  <si>
    <t>Cuadro de Clasificación Documental - CCD definiendo el nombre de la sección, código de serie y subserie documental</t>
  </si>
  <si>
    <t>1 Cuadro de Clasificación Documental - CCD definiendo el nombre de la sección, código de serie y subserie documental</t>
  </si>
  <si>
    <t>Número de Cuadros de Clasificación Documental</t>
  </si>
  <si>
    <t>SG11</t>
  </si>
  <si>
    <t>Organizar y clasificar la información de 2021 conforme a las series documentales aprobadas en la Tabla de Retención Documental  a fin de preservar la información generada de acuerdo a las competencias de la secretaría general</t>
  </si>
  <si>
    <t>1 Acta de transferencia por proceso
1 Formato Único de Inventario documental por proceso</t>
  </si>
  <si>
    <t xml:space="preserve">Transferencia documental de la vigencia 2021 de los 6 procesos de Secretaria General
</t>
  </si>
  <si>
    <t>Sumatoria de transferencia primaria documental 2021 de todos los procesos del área</t>
  </si>
  <si>
    <t>SG12</t>
  </si>
  <si>
    <t>DG01</t>
  </si>
  <si>
    <t>Formular y estructurar la propuesta de CONPES de Contratación Estratégica.</t>
  </si>
  <si>
    <t>Documento con proyecto de CONPES de contratación Estratégica,</t>
  </si>
  <si>
    <t>1 Documento Técnico</t>
  </si>
  <si>
    <t>Número de Documentos Técnicos Entregados</t>
  </si>
  <si>
    <t>Poner a disposición de los partícipes del sistema de compra pública documentos de buenas prácticas de contratación</t>
  </si>
  <si>
    <t xml:space="preserve">Steven Orozco </t>
  </si>
  <si>
    <t xml:space="preserve">Dirección General
Asesor Económico </t>
  </si>
  <si>
    <t>DG02</t>
  </si>
  <si>
    <t>Establecer y documentar las necesidades funcionales de cooperación INTERNACIONAL de la ANCP-CCE</t>
  </si>
  <si>
    <t xml:space="preserve">Documento de necesidades funcionales de cooperación internacional con desagregación por dependencia. </t>
  </si>
  <si>
    <t>1 Documento de Necesidades Funcionales de Cooperación Internacional</t>
  </si>
  <si>
    <t>Número de documentos de necesidades de cooperación entregados</t>
  </si>
  <si>
    <t>DG03</t>
  </si>
  <si>
    <t>Implementar análisis de buenas prácticas y herramientas emergentes en compras públicas según monitoreo internacional</t>
  </si>
  <si>
    <t>Documento de identificación de buenas prácticas y herramientas nacionales e internacionales emergentes en compras públicas</t>
  </si>
  <si>
    <t>2 Documentos de buenas prácticas nacionales e internacionales en compras públicas</t>
  </si>
  <si>
    <t>Sumatoria de documentos de buenas prácticas entregados</t>
  </si>
  <si>
    <t>DG04</t>
  </si>
  <si>
    <t>Elaborar y difundir instrumentos y herramientas que faciliten la comprensión de las compras y la contratación pública del Estado y promuevan las mejores prácticas, la eficiencia, transparencia y competitividad del mismo</t>
  </si>
  <si>
    <t>Documento en el que se actualice el Manual de Compras Públicas Sostenibles con el Medio Ambiente</t>
  </si>
  <si>
    <t>1 Documento estandarizado</t>
  </si>
  <si>
    <t>Número de documento actualizado</t>
  </si>
  <si>
    <t>Poner a disposición de los participes del sistema de compra pública documentos de buenas prácticas de contratación</t>
  </si>
  <si>
    <t>Juan David Marín López</t>
  </si>
  <si>
    <t>Dirección General
Asesor Jurídico</t>
  </si>
  <si>
    <t>DG05</t>
  </si>
  <si>
    <t xml:space="preserve">Documento con el material base para el curso de e-learning de compras públicas sostenibles con el medio ambiente y socialmente responsables. </t>
  </si>
  <si>
    <t>1 Documento con el material del curso</t>
  </si>
  <si>
    <t>Número de documento entregado</t>
  </si>
  <si>
    <t>DG06</t>
  </si>
  <si>
    <t xml:space="preserve">Documento que actualiza el manual de la modalidad de Selección de Mínima Cuantía </t>
  </si>
  <si>
    <t>Documento publicado para consulta ciudadana</t>
  </si>
  <si>
    <t>Número de documento publicado</t>
  </si>
  <si>
    <t>DG07</t>
  </si>
  <si>
    <t>Configuración de esquema de líneas de defensa de la ANCPCCE</t>
  </si>
  <si>
    <t>Documentar el esquema de líneas de defensa en un manual de seguimiento y formalización mediante acto administrativo</t>
  </si>
  <si>
    <t>1 Manual técnico de administración de lineas de defensa de la ANCPCCE</t>
  </si>
  <si>
    <t>Número de manual entregado</t>
  </si>
  <si>
    <t>Karina Blanco</t>
  </si>
  <si>
    <t>Dirección General
Asesor Planeación</t>
  </si>
  <si>
    <t>DG08</t>
  </si>
  <si>
    <t xml:space="preserve">Mejora del indice de desempeño institucional - IDI - </t>
  </si>
  <si>
    <t>Plan de mejoramiento a partir de los resultados obtenidos del IDI medido a traves del FURAG</t>
  </si>
  <si>
    <t>1 plan de mejoramiento</t>
  </si>
  <si>
    <t>Número de planes entregados</t>
  </si>
  <si>
    <t>DG09</t>
  </si>
  <si>
    <t xml:space="preserve">Formular, ejecutar y evaluar el Plan Anual de Auditoría 2022 aprobado por el Comité Institucional de Coordinación de Control Interno CICCI. </t>
  </si>
  <si>
    <t xml:space="preserve">1. Plan Anual Auditoría aprobado por el CICCI. 
2. Once (11) monitoreos mensuales al avance de ejecución del Plan Anual de Auditoría 2022. 
3. Un (1) informe general de la ejecución del Plan Anual de Auditoría 2022 dirigido al CICCI, en donde se detallen las actividades ejecutadas por el equipo de Control Interno en cumplimiento de los roles designados en el Decreto 648 de 2017. </t>
  </si>
  <si>
    <t>Seguimiento a la ejecución del Plan Anual de Auditoría 2022</t>
  </si>
  <si>
    <t>Número de entregables programados / Sobre número de entregables ejecutados * 100</t>
  </si>
  <si>
    <t>Fortalecer el MIPG para incrementar en 10 puntos la calificación el FURAG</t>
  </si>
  <si>
    <t>Judith Gomez Zambrano</t>
  </si>
  <si>
    <t>Dirección General
Asesor Control Interno</t>
  </si>
  <si>
    <t>DG10</t>
  </si>
  <si>
    <t>Cumplimiento del Plan Estratégico de comunicaciones PEC2022</t>
  </si>
  <si>
    <t>Matriz de cumplimiento Plan Estratégico de Comunicaciones 2022 con soportes de evidencia de cumplimiento</t>
  </si>
  <si>
    <t>75% Actividaes programadas con sus respectivos soportes</t>
  </si>
  <si>
    <t>(número de actividades cumplidas/número de actividades programadas)x100</t>
  </si>
  <si>
    <t>fortalecer mipg para incrementar el 10 puntos la calificación del FURAG</t>
  </si>
  <si>
    <t>María Alejandra Gutiérrez</t>
  </si>
  <si>
    <t>Dirección General
Asesor Comunicaciones</t>
  </si>
  <si>
    <t>DG11</t>
  </si>
  <si>
    <t>Sección de transparencia de la página web de la entidad alineada con la normativa de la Ley de transparencia y acceso a la información</t>
  </si>
  <si>
    <t>Matriz de Índice de Transparencia y Acceso a la Información - ITA 2022, con soportes de cumplimiento</t>
  </si>
  <si>
    <t>90% Actividaes programadas con sus respectivos soportes</t>
  </si>
  <si>
    <t>DG12</t>
  </si>
  <si>
    <t>Organizar y clasificar la información de 2020 conforme a las series documentales estructuradas sin aprobación con el grupo de gestión documental a fin de preservar la información generada de acuerdo a las competencias de la dirección general</t>
  </si>
  <si>
    <t xml:space="preserve">Sonia Rodríguez </t>
  </si>
  <si>
    <t>Dirección General
Analista</t>
  </si>
  <si>
    <t>DG13</t>
  </si>
  <si>
    <t>DG14</t>
  </si>
  <si>
    <t xml:space="preserve">Documento que actualiza el manual para determinar y verificar los requisitos habilitantes en los procesos de contratación </t>
  </si>
  <si>
    <t xml:space="preserve">Actividad / Planes Institucionales estratégicos - Decreto 612 de 2018 </t>
  </si>
  <si>
    <t>DEC612-01</t>
  </si>
  <si>
    <t>Reporte de estado de cumplimiento del Plan Institucional de Archivos de la Entidad - ­PINAR</t>
  </si>
  <si>
    <t>Informe que consolide la descripción del estado de avance del plan correspondiente a la vigencia 2022.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</si>
  <si>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2 Informes semestrales del Plan Institucional de Archivos - PINAR</t>
  </si>
  <si>
    <t>Sumatoria de los informes semestrales realizados</t>
  </si>
  <si>
    <t>DEC612-02</t>
  </si>
  <si>
    <t>Reporte de estado de cumplimiento del Plan Anual de Adquisiciones</t>
  </si>
  <si>
    <t xml:space="preserve">Informe que consolide la descripción del estado de ejecución del plan correspondiente a la vigencia 2022.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                                                                                                        </t>
  </si>
  <si>
    <t>2 Informes semestrales del Plan Anual de Adquisiciones</t>
  </si>
  <si>
    <t>DEC612-03</t>
  </si>
  <si>
    <t>Reporte de estado de cumplimiento del Plan Anual de Vacantes</t>
  </si>
  <si>
    <t>2 Informes semestrales del Plan Anual de Vacantes</t>
  </si>
  <si>
    <t>DEC612-04</t>
  </si>
  <si>
    <t>Reporte de estado de cumplimiento del Plan de Previsión de Recursos Humanos</t>
  </si>
  <si>
    <t>2 Informes semestrales del Plan de Previsión de Recursos Humanos</t>
  </si>
  <si>
    <t>DEC612-05</t>
  </si>
  <si>
    <t>Reporte de estado de cumplimiento del Plan Estratégico de Talento Humano</t>
  </si>
  <si>
    <t>2 Informes semestrales del Plan Estratégico de Talento Humano</t>
  </si>
  <si>
    <t>DEC612-06</t>
  </si>
  <si>
    <t>Reporte de estado de cumplimiento del Plan Institucional de Capacitación</t>
  </si>
  <si>
    <t>2 Informes semestrales del Plan Institucional de Capacitación</t>
  </si>
  <si>
    <t>DEC612-07</t>
  </si>
  <si>
    <t>Reporte de estado de cumplimiento del Plan de Incentivos Institucionales</t>
  </si>
  <si>
    <t>2 Informes semestrales del Plan de Incentivos Institucionales</t>
  </si>
  <si>
    <t>DEC612-08</t>
  </si>
  <si>
    <t>Reporte de estado de cumplimiento del Plan de Trabajo Anual en Seguridad y Salud en el Trabajo</t>
  </si>
  <si>
    <t>2 Informes semestrales del Plan de Trabajo Anual en Seguridad y Salud en el Trabajo</t>
  </si>
  <si>
    <t>DEC612-09</t>
  </si>
  <si>
    <t>Reporte de estado de cumplimiento del Plan Anticorrupción y de Atención al Ciudadano</t>
  </si>
  <si>
    <t xml:space="preserve">Informe con estado de avance del Plan Anticorrupción y atención al ciudadano, con corte abril, agosto y diciembre (documento en power point) </t>
  </si>
  <si>
    <t>3 informes cuatrimestrales con estado de avance del Plan Anticorrupción y de Atención al Ciudadano 2022</t>
  </si>
  <si>
    <t>Sumatoria de los informes cuatrimestrales realizados</t>
  </si>
  <si>
    <t>DEC612-10</t>
  </si>
  <si>
    <t>Reporte de estado de cumplimiento del Plan Estratégico de Tecnologías de la Información y las Comunicaciones -­ PETI</t>
  </si>
  <si>
    <t>2 Informes semestrales del Plan Estratégico de Tecnologías de la Información y las Comunicaciones -­ PETI</t>
  </si>
  <si>
    <t>DEC612-11</t>
  </si>
  <si>
    <t>Reporte de estado de cumplimiento del Plan de Tratamiento de Riesgos de Seguridad y Privacidad de la Información</t>
  </si>
  <si>
    <t>2 Informes semestrales del Plan de Tratamiento de Riesgos de Seguridad y Privacidad de la Información</t>
  </si>
  <si>
    <t>DEC612-12</t>
  </si>
  <si>
    <t>Reporte de estado de cumplimiento del Plan de Seguridad y Privacidad de la Información</t>
  </si>
  <si>
    <t>2 Informes semestrales del Plan de Seguridad y Privacidad de la Información</t>
  </si>
  <si>
    <t>12 Planes DEC612-2018</t>
  </si>
  <si>
    <r>
      <rPr>
        <sz val="22"/>
        <color theme="2"/>
        <rFont val="Geomanist Bold"/>
        <family val="3"/>
      </rPr>
      <t>HOJA</t>
    </r>
    <r>
      <rPr>
        <sz val="12"/>
        <color theme="2"/>
        <rFont val="Geomanist Bold"/>
        <family val="3"/>
      </rPr>
      <t xml:space="preserve">
</t>
    </r>
    <r>
      <rPr>
        <sz val="72"/>
        <color theme="2"/>
        <rFont val="Geomanist Bold"/>
        <family val="3"/>
      </rPr>
      <t>3</t>
    </r>
  </si>
  <si>
    <r>
      <rPr>
        <sz val="18"/>
        <color rgb="FF002060"/>
        <rFont val="Geomanist Bold"/>
        <family val="3"/>
      </rPr>
      <t>SEGUIMIENTO PLAN DE ACCIÓN INSTITUCIONAL - PAI 2022 DE LA AGENCIA NACIONAL DE CONTRATACIÓN PÚBLICA - COLOMBIA COMPRA EFICIENTE</t>
    </r>
    <r>
      <rPr>
        <sz val="18"/>
        <color theme="1"/>
        <rFont val="Geomanist Bold"/>
        <family val="3"/>
      </rPr>
      <t xml:space="preserve">
</t>
    </r>
    <r>
      <rPr>
        <sz val="18"/>
        <color theme="1"/>
        <rFont val="Geomanist Light"/>
        <family val="3"/>
      </rPr>
      <t>Código: CCE-DES-FM-15
Versión 03 del 15 de diciembre de 2021</t>
    </r>
  </si>
  <si>
    <t>SEGUIMIENTO TRIMESTRAL  PLAN DE ACCIÓN</t>
  </si>
  <si>
    <t>Avance programado acumulado Q1</t>
  </si>
  <si>
    <t>Avance programado acumulado Q2</t>
  </si>
  <si>
    <t>Avance programado acumulado Q3</t>
  </si>
  <si>
    <t>Avance programado acumulado Q4</t>
  </si>
  <si>
    <t>CUMPLIMIENTO Q1</t>
  </si>
  <si>
    <t>CUMPLIMIENTO Q2</t>
  </si>
  <si>
    <t>CUMPLIMIENTO Q3</t>
  </si>
  <si>
    <t>CUMPLIMIENTO Q4</t>
  </si>
  <si>
    <t>CUANTIFICACIÓN Q1</t>
  </si>
  <si>
    <t>CUANTIFICACIÓN Q2</t>
  </si>
  <si>
    <t>CUANTIFICACIÓN Q3</t>
  </si>
  <si>
    <t>CUANTIFICACIÓN Q4</t>
  </si>
  <si>
    <t>OBSERVACIONES LINK EVIDENCIAS</t>
  </si>
  <si>
    <t xml:space="preserve">Actualizar mensualmente el boletin de precios  del sistema de compra pública </t>
  </si>
  <si>
    <t>Desarrollar el programa de despliegue territorial mediante la capacitación de Alcaldías y Entidades Territoriales en el uso del SECOP II</t>
  </si>
  <si>
    <t>700 Capacitaciones de diferentes temáticas en el uso del SECOP II</t>
  </si>
  <si>
    <t>1 Acta de transferncia 
1 Formato unico de inventario documental</t>
  </si>
  <si>
    <t>Gestionar con opotunidad las PQRSD de la dependencia, tomando acciones de alertas tempranas para su gestión</t>
  </si>
  <si>
    <t xml:space="preserve">Generar  un programa de formaciones orientadas a brindar insumos a los participes del sistema de compra pública relacionados con análisis de datos, seguimiento a instrumentos contractuales e implementación del Modelo de Abastecimiento Estratégico
  </t>
  </si>
  <si>
    <t>Capacitación de sensibilización a los funcionarios respecto a  su compromiso con los ciudadanos, evidenciada mediante grabación y memorias de la misma</t>
  </si>
  <si>
    <t xml:space="preserve"> Sumatoria de los tres informes  generados y publicados </t>
  </si>
  <si>
    <t>Matriz de cumplimiento con soportes del PEC 2022</t>
  </si>
  <si>
    <t>31/09/2022</t>
  </si>
  <si>
    <r>
      <rPr>
        <b/>
        <sz val="12"/>
        <color rgb="FF002060"/>
        <rFont val="Geomanist Bold"/>
        <family val="3"/>
      </rPr>
      <t>CONTROL DE SOLICITUD DE MODIFICACIONES - AJUSTES Y CAMBIO DE PLAN DE ACCIÓN 2022</t>
    </r>
    <r>
      <rPr>
        <b/>
        <sz val="11"/>
        <color theme="1"/>
        <rFont val="Arial Nova"/>
        <family val="2"/>
      </rPr>
      <t xml:space="preserve">
</t>
    </r>
    <r>
      <rPr>
        <sz val="11"/>
        <color theme="1"/>
        <rFont val="Geomanist"/>
        <family val="3"/>
      </rPr>
      <t>Código: CCE-DES-FM-15
Versión 03 del 15 de diciembre de 2021</t>
    </r>
    <r>
      <rPr>
        <b/>
        <sz val="11"/>
        <color theme="1"/>
        <rFont val="Arial Nova"/>
        <family val="2"/>
      </rPr>
      <t xml:space="preserve">
</t>
    </r>
  </si>
  <si>
    <t>TIPO DE SOLICITUD</t>
  </si>
  <si>
    <t>ÁREA RESPONSABLE</t>
  </si>
  <si>
    <r>
      <t xml:space="preserve">FECHA DE SOLICITUD
</t>
    </r>
    <r>
      <rPr>
        <b/>
        <sz val="8"/>
        <color theme="0"/>
        <rFont val="Arial Nova"/>
        <family val="2"/>
      </rPr>
      <t>DD/MM/AAAA</t>
    </r>
  </si>
  <si>
    <t>ID DE ACCIÓN PARA AJUSTAR</t>
  </si>
  <si>
    <t>Q PROGRAMADO DE LA ACCIÓN</t>
  </si>
  <si>
    <t>FECHA DE INICIO</t>
  </si>
  <si>
    <t xml:space="preserve">FECHA DE FIN </t>
  </si>
  <si>
    <t xml:space="preserve">DESCRIPCIÓN DEL AJUSTE </t>
  </si>
  <si>
    <t>CARTA DE JUSTIFICACIÓN</t>
  </si>
  <si>
    <t>OBSERVACIONES SEGUNDA LINEA DE DEFENSA</t>
  </si>
  <si>
    <t>VERSIÓN VIGENTE PAI</t>
  </si>
  <si>
    <t>FECHA DE VERSIÓN PAI 2021</t>
  </si>
  <si>
    <t>CÓD</t>
  </si>
  <si>
    <t>CONSEC</t>
  </si>
  <si>
    <t>MES/AÑO</t>
  </si>
  <si>
    <t>PAI 2022 V.1</t>
  </si>
  <si>
    <t xml:space="preserve">Dirección General </t>
  </si>
  <si>
    <t>Primera versión del Plan de Acción Institucional aprobado en comité directivo del 21/12/2021</t>
  </si>
  <si>
    <t>N.A.</t>
  </si>
  <si>
    <t>31/012021</t>
  </si>
  <si>
    <t xml:space="preserve">Modificación </t>
  </si>
  <si>
    <t xml:space="preserve">Secretaría General </t>
  </si>
  <si>
    <t>SG</t>
  </si>
  <si>
    <t>Q1</t>
  </si>
  <si>
    <t>Segunda versión del PAI 2022</t>
  </si>
  <si>
    <t>SG1</t>
  </si>
  <si>
    <t xml:space="preserve">Ninguna </t>
  </si>
  <si>
    <t>Secretaría General</t>
  </si>
  <si>
    <t>PAA 2021 V.1.</t>
  </si>
  <si>
    <t>Q3</t>
  </si>
  <si>
    <t>Q2</t>
  </si>
  <si>
    <t>Comunicaciones Dirección General</t>
  </si>
  <si>
    <t>DG - COM</t>
  </si>
  <si>
    <t>Q4</t>
  </si>
  <si>
    <t>Dirección General</t>
  </si>
  <si>
    <t>DG</t>
  </si>
  <si>
    <t>Subdirección Gestión Contractual</t>
  </si>
  <si>
    <t>GC</t>
  </si>
  <si>
    <t>Subdirección de EMAE</t>
  </si>
  <si>
    <t>EMAE</t>
  </si>
  <si>
    <t>Tercera versión del PAI 2022</t>
  </si>
  <si>
    <t>EMAE1</t>
  </si>
  <si>
    <t>Subdirección Negocios</t>
  </si>
  <si>
    <t>NG</t>
  </si>
  <si>
    <t>Se ajusta la redacción del entregable de: "Documento o Acuerdo de Voluntades" cambia a "Un informe o Documento de Resultado de las Sinergias"</t>
  </si>
  <si>
    <t xml:space="preserve">Subdirección de Negocios </t>
  </si>
  <si>
    <t>SN</t>
  </si>
  <si>
    <t>Cuarta Versión del PAI 2022</t>
  </si>
  <si>
    <t xml:space="preserve">Solicitud aprobada en comité directivo de 28/03/2022.  </t>
  </si>
  <si>
    <t xml:space="preserve">Solicitud aprobada en comité directivo de 28/03/2022. </t>
  </si>
  <si>
    <t xml:space="preserve">Solicitud aprobada en comité directivo de 28/03/2022. Se adjunta Acta. </t>
  </si>
  <si>
    <t>Quinta versión del PAI 2022</t>
  </si>
  <si>
    <t>DG1</t>
  </si>
  <si>
    <t>Se modifica actividad, aprobada por la directora general (E)</t>
  </si>
  <si>
    <t>Se incluye nueva actividad, aprobada por la directora general (E)</t>
  </si>
  <si>
    <t>Se agregan 12 acciones asociadas a los planes institucionales estratégicos del Decreto 612 de 2018, en las cuales se asigna el código DEC612-01 hasta DEC612-12</t>
  </si>
  <si>
    <t>Cumplimiento Plan de mejoramiento CI. Proceso Direccionamiento estratégico y planeación (Hallazgo #6) Código: DG.2022.06</t>
  </si>
  <si>
    <t>Subdirección de IDT</t>
  </si>
  <si>
    <t>IDT</t>
  </si>
  <si>
    <t>IDT1</t>
  </si>
  <si>
    <t>La nueva fecha de finzalización sería el 20 de diciembre de 2022.</t>
  </si>
  <si>
    <t>Nueva actividad IDT12: Capacitar a entidades de régimen especial en el uso del SECOP II</t>
  </si>
  <si>
    <t>Se incluye actividad IDT12 Solicitud Comité directivo 3May2022</t>
  </si>
  <si>
    <t>EMAE2</t>
  </si>
  <si>
    <t xml:space="preserve">Se modifica la meta del 2Q, de 4 a 6 insumos estratégicos </t>
  </si>
  <si>
    <t>Sexta Versión del PAI 2022</t>
  </si>
  <si>
    <t>Se incluyen 2 actividades SN14 y SN15 en el PAI2022</t>
  </si>
  <si>
    <t>Séptima versión del PAI 2022</t>
  </si>
  <si>
    <t>DG-COM</t>
  </si>
  <si>
    <t>Aclaración</t>
  </si>
  <si>
    <t xml:space="preserve">Comunicaciones Dirección General </t>
  </si>
  <si>
    <t xml:space="preserve">Subdirección Gestión Contractual </t>
  </si>
  <si>
    <r>
      <rPr>
        <sz val="16"/>
        <color rgb="FF002060"/>
        <rFont val="Geomanist Bold"/>
        <family val="3"/>
      </rPr>
      <t>OBJETIVOS DEL PLAN ESTRATÉGICO INSTITUCIONAL 
DE LA AGENCIA NACIONAL DE CONTRATACIÓN PÚBLICA - COLOMBIA COMPRA EFICIENTE</t>
    </r>
    <r>
      <rPr>
        <sz val="16"/>
        <color theme="1"/>
        <rFont val="Geomanist Bold"/>
        <family val="3"/>
      </rPr>
      <t xml:space="preserve">
</t>
    </r>
    <r>
      <rPr>
        <sz val="14"/>
        <color theme="1"/>
        <rFont val="Geomanist Light"/>
        <family val="3"/>
      </rPr>
      <t>Código: CCE-DES-FM-15
Versión 03 del 15 de diciembre de 2021</t>
    </r>
  </si>
  <si>
    <t>No.</t>
  </si>
  <si>
    <t>PERSPECTIVA</t>
  </si>
  <si>
    <t>APUESTA PLAN NACIONAL DE DESARROLLO</t>
  </si>
  <si>
    <t>OBJETIVO ESTRATÉGICO</t>
  </si>
  <si>
    <t>DESCRIPCIÓN</t>
  </si>
  <si>
    <t>Clientes / Actores del mercado de compra pública</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</si>
  <si>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</si>
  <si>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Promover estrategias de cooperación con los entes de control</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</si>
  <si>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</si>
  <si>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</si>
  <si>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</si>
  <si>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</si>
  <si>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Promover mediciones que demuestren la eficiencia administrativa en las entidades públicas y visibilizar la propuesta de valor en la promoción de los instrumentos de agregación de demanda.</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</si>
  <si>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1"/>
        <color theme="2" tint="-0.89999084444715716"/>
        <rFont val="Geomanist Book"/>
        <family val="3"/>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</si>
  <si>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Desarrollar las competencias y habilidades a los actores de la compra pública mediante capacitaciones y programas de formación continuada a fin de ofrecer herramientas para facilitar las transacciones en el Sistema de Compra Pública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</si>
  <si>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</si>
  <si>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Innovación y aprendizaje</t>
  </si>
  <si>
    <r>
      <t xml:space="preserve">La Agencia Nacional de Contratación Pública - Colombia Compra Eficiente (ANCPCCE), dispone del sistema/aplicativo actualmente denominado </t>
    </r>
    <r>
      <rPr>
        <i/>
        <sz val="11"/>
        <rFont val="Geomanist Book"/>
        <family val="3"/>
      </rPr>
      <t>Relatoría</t>
    </r>
    <r>
      <rPr>
        <sz val="11"/>
        <rFont val="Geomanist Book"/>
        <family val="3"/>
      </rPr>
      <t xml:space="preserve">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r>
  </si>
  <si>
    <t>Negocio y procesos</t>
  </si>
  <si>
    <t>Fortalecer del sistema electrónico de compra pública – SECOP – para garantizar la transaccionalidad de todos los procesos de contratación estatal del orden nacional y territorial</t>
  </si>
  <si>
    <t>Fortalecer la disponibilidad del Sistema Electrónico de Compra Pública</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</si>
  <si>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</si>
  <si>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Implementar un modelo de Arquitectura Empresarial como habilitador de la política de gobierno digital</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</si>
  <si>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</si>
  <si>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</si>
  <si>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Fortalecer la estructura organizacional de  La Agencia Nacional de Contratación Pública - Colombia Compra Eficiente (ANCPCCE)</t>
  </si>
  <si>
    <t>Implementar principios y estándares de buenas prácticas de TI y Gestión de Riesgos</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</si>
  <si>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</si>
  <si>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</si>
  <si>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</si>
  <si>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Financiera / Sostenibilidad</t>
  </si>
  <si>
    <t>Proponer iniciativas y/o estrategias que promuevan la sostenibilidad de la ANCPCCE</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</si>
  <si>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</si>
  <si>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</si>
  <si>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</si>
  <si>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MAPA DE OBJETIVOS ESTRATEGICOS</t>
  </si>
  <si>
    <r>
      <rPr>
        <sz val="14"/>
        <color rgb="FF002060"/>
        <rFont val="Geomanist Bold"/>
        <family val="3"/>
      </rPr>
      <t>DEBILIDADES  - OPORTUNIDADES - FORTALEZAS Y AMENAZAS 2021</t>
    </r>
    <r>
      <rPr>
        <sz val="10"/>
        <color theme="1"/>
        <rFont val="Arial Nova"/>
        <family val="2"/>
      </rPr>
      <t xml:space="preserve">
</t>
    </r>
    <r>
      <rPr>
        <sz val="12"/>
        <color theme="1"/>
        <rFont val="Geomanist Light"/>
        <family val="3"/>
      </rPr>
      <t xml:space="preserve">Código: CCE-DES-FM-15
Versión 03 del 15 de diciembre de 2021
</t>
    </r>
  </si>
  <si>
    <t>DEBILIDADES</t>
  </si>
  <si>
    <t>OPORTUNIDADES</t>
  </si>
  <si>
    <t>Falta de interacción entre el personal de las distintas dependencias.</t>
  </si>
  <si>
    <t>Comunicación y solución de problemas en tiempo real</t>
  </si>
  <si>
    <t xml:space="preserve">Posicionamiento mediante foros internacionales </t>
  </si>
  <si>
    <t>Perdida de oportunidad para comunicarle al país nuestras noticias positivas y estratégicas</t>
  </si>
  <si>
    <t>Fortalecer relaciones con contactos internacionales. Ej. OEA</t>
  </si>
  <si>
    <t>Internacionalización de la ANCPCCE y el mercado</t>
  </si>
  <si>
    <t xml:space="preserve">Compras públicas como tema atractivo, aprovechable para generar narrativas. </t>
  </si>
  <si>
    <t>Inmediatez en la ejecución de instrucciones</t>
  </si>
  <si>
    <t>Diseño y construcción plataforma Marca Colombia</t>
  </si>
  <si>
    <t xml:space="preserve">Sentido de pertenencia </t>
  </si>
  <si>
    <t>Consolidación de estrategia de formación virtual apropiación plataformas electrónicas</t>
  </si>
  <si>
    <t>Trabajo en equipo</t>
  </si>
  <si>
    <t>Potencializar Jota  (inteligencia artificial)</t>
  </si>
  <si>
    <t>Software de uso interno administrativo</t>
  </si>
  <si>
    <t>Apropiar e implementar las recomendaciones de la OCDE u otros actores internacionales en términos de la política contratación pública y abastecimiento estratégico</t>
  </si>
  <si>
    <t>Ausencia política de gestión de conocimiento</t>
  </si>
  <si>
    <t xml:space="preserve">Fortalecer los sistemas de información para facilitar el seguimiento del cumplimiento a los compromisos </t>
  </si>
  <si>
    <t>Dependencia a proveedor extranjero de las plataformas electrónicas de compra pública.</t>
  </si>
  <si>
    <t>Generar espacios de participación activa interna y con grupos de interés para promover ejercicios de innovación</t>
  </si>
  <si>
    <t>Ausencia sistema ERP y CRM</t>
  </si>
  <si>
    <t xml:space="preserve">Mejorar el nivel de satisfacción y confianza de los ciudadanos </t>
  </si>
  <si>
    <t xml:space="preserve">Obsolescencia tecnológica </t>
  </si>
  <si>
    <t>Implementar esquemas de trabajo virtual que permitan la alternancia controlada bajo el enfoque de cumplimiento de objetivos.</t>
  </si>
  <si>
    <t>Contratos débiles con proveedores de TI</t>
  </si>
  <si>
    <t xml:space="preserve">Fortalecer y viabilizar atención al ciudadano en WEB y REDES SOCIALES </t>
  </si>
  <si>
    <t xml:space="preserve">Estructura de atención y participación con el ciudadano </t>
  </si>
  <si>
    <t>Obligatoriedad de las entidades en el uso de SECOP</t>
  </si>
  <si>
    <t xml:space="preserve">Sinergia con cabeza del sector </t>
  </si>
  <si>
    <t xml:space="preserve">Mediciones de eficiencia administrativa </t>
  </si>
  <si>
    <t xml:space="preserve">Proceso de Gestión Documental </t>
  </si>
  <si>
    <t>Implementar esquemas teóricos de DRP y BCP bajo ambientes controlados</t>
  </si>
  <si>
    <t xml:space="preserve">SECOP como gestor documental </t>
  </si>
  <si>
    <t>Posicionar a CCE como una entidad generadora de informes y reportes estratégicos en términos de compras públicas y modelos de abastecimiento</t>
  </si>
  <si>
    <t>Ausencia de Gobierno de Datos</t>
  </si>
  <si>
    <t>Gestión del conocimiento e intercambio de prácticas con grupos de interés</t>
  </si>
  <si>
    <t>Política de Gestión Estadística - MIPG</t>
  </si>
  <si>
    <t xml:space="preserve">Promover la voluntad entidades publicas para implementar modelo de abastecimiento estratégico </t>
  </si>
  <si>
    <t>Ausencia de cultura de innovación</t>
  </si>
  <si>
    <t xml:space="preserve">Red de observaciones para lucha anticorrupción </t>
  </si>
  <si>
    <t xml:space="preserve">Ausencia de estrategia de comunicaciones interna y externa </t>
  </si>
  <si>
    <r>
      <t xml:space="preserve">Benchmarking en </t>
    </r>
    <r>
      <rPr>
        <sz val="10"/>
        <color rgb="FFFF0000"/>
        <rFont val="Geomanist Book"/>
        <family val="3"/>
      </rPr>
      <t>MDE</t>
    </r>
    <r>
      <rPr>
        <sz val="10"/>
        <rFont val="Geomanist Book"/>
        <family val="3"/>
      </rPr>
      <t xml:space="preserve"> y otras prácticas de compra para adoptar </t>
    </r>
  </si>
  <si>
    <t>falta de generación de sinergias entre las mismas áreas misionales</t>
  </si>
  <si>
    <t>Uso de inteligencia artificial como canal de servicio, potencializando la actual funcionalidad de JOTA</t>
  </si>
  <si>
    <t>Falta de articulación y apropiación de la Política de Gestión del Conocimiento y la Innovación</t>
  </si>
  <si>
    <t xml:space="preserve">Consolidar estrategia de formación virtual. E-Learning </t>
  </si>
  <si>
    <t>Carencia de herramientas técnicas especializadas para desarrollar el Modelo gestión estadística</t>
  </si>
  <si>
    <t xml:space="preserve">Diseñar y construir plataforma marca Colombia </t>
  </si>
  <si>
    <t xml:space="preserve">Ausencia de modelo data governance </t>
  </si>
  <si>
    <t>Consolidar un modelo de Arquitectura Empresarial</t>
  </si>
  <si>
    <t>Recursos tecnológicos deficientes para la trazabilidad de la gestión</t>
  </si>
  <si>
    <r>
      <t xml:space="preserve">Plan de mercado </t>
    </r>
    <r>
      <rPr>
        <sz val="10"/>
        <color rgb="FFFF0000"/>
        <rFont val="Geomanist Book"/>
        <family val="3"/>
      </rPr>
      <t>NEC</t>
    </r>
  </si>
  <si>
    <t xml:space="preserve">Incumplimiento de plazos para radicación de solicitudes de adquisición de bienes y servicios </t>
  </si>
  <si>
    <t xml:space="preserve">Convenios INSOR- INCI </t>
  </si>
  <si>
    <t xml:space="preserve">Sistema de gestión desarticulado de cara a los procesos organizacionales. </t>
  </si>
  <si>
    <t xml:space="preserve">Interoperabilidades del sistema de información </t>
  </si>
  <si>
    <t>Obsolescencia tecnológico SECOP</t>
  </si>
  <si>
    <t>Mejora clima laboral</t>
  </si>
  <si>
    <t xml:space="preserve">Ausencia de ERP y CRM </t>
  </si>
  <si>
    <t>Alta dependencia de proveedores de plataformas de e-procurement</t>
  </si>
  <si>
    <t xml:space="preserve">Incorporación de cultura de innovación de la entidad </t>
  </si>
  <si>
    <t>Falta de apropiación del modelo de administración de riesgos al interior de la entidad.</t>
  </si>
  <si>
    <t>Insuficiencia de herramientas para realizar prospección a cadenas de suministro.</t>
  </si>
  <si>
    <t>Deficiencias en el proceso de gestión documental afectando la atención a los ciudadanos</t>
  </si>
  <si>
    <t xml:space="preserve">Perdida de memoria institucional </t>
  </si>
  <si>
    <t>FORTALEZAS</t>
  </si>
  <si>
    <t>AMENAZAS</t>
  </si>
  <si>
    <t>Capacidad de adaptación al cambio por contingencia COVID</t>
  </si>
  <si>
    <t xml:space="preserve">Ciudadanía y población con percepción de no cambio y corrupción en materia de contratos estatales </t>
  </si>
  <si>
    <t>Buenas relaciones interinstitucionales con organismos multilaterales</t>
  </si>
  <si>
    <t>Riesgo reputacional por la doctrina y por el Documentos Tipo</t>
  </si>
  <si>
    <t>Personal capacitado y comprometido</t>
  </si>
  <si>
    <t xml:space="preserve">Deserción laboral porque el personal ha desarrollado aptitudes muy importantes </t>
  </si>
  <si>
    <t>Gremios alineados e interesados con las acciones de  ANCPCCE</t>
  </si>
  <si>
    <t xml:space="preserve">Competencia con la Bolsa Mercantil Colombiana </t>
  </si>
  <si>
    <t>Capacidad Técnica</t>
  </si>
  <si>
    <t xml:space="preserve">Acciones judiciales primeras generaciones </t>
  </si>
  <si>
    <t>Adecuada infraestructura tecnológica de las plataformas electrónicas de compra pública.</t>
  </si>
  <si>
    <t>Consumo masivo de datos usando ROBOTS</t>
  </si>
  <si>
    <t>Articulación con entes de control</t>
  </si>
  <si>
    <t>Calidad en el ingreso de información en las plataformas electrónicas de e-procurement por parte de los usuarios</t>
  </si>
  <si>
    <t>Estructuración de AMP ajustado a las necesidades del Estado y construidos con los proveedores</t>
  </si>
  <si>
    <t>Desconocimiento de las competencias la ANCP-CCE.</t>
  </si>
  <si>
    <t>Compromiso de la alta dirección</t>
  </si>
  <si>
    <t>Papel de CCE como gestor documental</t>
  </si>
  <si>
    <t>Adecuado clima organizacional y de trabajo</t>
  </si>
  <si>
    <t xml:space="preserve">Ataques informáticos </t>
  </si>
  <si>
    <t>Presencia regional</t>
  </si>
  <si>
    <t xml:space="preserve">Falta de conectividad nacional </t>
  </si>
  <si>
    <t>Apoyo y compromiso de la Dirección General</t>
  </si>
  <si>
    <t xml:space="preserve">Ausencia recurso humano en entidades publicas en las que se requiere implementación del modelo de abastecimiento estratégico </t>
  </si>
  <si>
    <t>Clima organizacional vs resultados comparados con las entidades del estado.</t>
  </si>
  <si>
    <r>
      <t xml:space="preserve">Dependencia de terceros para el desarrollo de </t>
    </r>
    <r>
      <rPr>
        <sz val="10"/>
        <color rgb="FFFF0000"/>
        <rFont val="Geomanist Book"/>
        <family val="3"/>
      </rPr>
      <t>RIC</t>
    </r>
  </si>
  <si>
    <t>Sentido de pertenencia institucional</t>
  </si>
  <si>
    <t>Estructuración de AMP de acuerdo a necesidades del estado</t>
  </si>
  <si>
    <t xml:space="preserve">Renovación y actualización equipos tecnológicos </t>
  </si>
  <si>
    <t xml:space="preserve">Buena articulación con entes de control </t>
  </si>
  <si>
    <t xml:space="preserve">Alto perfil técnico </t>
  </si>
  <si>
    <t>Presencia regional de la ANCP-CCE en el uso y apropiación del SECOP</t>
  </si>
  <si>
    <t>Participación de proveedores y entidades en estructuración de AMP</t>
  </si>
  <si>
    <t xml:space="preserve">Optimización de los recursos Asignados en el presupuesto de la entidad. </t>
  </si>
  <si>
    <t xml:space="preserve">Buenas relaciones interinstitucionales con gestores de buenas prácticas </t>
  </si>
  <si>
    <t xml:space="preserve">Equipo multidisciplinario y técnico con potencial de desarrollo </t>
  </si>
  <si>
    <t>CÓDIGO</t>
  </si>
  <si>
    <t>VERSIÓN</t>
  </si>
  <si>
    <t>FECHA</t>
  </si>
  <si>
    <t>ELABORÓ</t>
  </si>
  <si>
    <t>REVISÓ</t>
  </si>
  <si>
    <t>AJUSTES</t>
  </si>
  <si>
    <t>CCE-DES-FM-15</t>
  </si>
  <si>
    <t>01</t>
  </si>
  <si>
    <t>Carolina Olivera</t>
  </si>
  <si>
    <t>Creacion de formato</t>
  </si>
  <si>
    <t>02</t>
  </si>
  <si>
    <t>Ajuste de uso al formato</t>
  </si>
  <si>
    <t>03</t>
  </si>
  <si>
    <t>Liz Vásquez</t>
  </si>
  <si>
    <t>Ajuste a fórmulas de seguimiento</t>
  </si>
  <si>
    <t>Fuente recursos</t>
  </si>
  <si>
    <t>Estados de vigencia</t>
  </si>
  <si>
    <t>Requerimientos de contratación</t>
  </si>
  <si>
    <t>Funcionamiento</t>
  </si>
  <si>
    <t>Solicitada</t>
  </si>
  <si>
    <t>Crédito</t>
  </si>
  <si>
    <t xml:space="preserve">Vencida </t>
  </si>
  <si>
    <t>Consultoría</t>
  </si>
  <si>
    <t>Monitoreo SGR</t>
  </si>
  <si>
    <t>Mantenimiento</t>
  </si>
  <si>
    <t>Donación</t>
  </si>
  <si>
    <t>Funcionamiento SGR</t>
  </si>
  <si>
    <t>Administrativo</t>
  </si>
  <si>
    <t>Actualizar la herramienta destinada para la consulta y visualización de datos para el desarrollo del análisis de la demanda y de la oferta por parte de los interesados, en aras de contribuir a la estructuración de los procesos contractuales de las entidades.</t>
  </si>
  <si>
    <t>Herramienta actualizada de visualización con la información del SECOP para la implementación del Modelo de Abastecimiento Estratégico (MAE)</t>
  </si>
  <si>
    <t xml:space="preserve">Octava versión del PAI 2022 </t>
  </si>
  <si>
    <t>EMAE3</t>
  </si>
  <si>
    <t>IDT2</t>
  </si>
  <si>
    <t>Se adjunta solicitud de modificación y se aprueba en comité de directivo de Junio</t>
  </si>
  <si>
    <t xml:space="preserve">DEC612 de 2018 </t>
  </si>
  <si>
    <t>14 Acciones</t>
  </si>
  <si>
    <t>Diseñar y adjudicar Instrumentos de Agregación de Demanda que contengan herramientas basadas en transformación digital.</t>
  </si>
  <si>
    <t>Incorporar en los Instrumentos de Agregación de Demanda la segmentación o participación regional empresarial en el mercado de compras públicas de los IAD´s</t>
  </si>
  <si>
    <t>Generar sinergia o Alianzas estrategicas en el marco de la estructuración de los acuerdos marco e instrumentos de agregación de demanda</t>
  </si>
  <si>
    <t>Realizar seguimiento a la estructuración de los IAD para mejorar la difusión de los mismos.</t>
  </si>
  <si>
    <t>Implementación y difusión de información transversal de la subdirección.</t>
  </si>
  <si>
    <t xml:space="preserve">Actualizar el boletín de precios  del sistema de compra pública </t>
  </si>
  <si>
    <t>Diseñar y actualizar guía de operación secundaria.</t>
  </si>
  <si>
    <t>Instrumentos de Agregación de Demanda gestionados que contengan herramientas en transformacion digital. Nota: IAD's incluidos en la meta SN1.</t>
  </si>
  <si>
    <t xml:space="preserve">Informes de alianzas estratégicas en el marco de la estructuración </t>
  </si>
  <si>
    <t>Informes del estado y evolución de los IAD's en estructuración  publicados en la página web</t>
  </si>
  <si>
    <t xml:space="preserve">Actualizar mensualmente el boletín de precios del sistema de compra pública. </t>
  </si>
  <si>
    <t>Un (1) IAD Gestionado para adjudicación</t>
  </si>
  <si>
    <t>Informe de Estructuración Primer Semestre 2022</t>
  </si>
  <si>
    <t>Informe de alianzas para estructuración de AMP e IAD</t>
  </si>
  <si>
    <t>INFORME DE ÓRDENES DE COMPRA, TRANSACCIONES  Y  AHORROS  DELA  TIENDA VIRTUAL  DEL  ESTADO  COLOMBIANO  ENERO 2022 –JUNIO 2022</t>
  </si>
  <si>
    <t>Instrumento de Agregación de Demanda para la adquisición, suministro y dispensación de Medicamentos</t>
  </si>
  <si>
    <t>Informe trimestral de consultas recibidas por la Subdirección de Gestión Contractual – Segundo trimestre de 2022</t>
  </si>
  <si>
    <t>Seis (6) laudos arbitrales indizados</t>
  </si>
  <si>
    <t>Guía para aplicar el apoyo o promoción a la industria nacional en procesos regidos por documentos tipo, de acuerdo con el Decreto 680 de 2021 y Guía de elaboración de estudios del sector actualizadas y publicadas en la página web de entidad</t>
  </si>
  <si>
    <t>Una (1) matriz con los conceptos jurídicos de la ANCP-CCE de la Subdirección de Gestión Contractual indizados y Normativa contractual con los conceptos expedidos por la ANCP-CCE.</t>
  </si>
  <si>
    <t xml:space="preserve">Un informe trimestral de la gestión de PQRSD de la Subdirección de Gestión Contractual </t>
  </si>
  <si>
    <t>Transferencia documental de la vigencia 2021</t>
  </si>
  <si>
    <t>Una (1) matriz con las sentencias indizadas del año 2010 y Una (1) informe de gestión de sentencias indizadas del año 2010.</t>
  </si>
  <si>
    <t>Una (1) matriz con las sentencias indizadas primer trimestre del año 2022 y Un (1) informe de gestión de sentencias indizadas del año primer trimestre del año 2022.</t>
  </si>
  <si>
    <t>Seis (6) Insumos estratégicos.</t>
  </si>
  <si>
    <t>Lanzamiento del curso E-learning del Modelo de Abastecimiento Estratégico</t>
  </si>
  <si>
    <t>Un (1) ciclo de formación sincrónico del Modelo de abastecimiento Estratégico.</t>
  </si>
  <si>
    <t>Informe de ejecución del Observatorio Oficial de Contratación Estatal –I /2022, Infografía y correo de socialización</t>
  </si>
  <si>
    <t>Actualización y publicación de la visualización del Plan anual de adquisiciones - PAA vigencia 2022</t>
  </si>
  <si>
    <t>Evaluación de impacto: Efectividad de las alertas tempranas en los procesos de contratación, base de datos de la evaluación y correo de socialización.</t>
  </si>
  <si>
    <t xml:space="preserve">Informe explicación contenido del cuaderno Jupiter y los resultados de la socialización que se adelantó a la entidad. </t>
  </si>
  <si>
    <t>Informe de Modelo de clasificación de bienes y servicios de aprendizaje automático</t>
  </si>
  <si>
    <t>Informe sobre la participación en la convocatoria del MinTic.</t>
  </si>
  <si>
    <t xml:space="preserve">Un informe trimestral de la gestión de PQRSD de la Subdirección de EMAE. </t>
  </si>
  <si>
    <t>Documentos IAD MiPymes, Incluye documentos catálogo piloto de computadores.</t>
  </si>
  <si>
    <t>Capacitaciones dictadas a entidades estatales con sus respectivas listas de asistencia y evidencias</t>
  </si>
  <si>
    <t>Plan de Trabajo 2022 - Despliegue mayores, menores y técnicos – Secop II</t>
  </si>
  <si>
    <t>Plan de Trabajo 2022 - Despliegue mayores - TVEC</t>
  </si>
  <si>
    <t>Cronograma Proyecto Estampilla.</t>
  </si>
  <si>
    <t>Plan de Trabajo Proyecto 2022 – Correlacionador de Eventos ANCP-CCE</t>
  </si>
  <si>
    <t>Plan de Implementación de mejoras de la plataforma SECOP I</t>
  </si>
  <si>
    <t xml:space="preserve">Se presenta las evidencias de las capacitaciones realizadas de las diferentes temáticas en el uso del SECOP II, en el RAE de IDT del mes de junio en el siguiente enlace: 
https://cceficiente.sharepoint.com/:p:/r/sites/ReportePlaneacinSubdireccinIDT/_layouts/15/Doc.aspx?action=view&amp;sourcedoc=%7Bd411a7b8-64a7-410f-b86c-17ffcd3c202e%7D&amp;wdOrigin=TEAMS-ELECTRON.teamsSdk.openFilePreview&amp;wdExp=TEAMS-CONTROL&amp;wdhostclicktime=1657622110811
</t>
  </si>
  <si>
    <t>Plan de Trabajo 2022 - Fase III-IV MSPI ANCP-CCE</t>
  </si>
  <si>
    <t>Se presenta las evidencias 39 capacitaciones (meta 2Q: 20) para entidades de régimen especial en el uso del SECOP II, ver RAE de IDT del mes de junio en el siguiente enlace: 
https://cceficiente.sharepoint.com/:p:/r/sites/ReportePlaneacinSubdireccinIDT/_layouts/15/Doc.aspx?action=view&amp;sourcedoc=%7Bd411a7b8-64a7-410f-b86c-17ffcd3c202e%7D&amp;wdOrigin=TEAMS-ELECTRON.teamsSdk.openFilePreview&amp;wdExp=TEAMS-CONTROL&amp;wdhostclicktime=1657622110811</t>
  </si>
  <si>
    <t xml:space="preserve">
Se adjunta evidencias de 187 entidades capacitadas (meta 2Q: 50) en el RAE de IDT del mes de junio en el siguiente enlace: 
https://cceficiente.sharepoint.com/:p:/r/sites/ReportePlaneacinSubdireccinIDT/_layouts/15/Doc.aspx?action=view&amp;sourcedoc=%7Bd411a7b8-64a7-410f-b86c-17ffcd3c202e%7D&amp;wdOrigin=TEAMS-ELECTRON.teamsSdk.openFilePreview&amp;wdExp=TEAMS-CONTROL&amp;wdhostclicktime=1657622110811</t>
  </si>
  <si>
    <t>Informe semestral Estado de cumplimiento Plan de Tratamiento de Riesgos de Seguridad y Privacidad de la Información para la vigencia 2022</t>
  </si>
  <si>
    <t>Informe PAAC - 1Q 2022</t>
  </si>
  <si>
    <t>Documento con proyecto de CONPES de contratación Estratégica.</t>
  </si>
  <si>
    <t xml:space="preserve">Informe de Buenas Prácticas – Grupo de Políticas Públicas y Asuntos Internacionales </t>
  </si>
  <si>
    <t>Manual de la modalidad de Selección de Mínima Cuantía y formulario de difusión.</t>
  </si>
  <si>
    <t>Manual para determinar y verificar los requisitos habilitantes en procesos de contratación y formulario de difusión</t>
  </si>
  <si>
    <t>Manual Operativo del MIPG en el Esquema de Líneas de Defensa y Resolución 241 de 2022 “Por el cual se adopta el Manual -Esquema de Líneas de Defensa-, en la Agencia Nacional de Contratación Pública – Colombia Compra Eficiente -</t>
  </si>
  <si>
    <t>Plan de Mejoramiento FURAG 2022</t>
  </si>
  <si>
    <t>Cuadro monitoreo Control Interno -  Junio 2022</t>
  </si>
  <si>
    <t>Matriz ITA - Herramienta para la Vigilancia del Cumplimiento Normativo_Ley1712_ -VER_ 2022 JUNIO</t>
  </si>
  <si>
    <t xml:space="preserve">Guía de Compras Públicas Sostenibles con el Medio Ambiente. (Cumplimiento extemporáneo – Q1)  </t>
  </si>
  <si>
    <t>Evidencia de actividades Plan Estratégico de Comunicaciones - PEC (Cumplimiento Extemporaneo del Q1)</t>
  </si>
  <si>
    <t>Boletín de precios Decreto 310 de 2021, noviembre a abril de 2022 publicado en la página web de la entidad. (Cumplimiento extemporaneo Q1)</t>
  </si>
  <si>
    <t xml:space="preserve">Un informe trimestral de la gestión de PQRSD de la Subdirección de Negocios. </t>
  </si>
  <si>
    <t xml:space="preserve">Guía de abastecimiento estratégico traducido en lenguaje claro  </t>
  </si>
  <si>
    <t>Guía de abastecimiento estratégico traducido en lenguaje claro.</t>
  </si>
  <si>
    <t>Informe de sistematización de necesidades de conocimiento en la Entidad Colombia Compra Eficiente</t>
  </si>
  <si>
    <t>Informe del Plan institucional de Manejo ambiental 2022.</t>
  </si>
  <si>
    <t>Plan de Austeridad del Gasto - año 2022, aprobado en el CIGD del 10 de mayo de 2022.</t>
  </si>
  <si>
    <t>Plan de austeridad aprobado y divulgado</t>
  </si>
  <si>
    <t xml:space="preserve">Informe trimestral de la gestión de PQRSD de la Secretaría General  </t>
  </si>
  <si>
    <t>Informe PINAR 2022-1 – Proceso de Gestión Documental</t>
  </si>
  <si>
    <t>Informe semestral del Plan anual de Adquisiciones.</t>
  </si>
  <si>
    <t>Transferencia documental de la vigencia 2021 de los 6 procesos de Secretaria General</t>
  </si>
  <si>
    <t>Informe Plan Anual de Vacantes y Plan de Previsión de Recursos Humanos – Primes semestre 2022.</t>
  </si>
  <si>
    <t>Informe Planes de Talento Humano.</t>
  </si>
  <si>
    <t xml:space="preserve">Informe semestral Plan Institucional de Capacitación – PIC 2022. </t>
  </si>
  <si>
    <t>Informe Plan de Bienestar e Incentivos I Semestre.</t>
  </si>
  <si>
    <t>Informe Plan de Seguridad y Salud en el trabajo.</t>
  </si>
  <si>
    <t>Informe Clima Laboral ANCPCCE 2022.</t>
  </si>
  <si>
    <t>Capacitación Compromisos con la Ciudadanía.</t>
  </si>
  <si>
    <t xml:space="preserve">Informe de percepción de los usuarios. </t>
  </si>
  <si>
    <t>Informe trimestral PQRSD Dirección General.</t>
  </si>
  <si>
    <t xml:space="preserve">Informe de seguimiento del PETI primer semestre de 2022. </t>
  </si>
  <si>
    <t>Un informe trimestral de la gestión de PQRSD de la Subdirección de IDT.</t>
  </si>
  <si>
    <t>Informe semestral Estado de cumplimiento Plan de Seguridad y Privacidad de la Información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</si>
</sst>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164" formatCode="_-* #,##0.00\ _€_-;\-* #,##0.00\ _€_-;_-* &quot;-&quot;??\ _€_-;_-@_-"/>
    <numFmt numFmtId="165" formatCode="_(&quot;$&quot;* #,##0.00_);_(&quot;$&quot;* \(#,##0.00\);_(&quot;$&quot;* &quot;-&quot;??_);_(@_)"/>
    <numFmt numFmtId="166" formatCode="_(&quot;$&quot;* #,##0_);_(&quot;$&quot;* \(#,##0\);_(&quot;$&quot;* &quot;-&quot;??_);_(@_)"/>
  </numFmts>
  <fonts count="87">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0"/>
      <color theme="0"/>
      <name val="Arial Nova"/>
      <family val="2"/>
    </font>
    <font>
      <sz val="11"/>
      <color theme="1"/>
      <name val="Arial Nova"/>
      <family val="2"/>
    </font>
    <font>
      <b/>
      <sz val="11"/>
      <color theme="1"/>
      <name val="Arial Nova"/>
      <family val="2"/>
    </font>
    <font>
      <sz val="10"/>
      <color theme="1"/>
      <name val="Arial Nova"/>
      <family val="2"/>
    </font>
    <font>
      <sz val="9"/>
      <color theme="1"/>
      <name val="Arial Nova"/>
      <family val="2"/>
    </font>
    <font>
      <sz val="8"/>
      <color rgb="FF000000"/>
      <name val="Arial Nova"/>
      <family val="2"/>
    </font>
    <font>
      <sz val="10"/>
      <color rgb="FFC00000"/>
      <name val="Arial Nova"/>
      <family val="2"/>
    </font>
    <font>
      <b/>
      <sz val="10"/>
      <color rgb="FF002060"/>
      <name val="Arial Nova"/>
      <family val="2"/>
    </font>
    <font>
      <b/>
      <sz val="14"/>
      <color theme="1"/>
      <name val="Arial Nova"/>
      <family val="2"/>
    </font>
    <font>
      <b/>
      <sz val="12"/>
      <color theme="0"/>
      <name val="Arial Nova"/>
      <family val="2"/>
    </font>
    <font>
      <b/>
      <sz val="8"/>
      <color theme="0"/>
      <name val="Arial Nova"/>
      <family val="2"/>
    </font>
    <font>
      <sz val="8"/>
      <name val="Calibri"/>
      <family val="2"/>
      <scheme val="minor"/>
    </font>
    <font>
      <u/>
      <sz val="11"/>
      <color theme="10"/>
      <name val="Calibri"/>
      <family val="2"/>
      <scheme val="minor"/>
    </font>
    <font>
      <u/>
      <sz val="14"/>
      <color theme="10"/>
      <name val="Arial Nova"/>
      <family val="2"/>
    </font>
    <font>
      <b/>
      <sz val="11"/>
      <color theme="4" tint="-0.499984740745262"/>
      <name val="Arial Nova"/>
      <family val="2"/>
    </font>
    <font>
      <sz val="11"/>
      <color rgb="FF33CC33"/>
      <name val="Arial Nova"/>
      <family val="2"/>
    </font>
    <font>
      <sz val="18"/>
      <color theme="1"/>
      <name val="Geomanist Bold"/>
      <family val="3"/>
    </font>
    <font>
      <sz val="18"/>
      <color rgb="FF002060"/>
      <name val="Geomanist Bold"/>
      <family val="3"/>
    </font>
    <font>
      <sz val="18"/>
      <color theme="1"/>
      <name val="Geomanist Light"/>
      <family val="3"/>
    </font>
    <font>
      <sz val="16"/>
      <color rgb="FF002060"/>
      <name val="Geomanist Bold"/>
      <family val="3"/>
    </font>
    <font>
      <sz val="16"/>
      <color theme="1"/>
      <name val="Geomanist Bold"/>
      <family val="3"/>
    </font>
    <font>
      <sz val="14"/>
      <color theme="1"/>
      <name val="Geomanist Light"/>
      <family val="3"/>
    </font>
    <font>
      <sz val="14"/>
      <color rgb="FF002060"/>
      <name val="Geomanist Bold"/>
      <family val="3"/>
    </font>
    <font>
      <sz val="12"/>
      <color theme="1"/>
      <name val="Geomanist Light"/>
      <family val="3"/>
    </font>
    <font>
      <b/>
      <sz val="12"/>
      <color rgb="FF002060"/>
      <name val="Geomanist Bold"/>
      <family val="3"/>
    </font>
    <font>
      <sz val="11"/>
      <color theme="1"/>
      <name val="Geomanist"/>
      <family val="3"/>
    </font>
    <font>
      <sz val="11"/>
      <color theme="1"/>
      <name val="Geomanist Light"/>
      <family val="3"/>
    </font>
    <font>
      <b/>
      <sz val="12"/>
      <color rgb="FF002060"/>
      <name val="Arial Nova"/>
      <family val="2"/>
    </font>
    <font>
      <b/>
      <sz val="14"/>
      <color rgb="FF002060"/>
      <name val="Arial Nova"/>
      <family val="2"/>
    </font>
    <font>
      <b/>
      <sz val="11"/>
      <color theme="1"/>
      <name val="Geomanist Light"/>
      <family val="3"/>
    </font>
    <font>
      <sz val="10"/>
      <color theme="1"/>
      <name val="Geomanist Light"/>
      <family val="3"/>
    </font>
    <font>
      <b/>
      <sz val="11"/>
      <color theme="0"/>
      <name val="Geomanist Light"/>
      <family val="3"/>
    </font>
    <font>
      <sz val="10"/>
      <color rgb="FF002060"/>
      <name val="Geomanist Light"/>
      <family val="3"/>
    </font>
    <font>
      <sz val="9"/>
      <color rgb="FF002060"/>
      <name val="Geomanist Light"/>
      <family val="3"/>
    </font>
    <font>
      <b/>
      <sz val="9"/>
      <color rgb="FF002060"/>
      <name val="Geomanist Light"/>
      <family val="3"/>
    </font>
    <font>
      <b/>
      <sz val="10"/>
      <color theme="1"/>
      <name val="Geomanist Light"/>
      <family val="3"/>
    </font>
    <font>
      <b/>
      <sz val="9"/>
      <color theme="4" tint="-0.499984740745262"/>
      <name val="Geomanist Light"/>
      <family val="3"/>
    </font>
    <font>
      <sz val="8"/>
      <color theme="1"/>
      <name val="Geomanist Light"/>
      <family val="3"/>
    </font>
    <font>
      <b/>
      <sz val="9"/>
      <color theme="1"/>
      <name val="Geomanist Light"/>
      <family val="3"/>
    </font>
    <font>
      <sz val="10"/>
      <color theme="2" tint="-0.249977111117893"/>
      <name val="Geomanist Light"/>
      <family val="3"/>
    </font>
    <font>
      <b/>
      <sz val="11"/>
      <color theme="1"/>
      <name val="Geomanist Bold"/>
      <family val="3"/>
    </font>
    <font>
      <sz val="72"/>
      <color theme="2"/>
      <name val="Geomanist Bold"/>
      <family val="3"/>
    </font>
    <font>
      <sz val="18"/>
      <color theme="2"/>
      <name val="Geomanist Bold"/>
      <family val="3"/>
    </font>
    <font>
      <sz val="22"/>
      <color theme="2"/>
      <name val="Geomanist Bold"/>
      <family val="3"/>
    </font>
    <font>
      <sz val="12"/>
      <color theme="2"/>
      <name val="Geomanist Bold"/>
      <family val="3"/>
    </font>
    <font>
      <b/>
      <sz val="10"/>
      <name val="Arial Nova"/>
      <family val="2"/>
    </font>
    <font>
      <sz val="12"/>
      <color theme="1"/>
      <name val="Geomanist Bold"/>
      <family val="3"/>
    </font>
    <font>
      <sz val="12"/>
      <color theme="0"/>
      <name val="Geomanist Bold"/>
      <family val="3"/>
    </font>
    <font>
      <sz val="10"/>
      <color theme="1"/>
      <name val="Geomanist"/>
      <family val="3"/>
    </font>
    <font>
      <sz val="14"/>
      <color theme="8" tint="-0.499984740745262"/>
      <name val="Geomanist Bold"/>
      <family val="3"/>
    </font>
    <font>
      <b/>
      <sz val="10"/>
      <color theme="0"/>
      <name val="Geomanist"/>
      <family val="3"/>
    </font>
    <font>
      <sz val="10"/>
      <color theme="0"/>
      <name val="Geomanist"/>
      <family val="3"/>
    </font>
    <font>
      <b/>
      <sz val="10"/>
      <color theme="0"/>
      <name val="Geomanist Bold"/>
      <family val="3"/>
    </font>
    <font>
      <sz val="10"/>
      <color theme="1"/>
      <name val="Geomanist Book"/>
      <family val="3"/>
    </font>
    <font>
      <sz val="10"/>
      <color rgb="FF000000"/>
      <name val="Geomanist Book"/>
      <family val="3"/>
    </font>
    <font>
      <b/>
      <sz val="10"/>
      <color rgb="FFC00000"/>
      <name val="Geomanist"/>
      <family val="3"/>
    </font>
    <font>
      <sz val="10"/>
      <name val="Geomanist Book"/>
      <family val="3"/>
    </font>
    <font>
      <sz val="10"/>
      <color theme="1" tint="0.34998626667073579"/>
      <name val="Geomanist Book"/>
      <family val="3"/>
    </font>
    <font>
      <b/>
      <sz val="11"/>
      <color theme="1"/>
      <name val="Arial Nova"/>
      <family val="3"/>
    </font>
    <font>
      <sz val="10"/>
      <color theme="1"/>
      <name val="Arial Nova"/>
      <family val="3"/>
    </font>
    <font>
      <sz val="11"/>
      <color theme="1"/>
      <name val="Geomanist Book"/>
      <family val="3"/>
    </font>
    <font>
      <sz val="10"/>
      <color rgb="FF002060"/>
      <name val="Geomanist Book"/>
      <family val="3"/>
    </font>
    <font>
      <sz val="9"/>
      <color rgb="FF002060"/>
      <name val="Geomanist Book"/>
      <family val="3"/>
    </font>
    <font>
      <b/>
      <sz val="12"/>
      <color theme="0"/>
      <name val="Geomanist Bold"/>
      <family val="3"/>
    </font>
    <font>
      <sz val="11"/>
      <name val="Geomanist Book"/>
      <family val="3"/>
    </font>
    <font>
      <sz val="11"/>
      <color theme="2" tint="-0.89999084444715716"/>
      <name val="Geomanist Book"/>
      <family val="3"/>
    </font>
    <font>
      <i/>
      <sz val="11"/>
      <name val="Geomanist Book"/>
      <family val="3"/>
    </font>
    <font>
      <sz val="14"/>
      <color theme="0"/>
      <name val="Geomanist Bold"/>
      <family val="3"/>
    </font>
    <font>
      <sz val="10"/>
      <color rgb="FFFF0000"/>
      <name val="Geomanist Book"/>
      <family val="3"/>
    </font>
    <font>
      <sz val="9"/>
      <color theme="0" tint="-0.34998626667073579"/>
      <name val="Geomanist Black"/>
      <family val="3"/>
    </font>
    <font>
      <sz val="8"/>
      <color theme="1"/>
      <name val="Arial Nova"/>
      <family val="2"/>
    </font>
    <font>
      <sz val="10"/>
      <color rgb="FFFF0000"/>
      <name val="Arial Nova"/>
      <family val="2"/>
    </font>
    <font>
      <sz val="10"/>
      <color rgb="FF333333"/>
      <name val="Geomanist Book"/>
      <family val="3"/>
    </font>
    <font>
      <sz val="11"/>
      <color theme="0" tint="-0.499984740745262"/>
      <name val="Geomanist Light"/>
      <family val="3"/>
    </font>
    <font>
      <sz val="9"/>
      <color rgb="FF333333"/>
      <name val="Geomanist Book"/>
      <family val="3"/>
    </font>
    <font>
      <sz val="10"/>
      <color rgb="FF000000"/>
      <name val="Arial Nova"/>
      <family val="2"/>
    </font>
    <font>
      <sz val="12"/>
      <color theme="0"/>
      <name val="Geomanist Book"/>
      <family val="3"/>
    </font>
    <font>
      <sz val="14"/>
      <color theme="0"/>
      <name val="Geomanist Book"/>
      <family val="3"/>
    </font>
    <font>
      <b/>
      <sz val="10"/>
      <color theme="0"/>
      <name val="Geomanist Book"/>
      <family val="3"/>
    </font>
    <font>
      <b/>
      <sz val="10"/>
      <color theme="3"/>
      <name val="Geomanist Bold"/>
      <family val="3"/>
    </font>
    <font>
      <sz val="11"/>
      <color theme="10"/>
      <name val="Calibri"/>
      <family val="2"/>
      <scheme val="minor"/>
    </font>
    <font>
      <sz val="11"/>
      <name val="Calibri"/>
      <family val="2"/>
      <scheme val="minor"/>
    </font>
    <font>
      <sz val="10"/>
      <name val="Arial Nova"/>
      <family val="2"/>
    </font>
  </fonts>
  <fills count="21">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66FF33"/>
        <bgColor indexed="64"/>
      </patternFill>
    </fill>
    <fill>
      <patternFill patternType="solid">
        <fgColor rgb="FF00CC00"/>
        <bgColor indexed="64"/>
      </patternFill>
    </fill>
    <fill>
      <patternFill patternType="solid">
        <fgColor theme="0" tint="-0.249977111117893"/>
        <bgColor indexed="64"/>
      </patternFill>
    </fill>
    <fill>
      <patternFill patternType="solid">
        <fgColor rgb="FF33CC33"/>
        <bgColor indexed="64"/>
      </patternFill>
    </fill>
    <fill>
      <patternFill patternType="solid">
        <fgColor rgb="FFFFFFFF"/>
        <bgColor indexed="64"/>
      </patternFill>
    </fill>
    <fill>
      <patternFill patternType="solid">
        <fgColor rgb="FF99FF66"/>
        <bgColor indexed="64"/>
      </patternFill>
    </fill>
    <fill>
      <patternFill patternType="solid">
        <fgColor theme="4" tint="0.59999389629810485"/>
        <bgColor indexed="64"/>
      </patternFill>
    </fill>
  </fills>
  <borders count="7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right/>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right style="medium">
        <color indexed="64"/>
      </right>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bottom style="medium">
        <color indexed="64"/>
      </bottom>
      <diagonal/>
    </border>
    <border>
      <left/>
      <right style="medium">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medium">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s>
  <cellStyleXfs count="13">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42" fontId="1" fillId="0" borderId="0" applyFont="0" applyFill="0" applyBorder="0" applyAlignment="0" applyProtection="0"/>
    <xf numFmtId="0" fontId="1" fillId="0" borderId="0"/>
    <xf numFmtId="0" fontId="16" fillId="0" borderId="0" applyNumberFormat="0" applyFill="0" applyBorder="0" applyAlignment="0" applyProtection="0"/>
  </cellStyleXfs>
  <cellXfs count="707">
    <xf numFmtId="0" fontId="0" fillId="0" borderId="0" xfId="0"/>
    <xf numFmtId="0" fontId="2" fillId="0" borderId="0" xfId="0" applyFont="1"/>
    <xf numFmtId="0" fontId="5" fillId="0" borderId="0" xfId="0" applyFont="1"/>
    <xf numFmtId="0" fontId="7" fillId="0" borderId="0" xfId="0" applyFont="1" applyAlignment="1">
      <alignment wrapText="1"/>
    </xf>
    <xf numFmtId="166" fontId="7" fillId="0" borderId="0" xfId="1" applyNumberFormat="1" applyFont="1" applyAlignment="1">
      <alignment wrapText="1"/>
    </xf>
    <xf numFmtId="9" fontId="7" fillId="0" borderId="0" xfId="2" applyFont="1" applyAlignment="1">
      <alignment horizontal="center" wrapText="1"/>
    </xf>
    <xf numFmtId="0" fontId="0" fillId="0" borderId="0" xfId="0" applyAlignment="1">
      <alignment wrapText="1"/>
    </xf>
    <xf numFmtId="166" fontId="0" fillId="0" borderId="0" xfId="1" applyNumberFormat="1" applyFont="1" applyAlignment="1">
      <alignment wrapText="1"/>
    </xf>
    <xf numFmtId="9" fontId="0" fillId="0" borderId="0" xfId="2" applyFont="1" applyAlignment="1">
      <alignment horizontal="center" wrapText="1"/>
    </xf>
    <xf numFmtId="9" fontId="7" fillId="0" borderId="0" xfId="2" applyFont="1" applyAlignment="1">
      <alignment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readingOrder="1"/>
    </xf>
    <xf numFmtId="166" fontId="7" fillId="0" borderId="1" xfId="1" applyNumberFormat="1" applyFont="1" applyFill="1" applyBorder="1" applyAlignment="1">
      <alignment horizontal="center" vertical="center"/>
    </xf>
    <xf numFmtId="9" fontId="7" fillId="0" borderId="1" xfId="2" applyFont="1" applyFill="1" applyBorder="1" applyAlignment="1">
      <alignment horizontal="center" vertical="center"/>
    </xf>
    <xf numFmtId="0" fontId="7" fillId="0" borderId="1" xfId="0" applyFont="1" applyBorder="1"/>
    <xf numFmtId="0" fontId="7" fillId="0" borderId="0" xfId="0" applyFont="1" applyAlignment="1">
      <alignment horizontal="center" wrapText="1"/>
    </xf>
    <xf numFmtId="0" fontId="7" fillId="0" borderId="5" xfId="0" applyFont="1" applyBorder="1" applyAlignment="1">
      <alignment horizontal="center" vertical="center" wrapText="1"/>
    </xf>
    <xf numFmtId="0" fontId="0" fillId="0" borderId="1" xfId="0" applyBorder="1" applyAlignment="1">
      <alignment wrapText="1"/>
    </xf>
    <xf numFmtId="166" fontId="7" fillId="0" borderId="0" xfId="1" applyNumberFormat="1" applyFont="1" applyFill="1" applyBorder="1" applyAlignment="1">
      <alignment horizontal="center" vertical="center"/>
    </xf>
    <xf numFmtId="9" fontId="4" fillId="9" borderId="1" xfId="2" applyFont="1" applyFill="1" applyBorder="1" applyAlignment="1">
      <alignment horizontal="center" vertical="center" wrapText="1"/>
    </xf>
    <xf numFmtId="0" fontId="5" fillId="0" borderId="10" xfId="0" applyFont="1" applyBorder="1"/>
    <xf numFmtId="0" fontId="5" fillId="0" borderId="18" xfId="0" applyFont="1" applyBorder="1"/>
    <xf numFmtId="0" fontId="7" fillId="0" borderId="17" xfId="0" applyFont="1" applyBorder="1"/>
    <xf numFmtId="0" fontId="5" fillId="0" borderId="0" xfId="0" applyFont="1" applyAlignment="1">
      <alignment horizontal="left" vertical="center"/>
    </xf>
    <xf numFmtId="0" fontId="5" fillId="0" borderId="0" xfId="0" applyFont="1" applyAlignment="1">
      <alignment horizontal="center" vertical="center" wrapText="1"/>
    </xf>
    <xf numFmtId="0" fontId="7" fillId="0" borderId="0" xfId="0" applyFont="1"/>
    <xf numFmtId="0" fontId="7"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5" fillId="14" borderId="15" xfId="0" applyFont="1" applyFill="1" applyBorder="1" applyAlignment="1">
      <alignment horizontal="center" vertical="center"/>
    </xf>
    <xf numFmtId="0" fontId="5" fillId="11" borderId="15" xfId="0" applyFont="1" applyFill="1" applyBorder="1" applyAlignment="1">
      <alignment horizontal="center" vertical="center"/>
    </xf>
    <xf numFmtId="0" fontId="5" fillId="12" borderId="15" xfId="0" applyFont="1" applyFill="1" applyBorder="1" applyAlignment="1">
      <alignment horizontal="center" vertical="center"/>
    </xf>
    <xf numFmtId="0" fontId="5" fillId="13" borderId="16" xfId="0" applyFont="1" applyFill="1" applyBorder="1" applyAlignment="1">
      <alignment horizontal="center" vertical="center"/>
    </xf>
    <xf numFmtId="0" fontId="5" fillId="15" borderId="21" xfId="0" applyFont="1" applyFill="1" applyBorder="1" applyAlignment="1">
      <alignment horizontal="center" vertical="center"/>
    </xf>
    <xf numFmtId="0" fontId="6" fillId="10" borderId="23" xfId="0" applyFont="1" applyFill="1" applyBorder="1" applyAlignment="1">
      <alignment horizontal="center" vertical="center" textRotation="90" wrapText="1"/>
    </xf>
    <xf numFmtId="0" fontId="6" fillId="10" borderId="24" xfId="0" applyFont="1" applyFill="1" applyBorder="1" applyAlignment="1">
      <alignment horizontal="center" vertical="center" textRotation="90"/>
    </xf>
    <xf numFmtId="0" fontId="5" fillId="10" borderId="19"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20" xfId="0" applyFont="1" applyFill="1" applyBorder="1" applyAlignment="1">
      <alignment horizontal="center" vertical="center"/>
    </xf>
    <xf numFmtId="9" fontId="4" fillId="9" borderId="6" xfId="2" applyFont="1" applyFill="1" applyBorder="1" applyAlignment="1">
      <alignment horizontal="center" vertical="center" wrapText="1"/>
    </xf>
    <xf numFmtId="9" fontId="4" fillId="9" borderId="20" xfId="2" applyFont="1" applyFill="1" applyBorder="1" applyAlignment="1">
      <alignment horizontal="center" vertical="center" wrapText="1"/>
    </xf>
    <xf numFmtId="0" fontId="7" fillId="9" borderId="38" xfId="0" applyFont="1" applyFill="1" applyBorder="1" applyAlignment="1">
      <alignment horizontal="center" vertical="center" wrapText="1"/>
    </xf>
    <xf numFmtId="0" fontId="5" fillId="0" borderId="16" xfId="0" applyFont="1" applyBorder="1"/>
    <xf numFmtId="0" fontId="5" fillId="0" borderId="20" xfId="0" applyFont="1" applyBorder="1"/>
    <xf numFmtId="0" fontId="5" fillId="0" borderId="14" xfId="0" applyFont="1" applyBorder="1"/>
    <xf numFmtId="49" fontId="5" fillId="0" borderId="20" xfId="0" applyNumberFormat="1" applyFont="1" applyBorder="1"/>
    <xf numFmtId="0" fontId="4" fillId="8" borderId="1" xfId="0" applyFont="1" applyFill="1" applyBorder="1" applyAlignment="1">
      <alignment horizontal="center" vertical="center"/>
    </xf>
    <xf numFmtId="0" fontId="7" fillId="0" borderId="15" xfId="0" applyFont="1" applyBorder="1"/>
    <xf numFmtId="0" fontId="7" fillId="0" borderId="19" xfId="0" applyFont="1" applyBorder="1"/>
    <xf numFmtId="14" fontId="7" fillId="16" borderId="20" xfId="0" applyNumberFormat="1" applyFont="1" applyFill="1" applyBorder="1" applyAlignment="1">
      <alignment horizontal="center" vertical="center"/>
    </xf>
    <xf numFmtId="0" fontId="7" fillId="16" borderId="20" xfId="0" applyFont="1" applyFill="1" applyBorder="1" applyAlignment="1">
      <alignment horizontal="center" vertical="center"/>
    </xf>
    <xf numFmtId="14" fontId="4" fillId="8" borderId="14" xfId="0" applyNumberFormat="1" applyFont="1" applyFill="1" applyBorder="1" applyAlignment="1">
      <alignment horizontal="center" vertical="center"/>
    </xf>
    <xf numFmtId="14" fontId="7" fillId="0" borderId="1" xfId="0" applyNumberFormat="1" applyFont="1" applyBorder="1"/>
    <xf numFmtId="0" fontId="4" fillId="8" borderId="1" xfId="0" applyFont="1" applyFill="1" applyBorder="1" applyAlignment="1">
      <alignment horizontal="center"/>
    </xf>
    <xf numFmtId="0" fontId="7" fillId="0" borderId="0" xfId="0" applyFont="1" applyAlignment="1">
      <alignment horizontal="center"/>
    </xf>
    <xf numFmtId="0" fontId="7" fillId="10" borderId="1" xfId="0" applyFont="1" applyFill="1" applyBorder="1" applyAlignment="1">
      <alignment horizontal="center" vertical="center"/>
    </xf>
    <xf numFmtId="10" fontId="12" fillId="0" borderId="1" xfId="2" applyNumberFormat="1" applyFont="1" applyBorder="1" applyAlignment="1">
      <alignment horizontal="center" vertical="center" wrapText="1"/>
    </xf>
    <xf numFmtId="10" fontId="13" fillId="9" borderId="38" xfId="0" applyNumberFormat="1" applyFont="1" applyFill="1" applyBorder="1" applyAlignment="1">
      <alignment horizontal="center" vertical="center" wrapText="1"/>
    </xf>
    <xf numFmtId="0" fontId="7" fillId="0" borderId="19" xfId="0" applyFont="1" applyBorder="1" applyAlignment="1">
      <alignment horizontal="center" vertical="center"/>
    </xf>
    <xf numFmtId="0" fontId="8" fillId="0" borderId="19" xfId="0" applyFont="1" applyBorder="1" applyAlignment="1">
      <alignment horizontal="center" vertical="center" wrapText="1"/>
    </xf>
    <xf numFmtId="0" fontId="9" fillId="0" borderId="19" xfId="0" applyFont="1" applyBorder="1" applyAlignment="1">
      <alignment horizontal="center" vertical="center" wrapText="1" readingOrder="1"/>
    </xf>
    <xf numFmtId="166" fontId="7" fillId="0" borderId="19" xfId="1" applyNumberFormat="1" applyFont="1" applyFill="1" applyBorder="1" applyAlignment="1">
      <alignment horizontal="center" vertical="center"/>
    </xf>
    <xf numFmtId="9" fontId="7" fillId="0" borderId="19" xfId="2" applyFont="1" applyFill="1" applyBorder="1" applyAlignment="1">
      <alignment horizontal="center" vertical="center"/>
    </xf>
    <xf numFmtId="9" fontId="7" fillId="0" borderId="13" xfId="2"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wrapText="1" readingOrder="1"/>
    </xf>
    <xf numFmtId="9" fontId="7" fillId="0" borderId="17" xfId="2" applyFont="1" applyFill="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xf numFmtId="0" fontId="7" fillId="0" borderId="26" xfId="0" applyFont="1" applyBorder="1" applyAlignment="1">
      <alignment horizontal="center" vertical="center"/>
    </xf>
    <xf numFmtId="0" fontId="8" fillId="0" borderId="26" xfId="0" applyFont="1" applyBorder="1" applyAlignment="1">
      <alignment horizontal="center" vertical="center" wrapText="1"/>
    </xf>
    <xf numFmtId="0" fontId="9" fillId="0" borderId="26" xfId="0" applyFont="1" applyBorder="1" applyAlignment="1">
      <alignment horizontal="center" vertical="center" wrapText="1" readingOrder="1"/>
    </xf>
    <xf numFmtId="166" fontId="7" fillId="0" borderId="26" xfId="1" applyNumberFormat="1" applyFont="1" applyFill="1" applyBorder="1" applyAlignment="1">
      <alignment horizontal="center" vertical="center"/>
    </xf>
    <xf numFmtId="9" fontId="7" fillId="0" borderId="18" xfId="2" applyFont="1" applyFill="1" applyBorder="1" applyAlignment="1">
      <alignment horizontal="center" vertical="center"/>
    </xf>
    <xf numFmtId="0" fontId="4" fillId="0" borderId="49" xfId="0" applyFont="1" applyBorder="1" applyAlignment="1">
      <alignment horizontal="center" vertical="center" wrapText="1"/>
    </xf>
    <xf numFmtId="0" fontId="7" fillId="0" borderId="5" xfId="0" applyFont="1" applyBorder="1" applyAlignment="1">
      <alignment vertical="center" wrapText="1"/>
    </xf>
    <xf numFmtId="0" fontId="5" fillId="0" borderId="5" xfId="0" applyFont="1" applyBorder="1" applyAlignment="1">
      <alignment vertical="center" wrapText="1"/>
    </xf>
    <xf numFmtId="0" fontId="7" fillId="0" borderId="1" xfId="0" applyFont="1" applyBorder="1" applyAlignment="1">
      <alignment wrapText="1"/>
    </xf>
    <xf numFmtId="0" fontId="7" fillId="0" borderId="1" xfId="0" applyFont="1" applyBorder="1" applyAlignment="1">
      <alignment horizontal="center" vertical="center"/>
    </xf>
    <xf numFmtId="14" fontId="4" fillId="8" borderId="13" xfId="0" applyNumberFormat="1" applyFont="1" applyFill="1" applyBorder="1" applyAlignment="1">
      <alignment horizontal="center"/>
    </xf>
    <xf numFmtId="0" fontId="6" fillId="10" borderId="51" xfId="0" applyFont="1" applyFill="1" applyBorder="1" applyAlignment="1">
      <alignment horizontal="center" vertical="center" textRotation="90"/>
    </xf>
    <xf numFmtId="0" fontId="5" fillId="10" borderId="30" xfId="0" applyFont="1" applyFill="1" applyBorder="1" applyAlignment="1">
      <alignment horizontal="left" vertical="center"/>
    </xf>
    <xf numFmtId="0" fontId="5" fillId="10" borderId="2" xfId="0" applyFont="1" applyFill="1" applyBorder="1" applyAlignment="1">
      <alignment horizontal="left" vertical="center"/>
    </xf>
    <xf numFmtId="0" fontId="5" fillId="10" borderId="45" xfId="0" applyFont="1" applyFill="1" applyBorder="1" applyAlignment="1">
      <alignment horizontal="left" vertical="center"/>
    </xf>
    <xf numFmtId="0" fontId="6" fillId="10" borderId="0" xfId="0" applyFont="1" applyFill="1" applyAlignment="1">
      <alignment horizontal="center" vertical="center" textRotation="90"/>
    </xf>
    <xf numFmtId="0" fontId="5" fillId="10" borderId="0" xfId="0" applyFont="1" applyFill="1" applyAlignment="1">
      <alignment horizontal="center" vertical="center"/>
    </xf>
    <xf numFmtId="0" fontId="3" fillId="0" borderId="0" xfId="0" applyFont="1"/>
    <xf numFmtId="10" fontId="4" fillId="9" borderId="20" xfId="2" applyNumberFormat="1" applyFont="1" applyFill="1" applyBorder="1" applyAlignment="1">
      <alignment horizontal="center" vertical="center" wrapText="1"/>
    </xf>
    <xf numFmtId="0" fontId="19" fillId="0" borderId="0" xfId="0" applyFont="1" applyAlignment="1">
      <alignment horizontal="left" vertical="center"/>
    </xf>
    <xf numFmtId="10" fontId="18" fillId="10" borderId="1" xfId="0" applyNumberFormat="1" applyFont="1" applyFill="1" applyBorder="1" applyAlignment="1">
      <alignment horizontal="center" vertical="center"/>
    </xf>
    <xf numFmtId="10" fontId="0" fillId="0" borderId="0" xfId="0" applyNumberFormat="1"/>
    <xf numFmtId="10" fontId="5" fillId="0" borderId="0" xfId="0" applyNumberFormat="1" applyFont="1" applyAlignment="1">
      <alignment horizontal="left" vertical="center"/>
    </xf>
    <xf numFmtId="0" fontId="20" fillId="0" borderId="25" xfId="0" applyFont="1" applyBorder="1" applyAlignment="1">
      <alignment vertical="top" wrapText="1"/>
    </xf>
    <xf numFmtId="0" fontId="31" fillId="0" borderId="12" xfId="0" applyFont="1" applyBorder="1" applyAlignment="1">
      <alignment vertical="center" wrapText="1"/>
    </xf>
    <xf numFmtId="0" fontId="20" fillId="0" borderId="29" xfId="0" applyFont="1" applyBorder="1" applyAlignment="1">
      <alignment vertical="top" wrapText="1"/>
    </xf>
    <xf numFmtId="0" fontId="32" fillId="0" borderId="0" xfId="0" applyFont="1" applyAlignment="1">
      <alignment vertical="center" wrapText="1"/>
    </xf>
    <xf numFmtId="0" fontId="30" fillId="0" borderId="9" xfId="0" applyFont="1" applyBorder="1" applyAlignment="1">
      <alignment horizontal="left" vertical="center"/>
    </xf>
    <xf numFmtId="0" fontId="30" fillId="0" borderId="0" xfId="0" applyFont="1" applyAlignment="1">
      <alignment horizontal="left" vertical="center"/>
    </xf>
    <xf numFmtId="0" fontId="30" fillId="0" borderId="17" xfId="0" applyFont="1" applyBorder="1" applyAlignment="1">
      <alignment horizontal="left" vertical="center"/>
    </xf>
    <xf numFmtId="0" fontId="33" fillId="0" borderId="31" xfId="0" applyFont="1" applyBorder="1" applyAlignment="1">
      <alignment horizontal="center" vertical="center"/>
    </xf>
    <xf numFmtId="0" fontId="36" fillId="0" borderId="32" xfId="0" applyFont="1" applyBorder="1" applyAlignment="1">
      <alignment horizontal="center" vertical="center" textRotation="90" wrapText="1"/>
    </xf>
    <xf numFmtId="0" fontId="37" fillId="0" borderId="32" xfId="0" applyFont="1" applyBorder="1" applyAlignment="1">
      <alignment horizontal="center" vertical="center" textRotation="90" wrapText="1"/>
    </xf>
    <xf numFmtId="0" fontId="39" fillId="0" borderId="15" xfId="0" applyFont="1" applyBorder="1" applyAlignment="1">
      <alignment horizontal="left" vertical="center" wrapText="1"/>
    </xf>
    <xf numFmtId="0" fontId="30" fillId="0" borderId="1" xfId="0" applyFont="1" applyBorder="1" applyAlignment="1">
      <alignment horizontal="center" vertical="center"/>
    </xf>
    <xf numFmtId="10" fontId="33" fillId="0" borderId="1" xfId="0" applyNumberFormat="1" applyFont="1" applyBorder="1" applyAlignment="1">
      <alignment horizontal="center" vertical="center"/>
    </xf>
    <xf numFmtId="9" fontId="33" fillId="17" borderId="1" xfId="0" applyNumberFormat="1" applyFont="1" applyFill="1" applyBorder="1" applyAlignment="1">
      <alignment horizontal="center" vertical="center"/>
    </xf>
    <xf numFmtId="10" fontId="42" fillId="0" borderId="1" xfId="2" applyNumberFormat="1" applyFont="1" applyBorder="1" applyAlignment="1">
      <alignment horizontal="center" vertical="center"/>
    </xf>
    <xf numFmtId="10" fontId="42" fillId="0" borderId="2" xfId="0" applyNumberFormat="1" applyFont="1" applyBorder="1" applyAlignment="1">
      <alignment horizontal="center" vertical="center"/>
    </xf>
    <xf numFmtId="0" fontId="39" fillId="0" borderId="46" xfId="0" applyFont="1" applyBorder="1" applyAlignment="1">
      <alignment horizontal="left" vertical="center" wrapText="1"/>
    </xf>
    <xf numFmtId="10" fontId="33" fillId="0" borderId="3" xfId="0" applyNumberFormat="1" applyFont="1" applyBorder="1" applyAlignment="1">
      <alignment horizontal="center" vertical="center"/>
    </xf>
    <xf numFmtId="10" fontId="42" fillId="0" borderId="3" xfId="2" applyNumberFormat="1" applyFont="1" applyBorder="1" applyAlignment="1">
      <alignment horizontal="center" vertical="center"/>
    </xf>
    <xf numFmtId="10" fontId="42" fillId="0" borderId="4" xfId="0" applyNumberFormat="1" applyFont="1" applyBorder="1" applyAlignment="1">
      <alignment horizontal="center" vertical="center"/>
    </xf>
    <xf numFmtId="0" fontId="43" fillId="0" borderId="10" xfId="0" applyFont="1" applyBorder="1" applyAlignment="1">
      <alignment horizontal="left" vertical="center"/>
    </xf>
    <xf numFmtId="0" fontId="30" fillId="0" borderId="26" xfId="0" applyFont="1" applyBorder="1" applyAlignment="1">
      <alignment horizontal="center" vertical="center"/>
    </xf>
    <xf numFmtId="0" fontId="41" fillId="0" borderId="18" xfId="0" applyFont="1" applyBorder="1" applyAlignment="1">
      <alignment horizontal="center" vertical="center" wrapText="1"/>
    </xf>
    <xf numFmtId="10" fontId="30" fillId="0" borderId="38" xfId="0" applyNumberFormat="1" applyFont="1" applyBorder="1" applyAlignment="1">
      <alignment horizontal="left" vertical="center"/>
    </xf>
    <xf numFmtId="0" fontId="30" fillId="0" borderId="38" xfId="0" applyFont="1" applyBorder="1" applyAlignment="1">
      <alignment horizontal="left" vertical="center"/>
    </xf>
    <xf numFmtId="10" fontId="33" fillId="10" borderId="38" xfId="0" applyNumberFormat="1" applyFont="1" applyFill="1" applyBorder="1" applyAlignment="1">
      <alignment horizontal="center" vertical="center"/>
    </xf>
    <xf numFmtId="0" fontId="30" fillId="0" borderId="43" xfId="0" applyFont="1" applyBorder="1" applyAlignment="1">
      <alignment horizontal="left" vertical="center"/>
    </xf>
    <xf numFmtId="0" fontId="30" fillId="0" borderId="39" xfId="0" applyFont="1" applyBorder="1" applyAlignment="1">
      <alignment horizontal="left" vertical="center"/>
    </xf>
    <xf numFmtId="0" fontId="30" fillId="0" borderId="0" xfId="0" applyFont="1" applyAlignment="1">
      <alignment vertical="center"/>
    </xf>
    <xf numFmtId="0" fontId="44" fillId="0" borderId="57" xfId="0" applyFont="1" applyBorder="1" applyAlignment="1">
      <alignment horizontal="left" vertical="center"/>
    </xf>
    <xf numFmtId="0" fontId="44" fillId="0" borderId="59" xfId="0" applyFont="1" applyBorder="1" applyAlignment="1">
      <alignment horizontal="left" vertical="center"/>
    </xf>
    <xf numFmtId="0" fontId="44" fillId="0" borderId="61" xfId="0" applyFont="1" applyBorder="1" applyAlignment="1">
      <alignment horizontal="left" vertical="center"/>
    </xf>
    <xf numFmtId="0" fontId="45" fillId="0" borderId="0" xfId="0" applyFont="1" applyAlignment="1">
      <alignment horizontal="center" vertical="center" wrapText="1"/>
    </xf>
    <xf numFmtId="0" fontId="45" fillId="0" borderId="50" xfId="0" applyFont="1" applyBorder="1" applyAlignment="1">
      <alignment horizontal="center" vertical="center" wrapText="1"/>
    </xf>
    <xf numFmtId="0" fontId="7" fillId="0" borderId="6" xfId="0" applyFont="1" applyBorder="1" applyAlignment="1">
      <alignment horizontal="center" vertical="center"/>
    </xf>
    <xf numFmtId="9" fontId="49" fillId="9" borderId="6" xfId="2" applyFont="1" applyFill="1" applyBorder="1" applyAlignment="1">
      <alignment horizontal="center" vertical="center" wrapText="1"/>
    </xf>
    <xf numFmtId="10" fontId="12" fillId="0" borderId="2" xfId="2" applyNumberFormat="1" applyFont="1" applyBorder="1" applyAlignment="1">
      <alignment horizontal="center" vertical="center" wrapText="1"/>
    </xf>
    <xf numFmtId="0" fontId="7" fillId="0" borderId="40" xfId="0" applyFont="1" applyBorder="1" applyAlignment="1">
      <alignment wrapText="1"/>
    </xf>
    <xf numFmtId="10" fontId="4" fillId="9" borderId="3" xfId="2" applyNumberFormat="1" applyFont="1" applyFill="1" applyBorder="1" applyAlignment="1">
      <alignment horizontal="center" vertical="center" wrapText="1"/>
    </xf>
    <xf numFmtId="0" fontId="7" fillId="0" borderId="49" xfId="0" applyFont="1" applyBorder="1" applyAlignment="1">
      <alignment vertical="center" wrapText="1"/>
    </xf>
    <xf numFmtId="0" fontId="7" fillId="0" borderId="3" xfId="0" applyFont="1" applyBorder="1" applyAlignment="1">
      <alignment wrapText="1"/>
    </xf>
    <xf numFmtId="0" fontId="5" fillId="0" borderId="41" xfId="0" applyFont="1" applyBorder="1" applyAlignment="1">
      <alignment vertical="center" wrapText="1"/>
    </xf>
    <xf numFmtId="0" fontId="0" fillId="0" borderId="19" xfId="0" applyBorder="1" applyAlignment="1">
      <alignment wrapText="1"/>
    </xf>
    <xf numFmtId="0" fontId="7" fillId="0" borderId="67" xfId="0" applyFont="1" applyBorder="1" applyAlignment="1">
      <alignment wrapText="1"/>
    </xf>
    <xf numFmtId="0" fontId="7" fillId="0" borderId="67" xfId="0" applyFont="1" applyBorder="1" applyAlignment="1">
      <alignment horizontal="center" vertical="center" wrapText="1"/>
    </xf>
    <xf numFmtId="9" fontId="7" fillId="0" borderId="67" xfId="2" applyFont="1" applyBorder="1" applyAlignment="1">
      <alignment horizontal="center" wrapText="1"/>
    </xf>
    <xf numFmtId="0" fontId="7" fillId="0" borderId="49" xfId="0" applyFont="1" applyBorder="1" applyAlignment="1">
      <alignment wrapText="1"/>
    </xf>
    <xf numFmtId="9" fontId="7" fillId="0" borderId="0" xfId="2" applyFont="1" applyBorder="1" applyAlignment="1">
      <alignment horizontal="center" wrapText="1"/>
    </xf>
    <xf numFmtId="0" fontId="7" fillId="0" borderId="50" xfId="0" applyFont="1" applyBorder="1" applyAlignment="1">
      <alignment wrapText="1"/>
    </xf>
    <xf numFmtId="0" fontId="7" fillId="0" borderId="8" xfId="0" applyFont="1" applyBorder="1" applyAlignment="1">
      <alignment wrapText="1"/>
    </xf>
    <xf numFmtId="0" fontId="7" fillId="0" borderId="8" xfId="0" applyFont="1" applyBorder="1" applyAlignment="1">
      <alignment horizontal="center" vertical="center" wrapText="1"/>
    </xf>
    <xf numFmtId="9" fontId="7" fillId="0" borderId="8" xfId="2" applyFont="1" applyBorder="1" applyAlignment="1">
      <alignment horizontal="center" wrapText="1"/>
    </xf>
    <xf numFmtId="0" fontId="7" fillId="0" borderId="41" xfId="0" applyFont="1" applyBorder="1" applyAlignment="1">
      <alignment wrapText="1"/>
    </xf>
    <xf numFmtId="0" fontId="51" fillId="5" borderId="7" xfId="0" applyFont="1" applyFill="1" applyBorder="1" applyAlignment="1">
      <alignment horizontal="center" vertical="center" wrapText="1"/>
    </xf>
    <xf numFmtId="0" fontId="51" fillId="5" borderId="20" xfId="0" applyFont="1" applyFill="1" applyBorder="1" applyAlignment="1">
      <alignment horizontal="center" vertical="center" wrapText="1"/>
    </xf>
    <xf numFmtId="0" fontId="51" fillId="4" borderId="20" xfId="0" applyFont="1" applyFill="1" applyBorder="1" applyAlignment="1">
      <alignment horizontal="center" vertical="center" wrapText="1"/>
    </xf>
    <xf numFmtId="0" fontId="51" fillId="4" borderId="14" xfId="0" applyFont="1" applyFill="1" applyBorder="1" applyAlignment="1">
      <alignment horizontal="center" vertical="center" wrapText="1"/>
    </xf>
    <xf numFmtId="0" fontId="52" fillId="0" borderId="1" xfId="0" applyFont="1" applyBorder="1" applyAlignment="1">
      <alignment horizontal="center" vertical="center" wrapText="1"/>
    </xf>
    <xf numFmtId="0" fontId="10" fillId="9" borderId="47" xfId="0" applyFont="1" applyFill="1" applyBorder="1" applyAlignment="1">
      <alignment horizontal="center" vertical="center" wrapText="1"/>
    </xf>
    <xf numFmtId="0" fontId="53" fillId="0" borderId="1" xfId="0" applyFont="1" applyBorder="1" applyAlignment="1">
      <alignment horizontal="center" vertical="center"/>
    </xf>
    <xf numFmtId="0" fontId="53" fillId="10" borderId="1" xfId="0" applyFont="1" applyFill="1" applyBorder="1" applyAlignment="1">
      <alignment horizontal="center" vertical="center"/>
    </xf>
    <xf numFmtId="0" fontId="53" fillId="0" borderId="32" xfId="0" applyFont="1" applyBorder="1" applyAlignment="1">
      <alignment horizontal="center" vertical="center"/>
    </xf>
    <xf numFmtId="0" fontId="55" fillId="9" borderId="38" xfId="0" applyFont="1" applyFill="1" applyBorder="1" applyAlignment="1">
      <alignment horizontal="center" vertical="center" wrapText="1"/>
    </xf>
    <xf numFmtId="0" fontId="7" fillId="9" borderId="38" xfId="0" applyFont="1" applyFill="1" applyBorder="1" applyAlignment="1">
      <alignment vertical="center" wrapText="1"/>
    </xf>
    <xf numFmtId="14" fontId="7" fillId="9" borderId="38" xfId="0" applyNumberFormat="1" applyFont="1" applyFill="1" applyBorder="1" applyAlignment="1">
      <alignment horizontal="center" vertical="center" wrapText="1"/>
    </xf>
    <xf numFmtId="0" fontId="7" fillId="9" borderId="38" xfId="0" applyFont="1" applyFill="1" applyBorder="1" applyAlignment="1">
      <alignment horizontal="left" vertical="center" wrapText="1"/>
    </xf>
    <xf numFmtId="9" fontId="7" fillId="9" borderId="38" xfId="2" applyFont="1" applyFill="1" applyBorder="1" applyAlignment="1">
      <alignment horizontal="center" vertical="center" wrapText="1"/>
    </xf>
    <xf numFmtId="0" fontId="7" fillId="9" borderId="39" xfId="0" applyFont="1" applyFill="1" applyBorder="1" applyAlignment="1">
      <alignment horizontal="center" vertical="center" wrapText="1"/>
    </xf>
    <xf numFmtId="9" fontId="56" fillId="9" borderId="38" xfId="2" applyFont="1" applyFill="1" applyBorder="1" applyAlignment="1">
      <alignment horizontal="center" vertical="center" wrapText="1"/>
    </xf>
    <xf numFmtId="0" fontId="52" fillId="0" borderId="41" xfId="0" applyFont="1" applyBorder="1" applyAlignment="1">
      <alignment horizontal="center" vertical="center" wrapText="1"/>
    </xf>
    <xf numFmtId="0" fontId="52" fillId="0" borderId="19" xfId="0" applyFont="1" applyBorder="1"/>
    <xf numFmtId="0" fontId="52" fillId="0" borderId="19" xfId="0" applyFont="1" applyBorder="1" applyAlignment="1">
      <alignment horizontal="center" vertical="center"/>
    </xf>
    <xf numFmtId="0" fontId="52" fillId="0" borderId="5" xfId="0" applyFont="1" applyBorder="1" applyAlignment="1">
      <alignment horizontal="center" vertical="center" wrapText="1"/>
    </xf>
    <xf numFmtId="0" fontId="52" fillId="0" borderId="1" xfId="0" applyFont="1" applyBorder="1"/>
    <xf numFmtId="0" fontId="52" fillId="0" borderId="1" xfId="0" applyFont="1" applyBorder="1" applyAlignment="1">
      <alignment horizontal="center" vertical="center"/>
    </xf>
    <xf numFmtId="0" fontId="54" fillId="0" borderId="49"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0" xfId="0" applyFont="1" applyAlignment="1">
      <alignment horizontal="center" vertical="center" wrapText="1"/>
    </xf>
    <xf numFmtId="0" fontId="7" fillId="9" borderId="43" xfId="0" applyFont="1" applyFill="1" applyBorder="1" applyAlignment="1">
      <alignment horizontal="center" vertical="center" wrapText="1"/>
    </xf>
    <xf numFmtId="0" fontId="51" fillId="5" borderId="73" xfId="0" applyFont="1" applyFill="1" applyBorder="1" applyAlignment="1">
      <alignment horizontal="center" vertical="center" wrapText="1"/>
    </xf>
    <xf numFmtId="0" fontId="51" fillId="5" borderId="14" xfId="0" applyFont="1" applyFill="1" applyBorder="1" applyAlignment="1">
      <alignment horizontal="center" vertical="center" wrapText="1"/>
    </xf>
    <xf numFmtId="0" fontId="7" fillId="0" borderId="13" xfId="0" applyFont="1" applyBorder="1"/>
    <xf numFmtId="0" fontId="7" fillId="0" borderId="18" xfId="0" applyFont="1" applyBorder="1"/>
    <xf numFmtId="0" fontId="7" fillId="9" borderId="14" xfId="0" applyFont="1" applyFill="1" applyBorder="1" applyAlignment="1">
      <alignment horizontal="center" vertical="center" wrapText="1"/>
    </xf>
    <xf numFmtId="0" fontId="57" fillId="0" borderId="32" xfId="0" applyFont="1" applyBorder="1" applyAlignment="1">
      <alignment horizontal="left" vertical="center" wrapText="1"/>
    </xf>
    <xf numFmtId="0" fontId="57" fillId="0" borderId="32" xfId="0" applyFont="1" applyBorder="1" applyAlignment="1">
      <alignment horizontal="justify" vertical="center" wrapText="1"/>
    </xf>
    <xf numFmtId="14" fontId="57" fillId="0" borderId="32" xfId="0" applyNumberFormat="1" applyFont="1" applyBorder="1" applyAlignment="1">
      <alignment horizontal="center" vertical="center" wrapText="1"/>
    </xf>
    <xf numFmtId="14" fontId="57" fillId="0" borderId="32" xfId="0" applyNumberFormat="1" applyFont="1" applyBorder="1" applyAlignment="1">
      <alignment horizontal="left" vertical="center" wrapText="1"/>
    </xf>
    <xf numFmtId="9" fontId="57" fillId="0" borderId="32" xfId="2" applyFont="1" applyBorder="1" applyAlignment="1">
      <alignment horizontal="center" vertical="center" wrapText="1"/>
    </xf>
    <xf numFmtId="9" fontId="57" fillId="0" borderId="32" xfId="2" applyFont="1" applyBorder="1" applyAlignment="1">
      <alignment horizontal="center" vertical="center"/>
    </xf>
    <xf numFmtId="9" fontId="57" fillId="0" borderId="32" xfId="0" applyNumberFormat="1" applyFont="1" applyBorder="1" applyAlignment="1">
      <alignment horizontal="center" vertical="center"/>
    </xf>
    <xf numFmtId="0" fontId="57" fillId="0" borderId="32" xfId="0" applyFont="1" applyBorder="1" applyAlignment="1">
      <alignment vertical="center" wrapText="1"/>
    </xf>
    <xf numFmtId="9" fontId="57" fillId="10" borderId="32" xfId="2" applyFont="1" applyFill="1" applyBorder="1" applyAlignment="1">
      <alignment horizontal="center" vertical="center" wrapText="1"/>
    </xf>
    <xf numFmtId="0" fontId="57" fillId="10" borderId="33" xfId="0" applyFont="1" applyFill="1" applyBorder="1" applyAlignment="1">
      <alignment horizontal="center" vertical="center"/>
    </xf>
    <xf numFmtId="0" fontId="57" fillId="0" borderId="1" xfId="0" applyFont="1" applyBorder="1" applyAlignment="1">
      <alignment horizontal="justify" vertical="center" wrapText="1"/>
    </xf>
    <xf numFmtId="14" fontId="57" fillId="0" borderId="1" xfId="0" applyNumberFormat="1" applyFont="1" applyBorder="1" applyAlignment="1">
      <alignment horizontal="center" vertical="center" wrapText="1"/>
    </xf>
    <xf numFmtId="14" fontId="57" fillId="0" borderId="1" xfId="0" applyNumberFormat="1" applyFont="1" applyBorder="1" applyAlignment="1">
      <alignment horizontal="left" vertical="center" wrapText="1"/>
    </xf>
    <xf numFmtId="0" fontId="57" fillId="0" borderId="1" xfId="0" applyFont="1" applyBorder="1" applyAlignment="1">
      <alignment horizontal="left" vertical="center" wrapText="1"/>
    </xf>
    <xf numFmtId="9" fontId="57" fillId="0" borderId="1" xfId="2" applyFont="1" applyBorder="1" applyAlignment="1">
      <alignment horizontal="center" vertical="center" wrapText="1"/>
    </xf>
    <xf numFmtId="9" fontId="57" fillId="0" borderId="1" xfId="2" applyFont="1" applyBorder="1" applyAlignment="1">
      <alignment horizontal="center" vertical="center"/>
    </xf>
    <xf numFmtId="9" fontId="57" fillId="0" borderId="1" xfId="0" applyNumberFormat="1" applyFont="1" applyBorder="1" applyAlignment="1">
      <alignment horizontal="center" vertical="center"/>
    </xf>
    <xf numFmtId="0" fontId="57" fillId="0" borderId="1" xfId="0" applyFont="1" applyBorder="1" applyAlignment="1">
      <alignment vertical="center" wrapText="1"/>
    </xf>
    <xf numFmtId="9" fontId="57" fillId="10" borderId="1" xfId="2" applyFont="1" applyFill="1" applyBorder="1" applyAlignment="1">
      <alignment horizontal="center" vertical="center" wrapText="1"/>
    </xf>
    <xf numFmtId="0" fontId="57" fillId="10" borderId="13" xfId="0" applyFont="1" applyFill="1" applyBorder="1" applyAlignment="1">
      <alignment horizontal="center" vertical="center"/>
    </xf>
    <xf numFmtId="14" fontId="57" fillId="0" borderId="1" xfId="0" applyNumberFormat="1" applyFont="1" applyBorder="1" applyAlignment="1">
      <alignment horizontal="center" vertical="center"/>
    </xf>
    <xf numFmtId="0" fontId="57" fillId="0" borderId="1" xfId="0" applyFont="1" applyBorder="1" applyAlignment="1">
      <alignment horizontal="justify" vertical="center"/>
    </xf>
    <xf numFmtId="0" fontId="58" fillId="0" borderId="1" xfId="0" applyFont="1" applyBorder="1" applyAlignment="1">
      <alignment horizontal="center" vertical="center"/>
    </xf>
    <xf numFmtId="0" fontId="57" fillId="0" borderId="1" xfId="0" applyFont="1" applyBorder="1" applyAlignment="1">
      <alignment horizontal="justify" wrapText="1"/>
    </xf>
    <xf numFmtId="14" fontId="58" fillId="0" borderId="1" xfId="0" applyNumberFormat="1" applyFont="1" applyBorder="1" applyAlignment="1">
      <alignment horizontal="center" vertical="center" wrapText="1"/>
    </xf>
    <xf numFmtId="0" fontId="57" fillId="0" borderId="1" xfId="0" applyFont="1" applyBorder="1" applyAlignment="1">
      <alignment horizontal="center" vertical="center"/>
    </xf>
    <xf numFmtId="0" fontId="57" fillId="0" borderId="1"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31" xfId="0" applyFont="1" applyBorder="1" applyAlignment="1">
      <alignment horizontal="center" vertical="center" wrapText="1"/>
    </xf>
    <xf numFmtId="0" fontId="57" fillId="0" borderId="19" xfId="0" applyFont="1" applyBorder="1" applyAlignment="1">
      <alignment horizontal="left" vertical="center" wrapText="1"/>
    </xf>
    <xf numFmtId="9" fontId="57" fillId="10" borderId="19" xfId="2" applyFont="1" applyFill="1" applyBorder="1" applyAlignment="1">
      <alignment horizontal="center" vertical="center" wrapText="1"/>
    </xf>
    <xf numFmtId="0" fontId="53" fillId="0" borderId="19" xfId="0" applyFont="1" applyBorder="1" applyAlignment="1">
      <alignment horizontal="center" vertical="center"/>
    </xf>
    <xf numFmtId="0" fontId="7" fillId="0" borderId="74" xfId="0" applyFont="1" applyBorder="1" applyAlignment="1">
      <alignment horizontal="center" vertical="center" wrapText="1"/>
    </xf>
    <xf numFmtId="0" fontId="7" fillId="0" borderId="32" xfId="0" applyFont="1" applyBorder="1" applyAlignment="1">
      <alignment vertical="center"/>
    </xf>
    <xf numFmtId="0" fontId="7" fillId="0" borderId="33" xfId="0" applyFont="1" applyBorder="1" applyAlignment="1">
      <alignment vertical="center"/>
    </xf>
    <xf numFmtId="0" fontId="7" fillId="0" borderId="32" xfId="0" applyFont="1" applyBorder="1" applyAlignment="1">
      <alignment horizontal="center" vertical="center"/>
    </xf>
    <xf numFmtId="0" fontId="8" fillId="0" borderId="32" xfId="0" applyFont="1" applyBorder="1" applyAlignment="1">
      <alignment horizontal="center" vertical="center" wrapText="1"/>
    </xf>
    <xf numFmtId="0" fontId="9" fillId="0" borderId="32" xfId="0" applyFont="1" applyBorder="1" applyAlignment="1">
      <alignment horizontal="center" vertical="center" wrapText="1" readingOrder="1"/>
    </xf>
    <xf numFmtId="166" fontId="7" fillId="0" borderId="32" xfId="1" applyNumberFormat="1" applyFont="1" applyFill="1" applyBorder="1" applyAlignment="1">
      <alignment horizontal="center" vertical="center"/>
    </xf>
    <xf numFmtId="9" fontId="7" fillId="0" borderId="33" xfId="2" applyFont="1" applyFill="1" applyBorder="1" applyAlignment="1">
      <alignment horizontal="center" vertical="center"/>
    </xf>
    <xf numFmtId="0" fontId="57" fillId="10" borderId="1" xfId="0" applyFont="1" applyFill="1" applyBorder="1" applyAlignment="1">
      <alignment horizontal="left" vertical="center" wrapText="1"/>
    </xf>
    <xf numFmtId="14" fontId="57" fillId="10" borderId="1" xfId="0" applyNumberFormat="1" applyFont="1" applyFill="1" applyBorder="1" applyAlignment="1">
      <alignment horizontal="center" vertical="center" wrapText="1"/>
    </xf>
    <xf numFmtId="14" fontId="58" fillId="10" borderId="1" xfId="0" applyNumberFormat="1" applyFont="1" applyFill="1" applyBorder="1" applyAlignment="1">
      <alignment horizontal="center" vertical="center" wrapText="1"/>
    </xf>
    <xf numFmtId="0" fontId="57" fillId="10" borderId="1" xfId="0" applyFont="1" applyFill="1" applyBorder="1" applyAlignment="1">
      <alignment horizontal="center" vertical="center" wrapText="1"/>
    </xf>
    <xf numFmtId="0" fontId="57" fillId="0" borderId="32" xfId="0" applyFont="1" applyBorder="1" applyAlignment="1">
      <alignment horizontal="center" vertical="center"/>
    </xf>
    <xf numFmtId="0" fontId="57" fillId="10" borderId="32" xfId="0" applyFont="1" applyFill="1" applyBorder="1" applyAlignment="1">
      <alignment horizontal="center" vertical="center" wrapText="1"/>
    </xf>
    <xf numFmtId="0" fontId="57" fillId="10" borderId="33" xfId="0" applyFont="1" applyFill="1" applyBorder="1" applyAlignment="1">
      <alignment horizontal="center" vertical="center" wrapText="1"/>
    </xf>
    <xf numFmtId="10" fontId="58" fillId="0" borderId="1" xfId="0" applyNumberFormat="1" applyFont="1" applyBorder="1" applyAlignment="1">
      <alignment horizontal="center" vertical="center"/>
    </xf>
    <xf numFmtId="0" fontId="57" fillId="10" borderId="13" xfId="0" applyFont="1" applyFill="1" applyBorder="1" applyAlignment="1">
      <alignment horizontal="center" vertical="center" wrapText="1"/>
    </xf>
    <xf numFmtId="0" fontId="57" fillId="0" borderId="1" xfId="0" applyFont="1" applyBorder="1" applyAlignment="1">
      <alignment horizontal="left" vertical="center"/>
    </xf>
    <xf numFmtId="0" fontId="60" fillId="0" borderId="1" xfId="0" applyFont="1" applyBorder="1" applyAlignment="1">
      <alignment horizontal="left" vertical="center" wrapText="1"/>
    </xf>
    <xf numFmtId="14" fontId="60" fillId="10" borderId="1" xfId="0" applyNumberFormat="1" applyFont="1" applyFill="1" applyBorder="1" applyAlignment="1">
      <alignment horizontal="center" vertical="center"/>
    </xf>
    <xf numFmtId="0" fontId="60" fillId="10" borderId="1" xfId="0" applyFont="1" applyFill="1" applyBorder="1" applyAlignment="1">
      <alignment horizontal="left" vertical="center" wrapText="1"/>
    </xf>
    <xf numFmtId="0" fontId="60" fillId="10" borderId="1" xfId="0" applyFont="1" applyFill="1" applyBorder="1" applyAlignment="1">
      <alignment horizontal="center" vertical="center"/>
    </xf>
    <xf numFmtId="10" fontId="58" fillId="18" borderId="1" xfId="0" applyNumberFormat="1" applyFont="1" applyFill="1" applyBorder="1" applyAlignment="1">
      <alignment horizontal="center" vertical="center"/>
    </xf>
    <xf numFmtId="0" fontId="57" fillId="10" borderId="1" xfId="0" applyFont="1" applyFill="1" applyBorder="1" applyAlignment="1">
      <alignment horizontal="left" vertical="top" wrapText="1"/>
    </xf>
    <xf numFmtId="0" fontId="60" fillId="0" borderId="1" xfId="0" applyFont="1" applyBorder="1" applyAlignment="1">
      <alignment horizontal="center" vertical="center" wrapText="1"/>
    </xf>
    <xf numFmtId="14" fontId="57" fillId="10" borderId="1" xfId="0" applyNumberFormat="1" applyFont="1" applyFill="1" applyBorder="1" applyAlignment="1">
      <alignment horizontal="center" vertical="center"/>
    </xf>
    <xf numFmtId="0" fontId="58" fillId="0" borderId="32" xfId="0" applyFont="1" applyBorder="1" applyAlignment="1">
      <alignment horizontal="center" vertical="center" wrapText="1"/>
    </xf>
    <xf numFmtId="9" fontId="58" fillId="0" borderId="32" xfId="0" applyNumberFormat="1" applyFont="1" applyBorder="1" applyAlignment="1">
      <alignment horizontal="center" vertical="center"/>
    </xf>
    <xf numFmtId="0" fontId="57" fillId="0" borderId="44" xfId="0" applyFont="1" applyBorder="1" applyAlignment="1">
      <alignment horizontal="center" vertical="center" wrapText="1"/>
    </xf>
    <xf numFmtId="0" fontId="57" fillId="0" borderId="33" xfId="0" applyFont="1" applyBorder="1" applyAlignment="1">
      <alignment horizontal="center" vertical="center" wrapText="1"/>
    </xf>
    <xf numFmtId="0" fontId="58" fillId="0" borderId="1" xfId="0" applyFont="1" applyBorder="1" applyAlignment="1">
      <alignment vertical="center" wrapText="1"/>
    </xf>
    <xf numFmtId="0" fontId="58" fillId="0" borderId="1" xfId="0" applyFont="1" applyBorder="1" applyAlignment="1">
      <alignment horizontal="left" vertical="center" wrapText="1"/>
    </xf>
    <xf numFmtId="0" fontId="58" fillId="0" borderId="1" xfId="0" applyFont="1" applyBorder="1" applyAlignment="1">
      <alignment horizontal="center" vertical="center" wrapText="1"/>
    </xf>
    <xf numFmtId="9" fontId="58" fillId="0" borderId="1" xfId="0" applyNumberFormat="1" applyFont="1" applyBorder="1" applyAlignment="1">
      <alignment horizontal="center" vertical="center"/>
    </xf>
    <xf numFmtId="0" fontId="57" fillId="0" borderId="2" xfId="0" applyFont="1" applyBorder="1" applyAlignment="1">
      <alignment horizontal="center" vertical="center" wrapText="1"/>
    </xf>
    <xf numFmtId="0" fontId="57" fillId="0" borderId="13" xfId="0" applyFont="1" applyBorder="1" applyAlignment="1">
      <alignment horizontal="center" vertical="center" wrapText="1"/>
    </xf>
    <xf numFmtId="14" fontId="58" fillId="0" borderId="1" xfId="0" applyNumberFormat="1" applyFont="1" applyBorder="1" applyAlignment="1">
      <alignment horizontal="left" vertical="center" wrapText="1"/>
    </xf>
    <xf numFmtId="9" fontId="57" fillId="0" borderId="1" xfId="0" applyNumberFormat="1" applyFont="1" applyBorder="1" applyAlignment="1">
      <alignment horizontal="center" vertical="center" wrapText="1"/>
    </xf>
    <xf numFmtId="0" fontId="57" fillId="10" borderId="3" xfId="0" applyFont="1" applyFill="1" applyBorder="1" applyAlignment="1">
      <alignment horizontal="left" vertical="center" wrapText="1"/>
    </xf>
    <xf numFmtId="0" fontId="57" fillId="0" borderId="32" xfId="0" applyFont="1" applyBorder="1" applyAlignment="1">
      <alignment horizontal="center" vertical="center" wrapText="1"/>
    </xf>
    <xf numFmtId="9" fontId="57" fillId="0" borderId="32" xfId="0" applyNumberFormat="1" applyFont="1" applyBorder="1" applyAlignment="1">
      <alignment horizontal="center" vertical="center" wrapText="1"/>
    </xf>
    <xf numFmtId="0" fontId="60" fillId="0" borderId="32" xfId="0" applyFont="1" applyBorder="1" applyAlignment="1">
      <alignment horizontal="center" vertical="center" wrapText="1"/>
    </xf>
    <xf numFmtId="0" fontId="59" fillId="0" borderId="21" xfId="0" applyFont="1" applyBorder="1" applyAlignment="1">
      <alignment horizontal="center" vertical="center" wrapText="1"/>
    </xf>
    <xf numFmtId="14" fontId="57" fillId="0" borderId="19" xfId="0" applyNumberFormat="1" applyFont="1" applyBorder="1" applyAlignment="1">
      <alignment horizontal="center" vertical="center"/>
    </xf>
    <xf numFmtId="0" fontId="57" fillId="0" borderId="19" xfId="0" applyFont="1" applyBorder="1" applyAlignment="1">
      <alignment horizontal="center" vertical="center"/>
    </xf>
    <xf numFmtId="0" fontId="61" fillId="0" borderId="19" xfId="0" applyFont="1" applyBorder="1" applyAlignment="1">
      <alignment horizontal="center" vertical="center"/>
    </xf>
    <xf numFmtId="10" fontId="58" fillId="0" borderId="19" xfId="0" applyNumberFormat="1" applyFont="1" applyBorder="1" applyAlignment="1">
      <alignment horizontal="center" vertical="center"/>
    </xf>
    <xf numFmtId="0" fontId="57" fillId="10" borderId="19" xfId="0" applyFont="1" applyFill="1" applyBorder="1" applyAlignment="1">
      <alignment horizontal="center" vertical="center" wrapText="1"/>
    </xf>
    <xf numFmtId="0" fontId="57" fillId="10" borderId="22" xfId="0" applyFont="1" applyFill="1" applyBorder="1" applyAlignment="1">
      <alignment horizontal="center" vertical="center" wrapText="1"/>
    </xf>
    <xf numFmtId="0" fontId="57" fillId="0" borderId="6" xfId="0" applyFont="1" applyBorder="1" applyAlignment="1">
      <alignment horizontal="left" vertical="center" wrapText="1"/>
    </xf>
    <xf numFmtId="0" fontId="57" fillId="0" borderId="19" xfId="0" applyFont="1" applyBorder="1" applyAlignment="1">
      <alignment horizontal="center" vertical="center" wrapText="1"/>
    </xf>
    <xf numFmtId="0" fontId="57" fillId="0" borderId="6" xfId="0" applyFont="1" applyBorder="1" applyAlignment="1">
      <alignment horizontal="center" vertical="center"/>
    </xf>
    <xf numFmtId="0" fontId="57" fillId="0" borderId="30" xfId="0" applyFont="1" applyBorder="1" applyAlignment="1">
      <alignment horizontal="center" vertical="center" wrapText="1"/>
    </xf>
    <xf numFmtId="0" fontId="57" fillId="0" borderId="2" xfId="0" applyFont="1" applyBorder="1" applyAlignment="1">
      <alignment horizontal="left" vertical="center" wrapText="1"/>
    </xf>
    <xf numFmtId="14" fontId="57" fillId="0" borderId="1" xfId="0" applyNumberFormat="1" applyFont="1" applyBorder="1" applyAlignment="1">
      <alignment horizontal="justify" vertical="center"/>
    </xf>
    <xf numFmtId="14" fontId="57" fillId="0" borderId="7" xfId="0" applyNumberFormat="1" applyFont="1" applyBorder="1" applyAlignment="1">
      <alignment horizontal="justify" vertical="center"/>
    </xf>
    <xf numFmtId="0" fontId="57" fillId="0" borderId="5" xfId="0" applyFont="1" applyBorder="1" applyAlignment="1">
      <alignment horizontal="left" vertical="center" wrapText="1"/>
    </xf>
    <xf numFmtId="0" fontId="57" fillId="0" borderId="7" xfId="0" applyFont="1" applyBorder="1" applyAlignment="1">
      <alignment horizontal="center" vertical="center"/>
    </xf>
    <xf numFmtId="9" fontId="57" fillId="0" borderId="2" xfId="0" applyNumberFormat="1" applyFont="1" applyBorder="1" applyAlignment="1">
      <alignment horizontal="center" vertical="center"/>
    </xf>
    <xf numFmtId="0" fontId="57" fillId="10" borderId="5" xfId="0" applyFont="1" applyFill="1" applyBorder="1" applyAlignment="1">
      <alignment horizontal="center" vertical="center" wrapText="1"/>
    </xf>
    <xf numFmtId="0" fontId="57" fillId="0" borderId="3" xfId="0" applyFont="1" applyBorder="1" applyAlignment="1">
      <alignment horizontal="center" vertical="center"/>
    </xf>
    <xf numFmtId="9" fontId="57" fillId="0" borderId="40" xfId="0" applyNumberFormat="1" applyFont="1" applyBorder="1" applyAlignment="1">
      <alignment horizontal="center" vertical="center"/>
    </xf>
    <xf numFmtId="0" fontId="57" fillId="10" borderId="41" xfId="0" applyFont="1" applyFill="1" applyBorder="1" applyAlignment="1">
      <alignment horizontal="center" vertical="center" wrapText="1"/>
    </xf>
    <xf numFmtId="0" fontId="57" fillId="0" borderId="7" xfId="0" applyFont="1" applyBorder="1" applyAlignment="1">
      <alignment horizontal="left" vertical="center" wrapText="1"/>
    </xf>
    <xf numFmtId="0" fontId="57" fillId="0" borderId="30" xfId="0" applyFont="1" applyBorder="1" applyAlignment="1">
      <alignment horizontal="left" vertical="center" wrapText="1"/>
    </xf>
    <xf numFmtId="14" fontId="57" fillId="0" borderId="19" xfId="0" applyNumberFormat="1" applyFont="1" applyBorder="1" applyAlignment="1">
      <alignment horizontal="justify" vertical="center"/>
    </xf>
    <xf numFmtId="14" fontId="57" fillId="0" borderId="8" xfId="0" applyNumberFormat="1" applyFont="1" applyBorder="1" applyAlignment="1">
      <alignment horizontal="justify" vertical="center"/>
    </xf>
    <xf numFmtId="0" fontId="60" fillId="0" borderId="41" xfId="0" applyFont="1" applyBorder="1" applyAlignment="1">
      <alignment horizontal="left" vertical="center" wrapText="1"/>
    </xf>
    <xf numFmtId="0" fontId="57" fillId="10" borderId="49" xfId="0" applyFont="1" applyFill="1" applyBorder="1" applyAlignment="1">
      <alignment horizontal="center" vertical="center" wrapText="1"/>
    </xf>
    <xf numFmtId="0" fontId="57" fillId="10" borderId="3" xfId="0" applyFont="1" applyFill="1" applyBorder="1" applyAlignment="1">
      <alignment horizontal="center" vertical="center" wrapText="1"/>
    </xf>
    <xf numFmtId="0" fontId="57" fillId="0" borderId="49" xfId="0" applyFont="1" applyBorder="1" applyAlignment="1">
      <alignment horizontal="left" vertical="center" wrapText="1"/>
    </xf>
    <xf numFmtId="14" fontId="57" fillId="0" borderId="3" xfId="0" applyNumberFormat="1" applyFont="1" applyBorder="1" applyAlignment="1">
      <alignment horizontal="justify" vertical="center"/>
    </xf>
    <xf numFmtId="0" fontId="57" fillId="0" borderId="3" xfId="0" applyFont="1" applyBorder="1" applyAlignment="1">
      <alignment horizontal="left" vertical="center" wrapText="1"/>
    </xf>
    <xf numFmtId="0" fontId="57" fillId="0" borderId="2" xfId="0" applyFont="1" applyBorder="1" applyAlignment="1">
      <alignment horizontal="center" vertical="center"/>
    </xf>
    <xf numFmtId="9" fontId="57" fillId="0" borderId="7" xfId="0" applyNumberFormat="1" applyFont="1" applyBorder="1" applyAlignment="1">
      <alignment horizontal="center" vertical="center"/>
    </xf>
    <xf numFmtId="14" fontId="57" fillId="10" borderId="6" xfId="0" applyNumberFormat="1" applyFont="1" applyFill="1" applyBorder="1" applyAlignment="1">
      <alignment horizontal="justify" vertical="center" wrapText="1"/>
    </xf>
    <xf numFmtId="0" fontId="57" fillId="10" borderId="50" xfId="0" applyFont="1" applyFill="1" applyBorder="1" applyAlignment="1">
      <alignment horizontal="center" vertical="center" wrapText="1"/>
    </xf>
    <xf numFmtId="0" fontId="57" fillId="0" borderId="3" xfId="0" applyFont="1" applyBorder="1" applyAlignment="1">
      <alignment horizontal="center" vertical="center" wrapText="1"/>
    </xf>
    <xf numFmtId="14" fontId="57" fillId="0" borderId="5" xfId="0" applyNumberFormat="1" applyFont="1" applyBorder="1" applyAlignment="1">
      <alignment horizontal="center" vertical="center"/>
    </xf>
    <xf numFmtId="0" fontId="57" fillId="0" borderId="5" xfId="0" applyFont="1" applyBorder="1" applyAlignment="1">
      <alignment horizontal="center" vertical="center"/>
    </xf>
    <xf numFmtId="0" fontId="57" fillId="0" borderId="66" xfId="0" applyFont="1" applyBorder="1" applyAlignment="1">
      <alignment horizontal="left" vertical="center" wrapText="1"/>
    </xf>
    <xf numFmtId="14" fontId="57" fillId="0" borderId="41" xfId="0" applyNumberFormat="1" applyFont="1" applyBorder="1" applyAlignment="1">
      <alignment horizontal="center" vertical="center"/>
    </xf>
    <xf numFmtId="9" fontId="57" fillId="0" borderId="5" xfId="0" applyNumberFormat="1" applyFont="1" applyBorder="1" applyAlignment="1">
      <alignment horizontal="center" vertical="center"/>
    </xf>
    <xf numFmtId="14" fontId="57" fillId="10" borderId="3" xfId="0" applyNumberFormat="1" applyFont="1" applyFill="1" applyBorder="1" applyAlignment="1">
      <alignment horizontal="center" vertical="center" wrapText="1"/>
    </xf>
    <xf numFmtId="9" fontId="57" fillId="10" borderId="3" xfId="2" applyFont="1" applyFill="1" applyBorder="1" applyAlignment="1">
      <alignment horizontal="center" vertical="center" wrapText="1"/>
    </xf>
    <xf numFmtId="0" fontId="57" fillId="0" borderId="42" xfId="0" applyFont="1" applyBorder="1" applyAlignment="1">
      <alignment horizontal="left" vertical="center" wrapText="1"/>
    </xf>
    <xf numFmtId="14" fontId="57" fillId="0" borderId="72" xfId="0" applyNumberFormat="1" applyFont="1" applyBorder="1" applyAlignment="1">
      <alignment horizontal="justify" vertical="center"/>
    </xf>
    <xf numFmtId="14" fontId="57" fillId="0" borderId="25" xfId="0" applyNumberFormat="1" applyFont="1" applyBorder="1" applyAlignment="1">
      <alignment horizontal="justify" vertical="center"/>
    </xf>
    <xf numFmtId="0" fontId="57" fillId="0" borderId="72" xfId="0" applyFont="1" applyBorder="1" applyAlignment="1">
      <alignment horizontal="left" vertical="center" wrapText="1"/>
    </xf>
    <xf numFmtId="0" fontId="57" fillId="0" borderId="52" xfId="0" applyFont="1" applyBorder="1" applyAlignment="1">
      <alignment horizontal="left" vertical="center" wrapText="1"/>
    </xf>
    <xf numFmtId="0" fontId="57" fillId="0" borderId="72" xfId="0" applyFont="1" applyBorder="1" applyAlignment="1">
      <alignment horizontal="center" vertical="center"/>
    </xf>
    <xf numFmtId="9" fontId="57" fillId="0" borderId="72" xfId="0" applyNumberFormat="1" applyFont="1" applyBorder="1" applyAlignment="1">
      <alignment horizontal="center" vertical="center"/>
    </xf>
    <xf numFmtId="14" fontId="57" fillId="0" borderId="0" xfId="0" applyNumberFormat="1" applyFont="1" applyAlignment="1">
      <alignment horizontal="justify" vertical="center"/>
    </xf>
    <xf numFmtId="0" fontId="57" fillId="0" borderId="0" xfId="0" applyFont="1" applyAlignment="1">
      <alignment horizontal="center" vertical="center"/>
    </xf>
    <xf numFmtId="0" fontId="57" fillId="0" borderId="0" xfId="0" applyFont="1" applyAlignment="1">
      <alignment horizontal="left" vertical="center" wrapText="1"/>
    </xf>
    <xf numFmtId="0" fontId="57" fillId="10" borderId="36" xfId="0" applyFont="1" applyFill="1" applyBorder="1" applyAlignment="1">
      <alignment horizontal="center" vertical="center" wrapText="1"/>
    </xf>
    <xf numFmtId="9" fontId="57" fillId="0" borderId="0" xfId="0" applyNumberFormat="1" applyFont="1" applyAlignment="1">
      <alignment horizontal="center" vertical="center"/>
    </xf>
    <xf numFmtId="0" fontId="57" fillId="10" borderId="0" xfId="0" applyFont="1" applyFill="1" applyAlignment="1">
      <alignment horizontal="left" vertical="center" wrapText="1"/>
    </xf>
    <xf numFmtId="0" fontId="57" fillId="0" borderId="0" xfId="0" applyFont="1" applyAlignment="1">
      <alignment horizontal="center" vertical="center" wrapText="1"/>
    </xf>
    <xf numFmtId="0" fontId="57" fillId="10" borderId="19" xfId="0" applyFont="1" applyFill="1" applyBorder="1" applyAlignment="1">
      <alignment horizontal="left" vertical="center" wrapText="1"/>
    </xf>
    <xf numFmtId="14" fontId="57" fillId="10" borderId="19" xfId="0" applyNumberFormat="1" applyFont="1" applyFill="1" applyBorder="1" applyAlignment="1">
      <alignment horizontal="center" vertical="center" wrapText="1"/>
    </xf>
    <xf numFmtId="14" fontId="57" fillId="10" borderId="2" xfId="0" applyNumberFormat="1" applyFont="1" applyFill="1" applyBorder="1" applyAlignment="1">
      <alignment horizontal="center" vertical="center" wrapText="1"/>
    </xf>
    <xf numFmtId="0" fontId="57" fillId="10" borderId="5" xfId="0" applyFont="1" applyFill="1" applyBorder="1" applyAlignment="1">
      <alignment horizontal="left" vertical="center" wrapText="1"/>
    </xf>
    <xf numFmtId="0" fontId="64" fillId="0" borderId="1" xfId="0" applyFont="1" applyBorder="1" applyAlignment="1">
      <alignment horizontal="center" vertical="center" wrapText="1"/>
    </xf>
    <xf numFmtId="0" fontId="57" fillId="0" borderId="41" xfId="0" applyFont="1" applyBorder="1" applyAlignment="1">
      <alignment horizontal="left" vertical="center" wrapText="1"/>
    </xf>
    <xf numFmtId="14" fontId="57" fillId="0" borderId="7" xfId="0" applyNumberFormat="1" applyFont="1" applyBorder="1" applyAlignment="1">
      <alignment horizontal="center" vertical="center" wrapText="1"/>
    </xf>
    <xf numFmtId="0" fontId="61" fillId="0" borderId="1" xfId="0" applyFont="1" applyBorder="1" applyAlignment="1">
      <alignment horizontal="center" vertical="center" wrapText="1"/>
    </xf>
    <xf numFmtId="14" fontId="58" fillId="0" borderId="6" xfId="0" applyNumberFormat="1" applyFont="1" applyBorder="1" applyAlignment="1">
      <alignment horizontal="center" vertical="center" wrapText="1"/>
    </xf>
    <xf numFmtId="0" fontId="57" fillId="10" borderId="32" xfId="0" applyFont="1" applyFill="1" applyBorder="1" applyAlignment="1">
      <alignment horizontal="left" vertical="center" wrapText="1"/>
    </xf>
    <xf numFmtId="14" fontId="57" fillId="10" borderId="32" xfId="0" applyNumberFormat="1" applyFont="1" applyFill="1" applyBorder="1" applyAlignment="1">
      <alignment horizontal="center" vertical="center" wrapText="1"/>
    </xf>
    <xf numFmtId="0" fontId="65" fillId="0" borderId="1" xfId="0" applyFont="1" applyBorder="1" applyAlignment="1">
      <alignment horizontal="center" vertical="center" textRotation="90" wrapText="1"/>
    </xf>
    <xf numFmtId="0" fontId="66" fillId="0" borderId="1" xfId="0" applyFont="1" applyBorder="1" applyAlignment="1">
      <alignment horizontal="center" vertical="center" textRotation="90" wrapText="1"/>
    </xf>
    <xf numFmtId="9" fontId="30" fillId="0" borderId="1" xfId="2" applyFont="1" applyBorder="1" applyAlignment="1">
      <alignment horizontal="center" vertical="center"/>
    </xf>
    <xf numFmtId="10" fontId="40" fillId="10" borderId="1" xfId="2" applyNumberFormat="1" applyFont="1" applyFill="1" applyBorder="1" applyAlignment="1">
      <alignment horizontal="center" vertical="center"/>
    </xf>
    <xf numFmtId="10" fontId="30" fillId="0" borderId="1" xfId="0" applyNumberFormat="1" applyFont="1" applyBorder="1" applyAlignment="1">
      <alignment horizontal="center" vertical="center"/>
    </xf>
    <xf numFmtId="0" fontId="33" fillId="0" borderId="15" xfId="0" applyFont="1" applyBorder="1" applyAlignment="1">
      <alignment horizontal="center" vertical="center"/>
    </xf>
    <xf numFmtId="0" fontId="66" fillId="0" borderId="13" xfId="0" applyFont="1" applyBorder="1" applyAlignment="1">
      <alignment horizontal="center" vertical="center" textRotation="90" wrapText="1"/>
    </xf>
    <xf numFmtId="0" fontId="41" fillId="0" borderId="13" xfId="0" applyFont="1" applyBorder="1" applyAlignment="1">
      <alignment horizontal="center" vertical="center" wrapText="1"/>
    </xf>
    <xf numFmtId="0" fontId="50" fillId="0" borderId="0" xfId="0" applyFont="1"/>
    <xf numFmtId="0" fontId="64" fillId="6" borderId="15" xfId="0" applyFont="1" applyFill="1" applyBorder="1" applyAlignment="1">
      <alignment horizontal="center" vertical="center" wrapText="1"/>
    </xf>
    <xf numFmtId="0" fontId="68" fillId="7" borderId="1" xfId="0" applyFont="1" applyFill="1" applyBorder="1" applyAlignment="1">
      <alignment horizontal="center" vertical="center" wrapText="1"/>
    </xf>
    <xf numFmtId="0" fontId="68" fillId="0" borderId="1" xfId="0" applyFont="1" applyBorder="1" applyAlignment="1">
      <alignment horizontal="center" vertical="center" wrapText="1"/>
    </xf>
    <xf numFmtId="0" fontId="68" fillId="0" borderId="13" xfId="0" applyFont="1" applyBorder="1" applyAlignment="1">
      <alignment horizontal="center" vertical="center" wrapText="1"/>
    </xf>
    <xf numFmtId="0" fontId="64" fillId="0" borderId="13" xfId="0" applyFont="1" applyBorder="1" applyAlignment="1">
      <alignment horizontal="center" vertical="center" wrapText="1"/>
    </xf>
    <xf numFmtId="0" fontId="64" fillId="7" borderId="1" xfId="0" applyFont="1" applyFill="1" applyBorder="1" applyAlignment="1">
      <alignment horizontal="center" vertical="center" wrapText="1"/>
    </xf>
    <xf numFmtId="0" fontId="64" fillId="6" borderId="16" xfId="0" applyFont="1" applyFill="1" applyBorder="1" applyAlignment="1">
      <alignment horizontal="center" vertical="center" wrapText="1"/>
    </xf>
    <xf numFmtId="0" fontId="68" fillId="0" borderId="20" xfId="0" applyFont="1" applyBorder="1" applyAlignment="1">
      <alignment horizontal="center" vertical="center" wrapText="1"/>
    </xf>
    <xf numFmtId="0" fontId="68" fillId="7" borderId="20" xfId="0" applyFont="1" applyFill="1" applyBorder="1" applyAlignment="1">
      <alignment horizontal="center" vertical="center" wrapText="1"/>
    </xf>
    <xf numFmtId="0" fontId="64" fillId="0" borderId="20" xfId="0" applyFont="1" applyBorder="1" applyAlignment="1">
      <alignment horizontal="center" vertical="center" wrapText="1"/>
    </xf>
    <xf numFmtId="0" fontId="64" fillId="0" borderId="14" xfId="0" applyFont="1" applyBorder="1" applyAlignment="1">
      <alignment horizontal="center" vertical="center" wrapText="1"/>
    </xf>
    <xf numFmtId="0" fontId="71" fillId="8" borderId="31" xfId="0" applyFont="1" applyFill="1" applyBorder="1" applyAlignment="1">
      <alignment horizontal="center" vertical="center" wrapText="1"/>
    </xf>
    <xf numFmtId="0" fontId="71" fillId="8" borderId="32" xfId="0" applyFont="1" applyFill="1" applyBorder="1" applyAlignment="1">
      <alignment horizontal="center" vertical="center" wrapText="1"/>
    </xf>
    <xf numFmtId="0" fontId="71" fillId="8" borderId="33" xfId="0" applyFont="1" applyFill="1" applyBorder="1" applyAlignment="1">
      <alignment horizontal="center" vertical="center" wrapText="1"/>
    </xf>
    <xf numFmtId="0" fontId="57" fillId="0" borderId="22" xfId="0" applyFont="1" applyBorder="1" applyAlignment="1">
      <alignment horizontal="left" vertical="center" wrapText="1"/>
    </xf>
    <xf numFmtId="0" fontId="57" fillId="0" borderId="13" xfId="0" applyFont="1" applyBorder="1" applyAlignment="1">
      <alignment horizontal="left" vertical="center" wrapText="1"/>
    </xf>
    <xf numFmtId="0" fontId="57" fillId="0" borderId="13" xfId="0" applyFont="1" applyBorder="1" applyAlignment="1">
      <alignment horizontal="left" vertical="center"/>
    </xf>
    <xf numFmtId="0" fontId="57" fillId="0" borderId="13" xfId="0" applyFont="1" applyBorder="1" applyAlignment="1">
      <alignment horizontal="left"/>
    </xf>
    <xf numFmtId="0" fontId="57" fillId="0" borderId="13" xfId="0" applyFont="1" applyBorder="1" applyAlignment="1">
      <alignment horizontal="left" wrapText="1"/>
    </xf>
    <xf numFmtId="0" fontId="60" fillId="0" borderId="13" xfId="0" applyFont="1" applyBorder="1" applyAlignment="1">
      <alignment horizontal="left" vertical="center" wrapText="1"/>
    </xf>
    <xf numFmtId="0" fontId="57" fillId="0" borderId="13" xfId="0" applyFont="1" applyBorder="1" applyAlignment="1">
      <alignment vertical="center" wrapText="1"/>
    </xf>
    <xf numFmtId="0" fontId="57" fillId="10" borderId="13" xfId="0" applyFont="1" applyFill="1" applyBorder="1" applyAlignment="1">
      <alignment horizontal="left" wrapText="1"/>
    </xf>
    <xf numFmtId="0" fontId="60" fillId="0" borderId="13" xfId="0" applyFont="1" applyBorder="1" applyAlignment="1">
      <alignment horizontal="left" wrapText="1"/>
    </xf>
    <xf numFmtId="0" fontId="57" fillId="0" borderId="14" xfId="0" applyFont="1" applyBorder="1" applyAlignment="1">
      <alignment horizontal="left" wrapText="1"/>
    </xf>
    <xf numFmtId="0" fontId="64" fillId="0" borderId="22" xfId="0" applyFont="1" applyBorder="1" applyAlignment="1">
      <alignment horizontal="left" vertical="center" wrapText="1" indent="1"/>
    </xf>
    <xf numFmtId="0" fontId="57" fillId="0" borderId="13" xfId="0" applyFont="1" applyBorder="1" applyAlignment="1">
      <alignment wrapText="1"/>
    </xf>
    <xf numFmtId="0" fontId="64" fillId="0" borderId="13" xfId="0" applyFont="1" applyBorder="1" applyAlignment="1">
      <alignment horizontal="left" vertical="center" wrapText="1" indent="1"/>
    </xf>
    <xf numFmtId="0" fontId="64" fillId="0" borderId="14" xfId="0" applyFont="1" applyBorder="1" applyAlignment="1">
      <alignment horizontal="left" vertical="center" wrapText="1" indent="1"/>
    </xf>
    <xf numFmtId="0" fontId="73" fillId="0" borderId="9" xfId="0" applyFont="1" applyBorder="1" applyAlignment="1">
      <alignment horizontal="center" vertical="center"/>
    </xf>
    <xf numFmtId="0" fontId="73" fillId="0" borderId="10" xfId="0" applyFont="1" applyBorder="1" applyAlignment="1">
      <alignment horizontal="center" vertical="center"/>
    </xf>
    <xf numFmtId="0" fontId="57" fillId="0" borderId="17" xfId="0" applyFont="1" applyBorder="1" applyAlignment="1">
      <alignment horizontal="left" vertical="center" wrapText="1"/>
    </xf>
    <xf numFmtId="0" fontId="57" fillId="0" borderId="13" xfId="0" applyFont="1" applyBorder="1" applyAlignment="1">
      <alignment horizontal="left" vertical="center" wrapText="1" indent="1"/>
    </xf>
    <xf numFmtId="0" fontId="67" fillId="8" borderId="31" xfId="0" applyFont="1" applyFill="1" applyBorder="1" applyAlignment="1">
      <alignment horizontal="center" vertical="center"/>
    </xf>
    <xf numFmtId="0" fontId="67" fillId="8" borderId="32" xfId="0" applyFont="1" applyFill="1" applyBorder="1" applyAlignment="1">
      <alignment horizontal="center" vertical="center"/>
    </xf>
    <xf numFmtId="0" fontId="67" fillId="8" borderId="33" xfId="0" applyFont="1" applyFill="1" applyBorder="1" applyAlignment="1">
      <alignment horizontal="center" vertical="center"/>
    </xf>
    <xf numFmtId="0" fontId="64" fillId="0" borderId="15" xfId="0" applyFont="1" applyBorder="1" applyAlignment="1">
      <alignment horizontal="center"/>
    </xf>
    <xf numFmtId="49" fontId="64" fillId="0" borderId="1" xfId="0" applyNumberFormat="1" applyFont="1" applyBorder="1" applyAlignment="1">
      <alignment horizontal="center"/>
    </xf>
    <xf numFmtId="14" fontId="64" fillId="0" borderId="1" xfId="0" applyNumberFormat="1" applyFont="1" applyBorder="1" applyAlignment="1">
      <alignment horizontal="center"/>
    </xf>
    <xf numFmtId="0" fontId="64" fillId="0" borderId="1" xfId="0" applyFont="1" applyBorder="1" applyAlignment="1">
      <alignment horizontal="center"/>
    </xf>
    <xf numFmtId="0" fontId="64" fillId="0" borderId="13" xfId="0" applyFont="1" applyBorder="1" applyAlignment="1">
      <alignment horizontal="center"/>
    </xf>
    <xf numFmtId="0" fontId="64" fillId="0" borderId="15" xfId="0" applyFont="1" applyBorder="1"/>
    <xf numFmtId="49" fontId="64" fillId="0" borderId="1" xfId="0" applyNumberFormat="1" applyFont="1" applyBorder="1"/>
    <xf numFmtId="0" fontId="64" fillId="0" borderId="1" xfId="0" applyFont="1" applyBorder="1"/>
    <xf numFmtId="0" fontId="64" fillId="0" borderId="13" xfId="0" applyFont="1" applyBorder="1"/>
    <xf numFmtId="9" fontId="57" fillId="10" borderId="19" xfId="0" applyNumberFormat="1" applyFont="1" applyFill="1" applyBorder="1" applyAlignment="1">
      <alignment horizontal="center" vertical="center" wrapText="1"/>
    </xf>
    <xf numFmtId="9" fontId="57" fillId="10" borderId="1" xfId="0" applyNumberFormat="1" applyFont="1" applyFill="1" applyBorder="1" applyAlignment="1">
      <alignment horizontal="center" vertical="center" wrapText="1"/>
    </xf>
    <xf numFmtId="0" fontId="0" fillId="10" borderId="0" xfId="0" applyFill="1" applyAlignment="1">
      <alignment vertical="center" wrapText="1"/>
    </xf>
    <xf numFmtId="14" fontId="57" fillId="10" borderId="6" xfId="0" applyNumberFormat="1" applyFont="1" applyFill="1" applyBorder="1" applyAlignment="1">
      <alignment horizontal="justify" vertical="center"/>
    </xf>
    <xf numFmtId="0" fontId="57" fillId="0" borderId="67" xfId="0" applyFont="1" applyBorder="1" applyAlignment="1">
      <alignment horizontal="left" vertical="center" wrapText="1"/>
    </xf>
    <xf numFmtId="14" fontId="57" fillId="10" borderId="1" xfId="0" applyNumberFormat="1" applyFont="1" applyFill="1" applyBorder="1" applyAlignment="1">
      <alignment horizontal="justify" vertical="center"/>
    </xf>
    <xf numFmtId="0" fontId="4" fillId="8" borderId="20" xfId="0" applyFont="1" applyFill="1" applyBorder="1" applyAlignment="1">
      <alignment horizontal="center" vertical="center"/>
    </xf>
    <xf numFmtId="14" fontId="4" fillId="8" borderId="13" xfId="0" applyNumberFormat="1" applyFont="1" applyFill="1" applyBorder="1" applyAlignment="1">
      <alignment horizontal="center" vertical="center"/>
    </xf>
    <xf numFmtId="0" fontId="7" fillId="0" borderId="1" xfId="0" applyFont="1" applyBorder="1" applyAlignment="1">
      <alignment vertical="center"/>
    </xf>
    <xf numFmtId="14" fontId="7" fillId="0" borderId="1" xfId="0" applyNumberFormat="1" applyFont="1" applyBorder="1" applyAlignment="1">
      <alignment vertical="center"/>
    </xf>
    <xf numFmtId="14" fontId="7" fillId="10" borderId="1" xfId="0" applyNumberFormat="1" applyFont="1" applyFill="1" applyBorder="1" applyAlignment="1">
      <alignment vertical="center"/>
    </xf>
    <xf numFmtId="0" fontId="7" fillId="10" borderId="1" xfId="0" applyFont="1" applyFill="1" applyBorder="1" applyAlignment="1">
      <alignment vertical="center"/>
    </xf>
    <xf numFmtId="0" fontId="7" fillId="10" borderId="32" xfId="0" applyFont="1" applyFill="1" applyBorder="1" applyAlignment="1">
      <alignment horizontal="center" vertical="center"/>
    </xf>
    <xf numFmtId="14" fontId="7" fillId="16" borderId="20" xfId="0" applyNumberFormat="1" applyFont="1" applyFill="1" applyBorder="1" applyAlignment="1">
      <alignment vertical="center"/>
    </xf>
    <xf numFmtId="14" fontId="7" fillId="10" borderId="1" xfId="0" applyNumberFormat="1" applyFont="1" applyFill="1" applyBorder="1" applyAlignment="1">
      <alignment horizontal="center" vertical="center"/>
    </xf>
    <xf numFmtId="0" fontId="7" fillId="10" borderId="1" xfId="0" applyFont="1" applyFill="1" applyBorder="1" applyAlignment="1">
      <alignment horizontal="center" vertical="center" wrapText="1"/>
    </xf>
    <xf numFmtId="14" fontId="7" fillId="0" borderId="1" xfId="0" applyNumberFormat="1" applyFont="1" applyBorder="1" applyAlignment="1">
      <alignment horizontal="center" vertical="center"/>
    </xf>
    <xf numFmtId="0" fontId="7" fillId="16" borderId="20" xfId="0" applyFont="1" applyFill="1" applyBorder="1" applyAlignment="1">
      <alignment vertical="center" wrapText="1"/>
    </xf>
    <xf numFmtId="0" fontId="7" fillId="10" borderId="21" xfId="0" applyFont="1" applyFill="1" applyBorder="1" applyAlignment="1">
      <alignment horizontal="center" vertical="center"/>
    </xf>
    <xf numFmtId="0" fontId="7" fillId="10" borderId="15"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6" xfId="0" applyFont="1" applyFill="1" applyBorder="1" applyAlignment="1">
      <alignment horizontal="center" vertical="center"/>
    </xf>
    <xf numFmtId="0" fontId="7" fillId="10" borderId="19" xfId="0" applyFont="1" applyFill="1" applyBorder="1" applyAlignment="1">
      <alignment horizontal="center" vertical="center"/>
    </xf>
    <xf numFmtId="0" fontId="7" fillId="16" borderId="37" xfId="0" applyFont="1" applyFill="1" applyBorder="1" applyAlignment="1">
      <alignment horizontal="center" vertical="center"/>
    </xf>
    <xf numFmtId="0" fontId="7" fillId="16" borderId="3" xfId="0" applyFont="1" applyFill="1" applyBorder="1" applyAlignment="1">
      <alignment horizontal="center" vertical="center"/>
    </xf>
    <xf numFmtId="14" fontId="7" fillId="16" borderId="3" xfId="0" applyNumberFormat="1" applyFont="1" applyFill="1" applyBorder="1" applyAlignment="1">
      <alignment horizontal="center" vertical="center"/>
    </xf>
    <xf numFmtId="14" fontId="7" fillId="10" borderId="19" xfId="0" applyNumberFormat="1" applyFont="1" applyFill="1" applyBorder="1" applyAlignment="1">
      <alignment horizontal="center" vertical="center"/>
    </xf>
    <xf numFmtId="0" fontId="74" fillId="0" borderId="0" xfId="0" applyFont="1"/>
    <xf numFmtId="0" fontId="74" fillId="0" borderId="1" xfId="0" applyFont="1" applyBorder="1" applyAlignment="1">
      <alignment vertical="center" wrapText="1"/>
    </xf>
    <xf numFmtId="0" fontId="60" fillId="10" borderId="19" xfId="0" applyFont="1" applyFill="1" applyBorder="1" applyAlignment="1">
      <alignment horizontal="left" vertical="center" wrapText="1"/>
    </xf>
    <xf numFmtId="0" fontId="57" fillId="10" borderId="19" xfId="0" applyFont="1" applyFill="1" applyBorder="1" applyAlignment="1">
      <alignment horizontal="center" vertical="center"/>
    </xf>
    <xf numFmtId="0" fontId="61" fillId="10" borderId="19" xfId="0" applyFont="1" applyFill="1" applyBorder="1" applyAlignment="1">
      <alignment horizontal="center" vertical="center"/>
    </xf>
    <xf numFmtId="0" fontId="57" fillId="10" borderId="1" xfId="0" applyFont="1" applyFill="1" applyBorder="1" applyAlignment="1">
      <alignment horizontal="center" vertical="center"/>
    </xf>
    <xf numFmtId="0" fontId="57" fillId="10" borderId="1" xfId="0" applyFont="1" applyFill="1" applyBorder="1" applyAlignment="1">
      <alignment horizontal="left" vertical="center"/>
    </xf>
    <xf numFmtId="0" fontId="53" fillId="10" borderId="19" xfId="0" applyFont="1" applyFill="1" applyBorder="1" applyAlignment="1">
      <alignment horizontal="center" vertical="center"/>
    </xf>
    <xf numFmtId="14" fontId="57" fillId="10" borderId="19" xfId="0" applyNumberFormat="1" applyFont="1" applyFill="1" applyBorder="1" applyAlignment="1">
      <alignment horizontal="center" vertical="center"/>
    </xf>
    <xf numFmtId="0" fontId="53" fillId="10" borderId="32" xfId="0" applyFont="1" applyFill="1" applyBorder="1" applyAlignment="1">
      <alignment horizontal="center" vertical="center"/>
    </xf>
    <xf numFmtId="14" fontId="58" fillId="10" borderId="32" xfId="0" applyNumberFormat="1" applyFont="1" applyFill="1" applyBorder="1" applyAlignment="1">
      <alignment horizontal="center" vertical="center" wrapText="1"/>
    </xf>
    <xf numFmtId="0" fontId="58" fillId="10" borderId="1" xfId="0" applyFont="1" applyFill="1" applyBorder="1" applyAlignment="1">
      <alignment horizontal="left" vertical="center" wrapText="1"/>
    </xf>
    <xf numFmtId="0" fontId="58" fillId="10" borderId="1" xfId="0" applyFont="1" applyFill="1" applyBorder="1" applyAlignment="1">
      <alignment horizontal="center" vertical="center"/>
    </xf>
    <xf numFmtId="0" fontId="58" fillId="10" borderId="1" xfId="0" applyFont="1" applyFill="1" applyBorder="1" applyAlignment="1">
      <alignment horizontal="center" vertical="center" wrapText="1"/>
    </xf>
    <xf numFmtId="0" fontId="59" fillId="0" borderId="34" xfId="0" applyFont="1" applyBorder="1" applyAlignment="1">
      <alignment horizontal="center" vertical="center" wrapText="1"/>
    </xf>
    <xf numFmtId="0" fontId="7" fillId="19" borderId="1" xfId="0" applyFont="1" applyFill="1" applyBorder="1" applyAlignment="1">
      <alignment horizontal="center" vertical="center"/>
    </xf>
    <xf numFmtId="0" fontId="17" fillId="0" borderId="71" xfId="12" applyFont="1" applyBorder="1" applyAlignment="1">
      <alignment horizontal="left" vertical="center" wrapText="1"/>
    </xf>
    <xf numFmtId="0" fontId="7" fillId="9" borderId="69" xfId="0" applyFont="1" applyFill="1" applyBorder="1" applyAlignment="1">
      <alignment horizontal="left" vertical="center" wrapText="1"/>
    </xf>
    <xf numFmtId="9" fontId="4" fillId="9" borderId="68" xfId="2" applyFont="1" applyFill="1" applyBorder="1" applyAlignment="1">
      <alignment horizontal="left" vertical="center" wrapText="1"/>
    </xf>
    <xf numFmtId="0" fontId="16" fillId="0" borderId="68" xfId="12" applyBorder="1" applyAlignment="1">
      <alignment horizontal="left" vertical="center" wrapText="1"/>
    </xf>
    <xf numFmtId="0" fontId="0" fillId="0" borderId="68" xfId="0" applyBorder="1" applyAlignment="1">
      <alignment horizontal="left" vertical="center" wrapText="1"/>
    </xf>
    <xf numFmtId="0" fontId="16" fillId="0" borderId="71" xfId="12" applyBorder="1" applyAlignment="1">
      <alignment horizontal="left" vertical="center" wrapText="1"/>
    </xf>
    <xf numFmtId="10" fontId="18" fillId="10" borderId="3" xfId="0" applyNumberFormat="1" applyFont="1" applyFill="1" applyBorder="1" applyAlignment="1">
      <alignment horizontal="center" vertical="center"/>
    </xf>
    <xf numFmtId="10" fontId="18" fillId="10" borderId="19" xfId="0" applyNumberFormat="1" applyFont="1" applyFill="1" applyBorder="1" applyAlignment="1">
      <alignment horizontal="center" vertical="center"/>
    </xf>
    <xf numFmtId="9" fontId="30" fillId="0" borderId="38" xfId="0" applyNumberFormat="1" applyFont="1" applyBorder="1" applyAlignment="1">
      <alignment horizontal="center" vertical="center"/>
    </xf>
    <xf numFmtId="0" fontId="16" fillId="10" borderId="68" xfId="12" applyFill="1" applyBorder="1" applyAlignment="1">
      <alignment horizontal="left" vertical="center" wrapText="1"/>
    </xf>
    <xf numFmtId="0" fontId="16" fillId="0" borderId="75" xfId="12" applyBorder="1" applyAlignment="1">
      <alignment horizontal="left" vertical="center" wrapText="1"/>
    </xf>
    <xf numFmtId="0" fontId="0" fillId="0" borderId="75" xfId="0" applyBorder="1" applyAlignment="1">
      <alignment horizontal="left" vertical="center" wrapText="1"/>
    </xf>
    <xf numFmtId="0" fontId="57" fillId="10" borderId="1" xfId="0" applyFont="1" applyFill="1" applyBorder="1" applyAlignment="1">
      <alignment horizontal="justify" vertical="center" wrapText="1"/>
    </xf>
    <xf numFmtId="9" fontId="57" fillId="10" borderId="1" xfId="0" applyNumberFormat="1" applyFont="1" applyFill="1" applyBorder="1" applyAlignment="1">
      <alignment horizontal="center" vertical="center"/>
    </xf>
    <xf numFmtId="0" fontId="57" fillId="10" borderId="7" xfId="0" applyFont="1" applyFill="1" applyBorder="1" applyAlignment="1">
      <alignment horizontal="center" vertical="center"/>
    </xf>
    <xf numFmtId="0" fontId="57" fillId="10" borderId="0" xfId="0" applyFont="1" applyFill="1" applyAlignment="1">
      <alignment horizontal="center" vertical="center"/>
    </xf>
    <xf numFmtId="0" fontId="57" fillId="10" borderId="2" xfId="0" applyFont="1" applyFill="1" applyBorder="1" applyAlignment="1">
      <alignment horizontal="center" vertical="center" wrapText="1"/>
    </xf>
    <xf numFmtId="0" fontId="0" fillId="10" borderId="71" xfId="0" applyFill="1" applyBorder="1" applyAlignment="1">
      <alignment horizontal="left" vertical="center" wrapText="1"/>
    </xf>
    <xf numFmtId="0" fontId="53" fillId="10" borderId="2" xfId="0" applyFont="1" applyFill="1" applyBorder="1" applyAlignment="1">
      <alignment horizontal="center" vertical="center"/>
    </xf>
    <xf numFmtId="0" fontId="57" fillId="10" borderId="2" xfId="0" applyFont="1" applyFill="1" applyBorder="1" applyAlignment="1">
      <alignment horizontal="left" vertical="center" wrapText="1"/>
    </xf>
    <xf numFmtId="14" fontId="57" fillId="10" borderId="7" xfId="0" applyNumberFormat="1" applyFont="1" applyFill="1" applyBorder="1" applyAlignment="1">
      <alignment horizontal="justify" vertical="center"/>
    </xf>
    <xf numFmtId="0" fontId="57" fillId="10" borderId="72" xfId="0" applyFont="1" applyFill="1" applyBorder="1" applyAlignment="1">
      <alignment horizontal="center" vertical="center" wrapText="1"/>
    </xf>
    <xf numFmtId="0" fontId="57" fillId="10" borderId="6" xfId="0" applyFont="1" applyFill="1" applyBorder="1" applyAlignment="1">
      <alignment horizontal="center" vertical="center" wrapText="1"/>
    </xf>
    <xf numFmtId="0" fontId="76" fillId="0" borderId="1" xfId="0" applyFont="1" applyBorder="1" applyAlignment="1">
      <alignment horizontal="left" vertical="center" wrapText="1"/>
    </xf>
    <xf numFmtId="10" fontId="33" fillId="10" borderId="20" xfId="0" applyNumberFormat="1" applyFont="1" applyFill="1" applyBorder="1" applyAlignment="1">
      <alignment horizontal="center" vertical="center"/>
    </xf>
    <xf numFmtId="14" fontId="57" fillId="0" borderId="30" xfId="0" applyNumberFormat="1" applyFont="1" applyBorder="1" applyAlignment="1">
      <alignment horizontal="center" vertical="center" wrapText="1"/>
    </xf>
    <xf numFmtId="0" fontId="57" fillId="0" borderId="67" xfId="0" applyFont="1" applyBorder="1" applyAlignment="1">
      <alignment horizontal="center" vertical="center" wrapText="1"/>
    </xf>
    <xf numFmtId="10" fontId="57" fillId="0" borderId="0" xfId="0" applyNumberFormat="1" applyFont="1" applyAlignment="1">
      <alignment horizontal="center" vertical="center" wrapText="1"/>
    </xf>
    <xf numFmtId="10" fontId="77" fillId="0" borderId="26" xfId="0" applyNumberFormat="1" applyFont="1" applyBorder="1" applyAlignment="1">
      <alignment horizontal="center" vertical="center"/>
    </xf>
    <xf numFmtId="0" fontId="76" fillId="18" borderId="1" xfId="0" applyFont="1" applyFill="1" applyBorder="1" applyAlignment="1">
      <alignment horizontal="left" vertical="center" wrapText="1"/>
    </xf>
    <xf numFmtId="0" fontId="78" fillId="18" borderId="1" xfId="0" applyFont="1" applyFill="1" applyBorder="1" applyAlignment="1">
      <alignment horizontal="left" vertical="center" wrapText="1"/>
    </xf>
    <xf numFmtId="14" fontId="57" fillId="18" borderId="30" xfId="0" applyNumberFormat="1" applyFont="1" applyFill="1" applyBorder="1" applyAlignment="1">
      <alignment horizontal="center" vertical="center" wrapText="1"/>
    </xf>
    <xf numFmtId="0" fontId="57" fillId="18" borderId="3" xfId="0" applyFont="1" applyFill="1" applyBorder="1" applyAlignment="1">
      <alignment horizontal="left" vertical="center" wrapText="1"/>
    </xf>
    <xf numFmtId="0" fontId="57" fillId="18" borderId="30" xfId="0" applyFont="1" applyFill="1" applyBorder="1" applyAlignment="1">
      <alignment horizontal="center" vertical="center" wrapText="1"/>
    </xf>
    <xf numFmtId="0" fontId="57" fillId="18" borderId="19" xfId="0" applyFont="1" applyFill="1" applyBorder="1" applyAlignment="1">
      <alignment horizontal="center" vertical="center" wrapText="1"/>
    </xf>
    <xf numFmtId="10" fontId="57" fillId="18" borderId="0" xfId="0" applyNumberFormat="1" applyFont="1" applyFill="1" applyAlignment="1">
      <alignment horizontal="center" vertical="center" wrapText="1"/>
    </xf>
    <xf numFmtId="14" fontId="57" fillId="10" borderId="30" xfId="0" applyNumberFormat="1" applyFont="1" applyFill="1" applyBorder="1" applyAlignment="1">
      <alignment horizontal="center" vertical="center" wrapText="1"/>
    </xf>
    <xf numFmtId="10" fontId="57" fillId="0" borderId="3" xfId="0" applyNumberFormat="1" applyFont="1" applyBorder="1" applyAlignment="1">
      <alignment horizontal="center" vertical="center" wrapText="1"/>
    </xf>
    <xf numFmtId="10" fontId="57" fillId="0" borderId="1" xfId="0" applyNumberFormat="1" applyFont="1" applyBorder="1" applyAlignment="1">
      <alignment horizontal="center" vertical="center" wrapText="1"/>
    </xf>
    <xf numFmtId="14" fontId="58" fillId="10" borderId="3" xfId="0" applyNumberFormat="1" applyFont="1" applyFill="1" applyBorder="1" applyAlignment="1">
      <alignment horizontal="center" vertical="center" wrapText="1"/>
    </xf>
    <xf numFmtId="14" fontId="58" fillId="10" borderId="72" xfId="0" applyNumberFormat="1" applyFont="1" applyFill="1" applyBorder="1" applyAlignment="1">
      <alignment horizontal="center" vertical="center" wrapText="1"/>
    </xf>
    <xf numFmtId="14" fontId="58" fillId="10" borderId="6" xfId="0" applyNumberFormat="1" applyFont="1" applyFill="1" applyBorder="1" applyAlignment="1">
      <alignment horizontal="center" vertical="center" wrapText="1"/>
    </xf>
    <xf numFmtId="0" fontId="53" fillId="0" borderId="6" xfId="0" applyFont="1" applyBorder="1" applyAlignment="1">
      <alignment horizontal="center" vertical="center"/>
    </xf>
    <xf numFmtId="0" fontId="57" fillId="10" borderId="6" xfId="0" applyFont="1" applyFill="1" applyBorder="1" applyAlignment="1">
      <alignment horizontal="left" vertical="center" wrapText="1"/>
    </xf>
    <xf numFmtId="14" fontId="79" fillId="10" borderId="1" xfId="0" applyNumberFormat="1" applyFont="1" applyFill="1" applyBorder="1" applyAlignment="1">
      <alignment horizontal="center" vertical="center" wrapText="1"/>
    </xf>
    <xf numFmtId="14" fontId="79" fillId="10" borderId="3" xfId="0" applyNumberFormat="1" applyFont="1" applyFill="1" applyBorder="1" applyAlignment="1">
      <alignment horizontal="center" vertical="center" wrapText="1"/>
    </xf>
    <xf numFmtId="0" fontId="7" fillId="0" borderId="19" xfId="0" applyFont="1" applyBorder="1" applyAlignment="1">
      <alignment wrapText="1"/>
    </xf>
    <xf numFmtId="0" fontId="7" fillId="0" borderId="1" xfId="0" applyFont="1" applyBorder="1" applyAlignment="1">
      <alignment horizontal="left" vertical="center"/>
    </xf>
    <xf numFmtId="0" fontId="7" fillId="0" borderId="19" xfId="0" applyFont="1" applyBorder="1" applyAlignment="1">
      <alignment horizontal="left" vertical="center"/>
    </xf>
    <xf numFmtId="0" fontId="7" fillId="0" borderId="1" xfId="0" applyFont="1" applyBorder="1" applyAlignment="1">
      <alignment horizontal="left" vertical="center" wrapText="1"/>
    </xf>
    <xf numFmtId="0" fontId="80" fillId="8" borderId="34" xfId="0" applyFont="1" applyFill="1" applyBorder="1" applyAlignment="1">
      <alignment horizontal="center" vertical="center" wrapText="1"/>
    </xf>
    <xf numFmtId="0" fontId="80" fillId="3" borderId="3" xfId="0" applyFont="1" applyFill="1" applyBorder="1" applyAlignment="1">
      <alignment horizontal="center" vertical="center" wrapText="1"/>
    </xf>
    <xf numFmtId="0" fontId="81" fillId="3" borderId="3" xfId="0" applyFont="1" applyFill="1" applyBorder="1" applyAlignment="1">
      <alignment horizontal="center" vertical="center" wrapText="1"/>
    </xf>
    <xf numFmtId="0" fontId="80" fillId="3" borderId="6" xfId="0" applyFont="1" applyFill="1" applyBorder="1" applyAlignment="1">
      <alignment horizontal="center" vertical="center" wrapText="1"/>
    </xf>
    <xf numFmtId="0" fontId="80" fillId="5" borderId="6" xfId="0" applyFont="1" applyFill="1" applyBorder="1" applyAlignment="1">
      <alignment horizontal="center" vertical="center" wrapText="1"/>
    </xf>
    <xf numFmtId="0" fontId="80" fillId="5" borderId="3" xfId="0" applyFont="1" applyFill="1" applyBorder="1" applyAlignment="1">
      <alignment horizontal="center" vertical="center" wrapText="1"/>
    </xf>
    <xf numFmtId="10" fontId="82" fillId="3" borderId="8" xfId="0" applyNumberFormat="1" applyFont="1" applyFill="1" applyBorder="1" applyAlignment="1">
      <alignment horizontal="center" vertical="center" wrapText="1"/>
    </xf>
    <xf numFmtId="0" fontId="82" fillId="3" borderId="3" xfId="0" applyFont="1" applyFill="1" applyBorder="1" applyAlignment="1">
      <alignment horizontal="center" vertical="center" wrapText="1"/>
    </xf>
    <xf numFmtId="10" fontId="82" fillId="3" borderId="3" xfId="0" applyNumberFormat="1" applyFont="1" applyFill="1" applyBorder="1" applyAlignment="1">
      <alignment horizontal="center" vertical="center" wrapText="1"/>
    </xf>
    <xf numFmtId="0" fontId="82" fillId="3" borderId="36" xfId="0" applyFont="1" applyFill="1" applyBorder="1" applyAlignment="1">
      <alignment horizontal="center" vertical="center" wrapText="1"/>
    </xf>
    <xf numFmtId="0" fontId="7" fillId="0" borderId="19" xfId="0" applyFont="1" applyBorder="1" applyAlignment="1">
      <alignment vertical="center"/>
    </xf>
    <xf numFmtId="14" fontId="57" fillId="10" borderId="6" xfId="0" applyNumberFormat="1" applyFont="1" applyFill="1" applyBorder="1" applyAlignment="1">
      <alignment horizontal="center" vertical="center" wrapText="1"/>
    </xf>
    <xf numFmtId="9" fontId="57" fillId="10" borderId="6" xfId="2" applyFont="1" applyFill="1" applyBorder="1" applyAlignment="1">
      <alignment horizontal="center" vertical="center" wrapText="1"/>
    </xf>
    <xf numFmtId="0" fontId="80" fillId="3" borderId="1" xfId="0" applyFont="1" applyFill="1" applyBorder="1" applyAlignment="1">
      <alignment horizontal="center" vertical="center" wrapText="1"/>
    </xf>
    <xf numFmtId="0" fontId="7" fillId="0" borderId="1" xfId="0" applyFont="1" applyBorder="1" applyAlignment="1">
      <alignment vertical="center" wrapText="1"/>
    </xf>
    <xf numFmtId="14" fontId="57" fillId="10" borderId="1" xfId="0" applyNumberFormat="1" applyFont="1" applyFill="1" applyBorder="1" applyAlignment="1">
      <alignment horizontal="left" vertical="center" wrapText="1"/>
    </xf>
    <xf numFmtId="0" fontId="57" fillId="10" borderId="1" xfId="0" applyFont="1" applyFill="1" applyBorder="1" applyAlignment="1">
      <alignment horizontal="left" wrapText="1"/>
    </xf>
    <xf numFmtId="0" fontId="53" fillId="10" borderId="6" xfId="0" applyFont="1" applyFill="1" applyBorder="1" applyAlignment="1">
      <alignment horizontal="center" vertical="center"/>
    </xf>
    <xf numFmtId="0" fontId="0" fillId="0" borderId="49" xfId="0" applyBorder="1"/>
    <xf numFmtId="0" fontId="0" fillId="0" borderId="5" xfId="0" applyBorder="1"/>
    <xf numFmtId="0" fontId="0" fillId="0" borderId="1" xfId="0" applyBorder="1"/>
    <xf numFmtId="10" fontId="57" fillId="0" borderId="4" xfId="0" applyNumberFormat="1" applyFont="1" applyBorder="1" applyAlignment="1">
      <alignment horizontal="center" vertical="center" wrapText="1"/>
    </xf>
    <xf numFmtId="9" fontId="4" fillId="9" borderId="3" xfId="2" applyFont="1" applyFill="1" applyBorder="1" applyAlignment="1">
      <alignment horizontal="center" vertical="center" wrapText="1"/>
    </xf>
    <xf numFmtId="0" fontId="58" fillId="10" borderId="1" xfId="0" applyFont="1" applyFill="1" applyBorder="1" applyAlignment="1">
      <alignment vertical="center" wrapText="1"/>
    </xf>
    <xf numFmtId="14" fontId="58" fillId="10" borderId="19" xfId="0" applyNumberFormat="1" applyFont="1" applyFill="1" applyBorder="1" applyAlignment="1">
      <alignment horizontal="center" vertical="center" wrapText="1"/>
    </xf>
    <xf numFmtId="0" fontId="7" fillId="0" borderId="2" xfId="0" applyFont="1" applyBorder="1"/>
    <xf numFmtId="0" fontId="7" fillId="0" borderId="7" xfId="0" applyFont="1" applyBorder="1"/>
    <xf numFmtId="0" fontId="7" fillId="0" borderId="5" xfId="0" applyFont="1" applyBorder="1"/>
    <xf numFmtId="0" fontId="7" fillId="0" borderId="6" xfId="0" applyFont="1" applyBorder="1"/>
    <xf numFmtId="14" fontId="7" fillId="0" borderId="3" xfId="0" applyNumberFormat="1" applyFont="1" applyBorder="1" applyAlignment="1">
      <alignment vertical="center"/>
    </xf>
    <xf numFmtId="0" fontId="7" fillId="10" borderId="5" xfId="0" applyFont="1" applyFill="1" applyBorder="1" applyAlignment="1">
      <alignment wrapText="1"/>
    </xf>
    <xf numFmtId="0" fontId="7" fillId="10" borderId="5" xfId="0" applyFont="1" applyFill="1" applyBorder="1" applyAlignment="1">
      <alignment horizontal="center" vertical="center" wrapText="1"/>
    </xf>
    <xf numFmtId="0" fontId="7" fillId="0" borderId="1" xfId="0" applyFont="1" applyBorder="1" applyAlignment="1">
      <alignment horizontal="center" vertical="top"/>
    </xf>
    <xf numFmtId="0" fontId="7" fillId="0" borderId="5" xfId="0" applyFont="1" applyBorder="1" applyAlignment="1">
      <alignment horizontal="center" vertical="top"/>
    </xf>
    <xf numFmtId="0" fontId="7" fillId="0" borderId="3" xfId="0" applyFont="1" applyBorder="1" applyAlignment="1">
      <alignment horizontal="center" vertical="top"/>
    </xf>
    <xf numFmtId="0" fontId="58" fillId="10" borderId="32" xfId="0" applyFont="1" applyFill="1" applyBorder="1" applyAlignment="1">
      <alignment vertical="center" wrapText="1"/>
    </xf>
    <xf numFmtId="0" fontId="58" fillId="10" borderId="32" xfId="0" applyFont="1" applyFill="1" applyBorder="1" applyAlignment="1">
      <alignment horizontal="left" vertical="center" wrapText="1"/>
    </xf>
    <xf numFmtId="0" fontId="58" fillId="10" borderId="19" xfId="0" applyFont="1" applyFill="1" applyBorder="1" applyAlignment="1">
      <alignment horizontal="center" vertical="center" wrapText="1"/>
    </xf>
    <xf numFmtId="0" fontId="58" fillId="10" borderId="19" xfId="0" applyFont="1" applyFill="1" applyBorder="1" applyAlignment="1">
      <alignment horizontal="center" vertical="center"/>
    </xf>
    <xf numFmtId="14" fontId="7" fillId="0" borderId="0" xfId="0" applyNumberFormat="1" applyFont="1"/>
    <xf numFmtId="14" fontId="7" fillId="0" borderId="6" xfId="0" applyNumberFormat="1" applyFont="1" applyBorder="1"/>
    <xf numFmtId="14" fontId="7" fillId="0" borderId="19" xfId="0" applyNumberFormat="1" applyFont="1" applyBorder="1" applyAlignment="1">
      <alignment vertical="center"/>
    </xf>
    <xf numFmtId="0" fontId="7" fillId="0" borderId="1" xfId="0" applyFont="1" applyBorder="1" applyAlignment="1">
      <alignment horizontal="center"/>
    </xf>
    <xf numFmtId="14" fontId="7" fillId="0" borderId="6" xfId="0" applyNumberFormat="1" applyFont="1" applyBorder="1" applyAlignment="1">
      <alignment vertical="center"/>
    </xf>
    <xf numFmtId="14" fontId="7" fillId="0" borderId="0" xfId="0" applyNumberFormat="1" applyFont="1" applyAlignment="1">
      <alignment vertical="center"/>
    </xf>
    <xf numFmtId="14" fontId="7" fillId="0" borderId="2" xfId="0" applyNumberFormat="1" applyFont="1" applyBorder="1" applyAlignment="1">
      <alignment vertical="center"/>
    </xf>
    <xf numFmtId="9" fontId="33" fillId="17" borderId="6" xfId="0" applyNumberFormat="1" applyFont="1" applyFill="1" applyBorder="1" applyAlignment="1">
      <alignment horizontal="center" vertical="center"/>
    </xf>
    <xf numFmtId="10" fontId="42" fillId="0" borderId="6" xfId="2" applyNumberFormat="1" applyFont="1" applyBorder="1" applyAlignment="1">
      <alignment horizontal="center" vertical="center"/>
    </xf>
    <xf numFmtId="10" fontId="42" fillId="0" borderId="40" xfId="0" applyNumberFormat="1" applyFont="1" applyBorder="1" applyAlignment="1">
      <alignment horizontal="center" vertical="center"/>
    </xf>
    <xf numFmtId="9" fontId="33" fillId="17" borderId="40" xfId="0" applyNumberFormat="1" applyFont="1" applyFill="1" applyBorder="1" applyAlignment="1">
      <alignment horizontal="center" vertical="center"/>
    </xf>
    <xf numFmtId="10" fontId="33" fillId="17" borderId="1" xfId="0" applyNumberFormat="1" applyFont="1" applyFill="1" applyBorder="1" applyAlignment="1">
      <alignment horizontal="center" vertical="center"/>
    </xf>
    <xf numFmtId="0" fontId="30" fillId="0" borderId="53" xfId="0" applyFont="1" applyBorder="1" applyAlignment="1">
      <alignment horizontal="left" vertical="center"/>
    </xf>
    <xf numFmtId="10" fontId="40" fillId="10" borderId="3" xfId="2" applyNumberFormat="1" applyFont="1" applyFill="1" applyBorder="1" applyAlignment="1">
      <alignment horizontal="center" vertical="center"/>
    </xf>
    <xf numFmtId="10" fontId="77" fillId="0" borderId="38" xfId="0" applyNumberFormat="1" applyFont="1" applyBorder="1" applyAlignment="1">
      <alignment horizontal="center" vertical="center"/>
    </xf>
    <xf numFmtId="10" fontId="30" fillId="0" borderId="19" xfId="0" applyNumberFormat="1" applyFont="1" applyBorder="1" applyAlignment="1">
      <alignment horizontal="left" vertical="center"/>
    </xf>
    <xf numFmtId="0" fontId="39" fillId="0" borderId="37" xfId="0" applyFont="1" applyBorder="1" applyAlignment="1">
      <alignment horizontal="left" vertical="center" wrapText="1"/>
    </xf>
    <xf numFmtId="0" fontId="30" fillId="0" borderId="3" xfId="0" applyFont="1" applyBorder="1" applyAlignment="1">
      <alignment horizontal="center" vertical="center"/>
    </xf>
    <xf numFmtId="10" fontId="40" fillId="10" borderId="19" xfId="2" applyNumberFormat="1" applyFont="1" applyFill="1" applyBorder="1" applyAlignment="1">
      <alignment horizontal="center" vertical="center"/>
    </xf>
    <xf numFmtId="0" fontId="39" fillId="0" borderId="1" xfId="0" applyFont="1" applyBorder="1" applyAlignment="1">
      <alignment horizontal="left" vertical="center" wrapText="1"/>
    </xf>
    <xf numFmtId="9" fontId="83" fillId="10" borderId="1" xfId="2" applyFont="1" applyFill="1" applyBorder="1" applyAlignment="1">
      <alignment horizontal="center" vertical="center" wrapText="1"/>
    </xf>
    <xf numFmtId="9" fontId="30" fillId="10" borderId="1" xfId="2" applyFont="1" applyFill="1" applyBorder="1" applyAlignment="1">
      <alignment horizontal="center" vertical="center"/>
    </xf>
    <xf numFmtId="9" fontId="30" fillId="10" borderId="3" xfId="2" applyFont="1" applyFill="1" applyBorder="1" applyAlignment="1">
      <alignment horizontal="center" vertical="center"/>
    </xf>
    <xf numFmtId="9" fontId="30" fillId="10" borderId="26" xfId="0" applyNumberFormat="1" applyFont="1" applyFill="1" applyBorder="1" applyAlignment="1">
      <alignment horizontal="center" vertical="center"/>
    </xf>
    <xf numFmtId="0" fontId="39" fillId="10" borderId="30" xfId="0" applyFont="1" applyFill="1" applyBorder="1" applyAlignment="1">
      <alignment horizontal="left" vertical="center" wrapText="1"/>
    </xf>
    <xf numFmtId="0" fontId="30" fillId="0" borderId="73" xfId="0" applyFont="1" applyBorder="1" applyAlignment="1">
      <alignment horizontal="center" vertical="center"/>
    </xf>
    <xf numFmtId="9" fontId="30" fillId="10" borderId="30" xfId="2" applyFont="1" applyFill="1" applyBorder="1" applyAlignment="1">
      <alignment horizontal="center" vertical="center"/>
    </xf>
    <xf numFmtId="10" fontId="77" fillId="0" borderId="20" xfId="0" applyNumberFormat="1" applyFont="1" applyBorder="1" applyAlignment="1">
      <alignment horizontal="center" vertical="center"/>
    </xf>
    <xf numFmtId="0" fontId="58" fillId="20" borderId="19" xfId="0" applyFont="1" applyFill="1" applyBorder="1" applyAlignment="1">
      <alignment horizontal="center" vertical="center"/>
    </xf>
    <xf numFmtId="0" fontId="58" fillId="20" borderId="1" xfId="0" applyFont="1" applyFill="1" applyBorder="1" applyAlignment="1">
      <alignment horizontal="center" vertical="center"/>
    </xf>
    <xf numFmtId="0" fontId="57" fillId="20" borderId="1" xfId="0" applyFont="1" applyFill="1" applyBorder="1" applyAlignment="1">
      <alignment horizontal="center" vertical="center" wrapText="1"/>
    </xf>
    <xf numFmtId="9" fontId="57" fillId="20" borderId="32" xfId="2" applyFont="1" applyFill="1" applyBorder="1" applyAlignment="1">
      <alignment horizontal="center" vertical="center"/>
    </xf>
    <xf numFmtId="9" fontId="57" fillId="20" borderId="1" xfId="2" applyFont="1" applyFill="1" applyBorder="1" applyAlignment="1">
      <alignment horizontal="center" vertical="center"/>
    </xf>
    <xf numFmtId="9" fontId="57" fillId="20" borderId="1" xfId="0" applyNumberFormat="1" applyFont="1" applyFill="1" applyBorder="1" applyAlignment="1">
      <alignment horizontal="center" vertical="center"/>
    </xf>
    <xf numFmtId="0" fontId="57" fillId="20" borderId="1" xfId="0" applyFont="1" applyFill="1" applyBorder="1" applyAlignment="1">
      <alignment horizontal="center" vertical="center"/>
    </xf>
    <xf numFmtId="0" fontId="57" fillId="20" borderId="6" xfId="0" applyFont="1" applyFill="1" applyBorder="1" applyAlignment="1">
      <alignment horizontal="center" vertical="center" wrapText="1"/>
    </xf>
    <xf numFmtId="0" fontId="61" fillId="20" borderId="19" xfId="0" applyFont="1" applyFill="1" applyBorder="1" applyAlignment="1">
      <alignment horizontal="center" vertical="center"/>
    </xf>
    <xf numFmtId="0" fontId="57" fillId="20" borderId="25" xfId="0" applyFont="1" applyFill="1" applyBorder="1" applyAlignment="1">
      <alignment horizontal="center" vertical="center"/>
    </xf>
    <xf numFmtId="0" fontId="57" fillId="20" borderId="6" xfId="0" applyFont="1" applyFill="1" applyBorder="1" applyAlignment="1">
      <alignment horizontal="center" vertical="center"/>
    </xf>
    <xf numFmtId="0" fontId="57" fillId="20" borderId="19" xfId="0" applyFont="1" applyFill="1" applyBorder="1" applyAlignment="1">
      <alignment horizontal="center" vertical="center"/>
    </xf>
    <xf numFmtId="0" fontId="57" fillId="20" borderId="50" xfId="0" applyFont="1" applyFill="1" applyBorder="1" applyAlignment="1">
      <alignment horizontal="center" vertical="center"/>
    </xf>
    <xf numFmtId="0" fontId="57" fillId="20" borderId="3" xfId="0" applyFont="1" applyFill="1" applyBorder="1" applyAlignment="1">
      <alignment horizontal="center" vertical="center" wrapText="1"/>
    </xf>
    <xf numFmtId="0" fontId="57" fillId="20" borderId="32" xfId="0" applyFont="1" applyFill="1" applyBorder="1" applyAlignment="1">
      <alignment horizontal="center" vertical="center" wrapText="1"/>
    </xf>
    <xf numFmtId="0" fontId="57" fillId="20" borderId="2" xfId="0" applyFont="1" applyFill="1" applyBorder="1" applyAlignment="1">
      <alignment horizontal="center" vertical="center" wrapText="1"/>
    </xf>
    <xf numFmtId="9" fontId="57" fillId="20" borderId="19" xfId="0" applyNumberFormat="1" applyFont="1" applyFill="1" applyBorder="1" applyAlignment="1">
      <alignment horizontal="center" vertical="center" wrapText="1"/>
    </xf>
    <xf numFmtId="0" fontId="57" fillId="20" borderId="30" xfId="0" applyFont="1" applyFill="1" applyBorder="1" applyAlignment="1">
      <alignment horizontal="center" vertical="center" wrapText="1"/>
    </xf>
    <xf numFmtId="0" fontId="57" fillId="20" borderId="5" xfId="0" applyFont="1" applyFill="1" applyBorder="1" applyAlignment="1">
      <alignment horizontal="center" vertical="center"/>
    </xf>
    <xf numFmtId="9" fontId="57" fillId="20" borderId="1" xfId="0" applyNumberFormat="1" applyFont="1" applyFill="1" applyBorder="1" applyAlignment="1">
      <alignment horizontal="center" vertical="center" wrapText="1"/>
    </xf>
    <xf numFmtId="0" fontId="75" fillId="10" borderId="1" xfId="0" applyFont="1" applyFill="1" applyBorder="1" applyAlignment="1">
      <alignment horizontal="center" vertical="center"/>
    </xf>
    <xf numFmtId="9" fontId="7" fillId="10" borderId="1" xfId="0" applyNumberFormat="1" applyFont="1" applyFill="1" applyBorder="1" applyAlignment="1">
      <alignment horizontal="center" vertical="center"/>
    </xf>
    <xf numFmtId="9" fontId="7" fillId="10" borderId="6" xfId="0" applyNumberFormat="1" applyFont="1" applyFill="1" applyBorder="1" applyAlignment="1">
      <alignment horizontal="center" vertical="center"/>
    </xf>
    <xf numFmtId="9" fontId="7" fillId="10" borderId="19" xfId="0" applyNumberFormat="1" applyFont="1" applyFill="1" applyBorder="1" applyAlignment="1">
      <alignment horizontal="center" vertical="center"/>
    </xf>
    <xf numFmtId="0" fontId="7" fillId="9" borderId="6" xfId="0" applyFont="1" applyFill="1" applyBorder="1" applyAlignment="1">
      <alignment horizontal="center" vertical="center" wrapText="1"/>
    </xf>
    <xf numFmtId="10" fontId="12" fillId="0" borderId="3" xfId="2" applyNumberFormat="1" applyFont="1" applyBorder="1" applyAlignment="1">
      <alignment horizontal="center" vertical="center" wrapText="1"/>
    </xf>
    <xf numFmtId="10" fontId="12" fillId="0" borderId="19" xfId="2" applyNumberFormat="1" applyFont="1" applyBorder="1" applyAlignment="1">
      <alignment horizontal="center" vertical="center" wrapText="1"/>
    </xf>
    <xf numFmtId="0" fontId="16" fillId="0" borderId="70" xfId="12" applyBorder="1" applyAlignment="1">
      <alignment horizontal="left" vertical="center" wrapText="1"/>
    </xf>
    <xf numFmtId="0" fontId="0" fillId="19" borderId="1" xfId="0" applyFill="1" applyBorder="1" applyAlignment="1">
      <alignment horizontal="center" vertical="center"/>
    </xf>
    <xf numFmtId="0" fontId="0" fillId="19" borderId="6" xfId="0" applyFill="1" applyBorder="1" applyAlignment="1">
      <alignment horizontal="center" vertical="center"/>
    </xf>
    <xf numFmtId="0" fontId="0" fillId="0" borderId="0" xfId="0"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19" xfId="0" applyBorder="1" applyAlignment="1">
      <alignment horizontal="center"/>
    </xf>
    <xf numFmtId="0" fontId="0" fillId="0" borderId="49" xfId="0" applyBorder="1" applyAlignment="1">
      <alignment horizontal="center"/>
    </xf>
    <xf numFmtId="0" fontId="0" fillId="19" borderId="0" xfId="0" applyFill="1" applyAlignment="1">
      <alignment horizontal="center" vertical="center"/>
    </xf>
    <xf numFmtId="0" fontId="0" fillId="19" borderId="2" xfId="0" applyFill="1" applyBorder="1" applyAlignment="1">
      <alignment horizontal="center" vertical="center"/>
    </xf>
    <xf numFmtId="0" fontId="84" fillId="10" borderId="68" xfId="12" applyFont="1" applyFill="1" applyBorder="1" applyAlignment="1">
      <alignment horizontal="left" vertical="center" wrapText="1"/>
    </xf>
    <xf numFmtId="0" fontId="16" fillId="10" borderId="71" xfId="12" applyFill="1" applyBorder="1" applyAlignment="1">
      <alignment horizontal="left" vertical="center" wrapText="1"/>
    </xf>
    <xf numFmtId="9" fontId="0" fillId="19" borderId="4" xfId="0" applyNumberFormat="1" applyFill="1" applyBorder="1" applyAlignment="1">
      <alignment horizontal="center" vertical="center"/>
    </xf>
    <xf numFmtId="9" fontId="0" fillId="19" borderId="2" xfId="0" applyNumberFormat="1" applyFill="1" applyBorder="1" applyAlignment="1">
      <alignment horizontal="center" vertical="center"/>
    </xf>
    <xf numFmtId="9" fontId="0" fillId="19" borderId="5" xfId="0" applyNumberFormat="1" applyFill="1" applyBorder="1" applyAlignment="1">
      <alignment horizontal="center" vertical="center"/>
    </xf>
    <xf numFmtId="9" fontId="0" fillId="19" borderId="1" xfId="0" applyNumberFormat="1" applyFill="1" applyBorder="1" applyAlignment="1">
      <alignment horizontal="center" vertical="center"/>
    </xf>
    <xf numFmtId="0" fontId="85" fillId="0" borderId="75" xfId="12" applyFont="1" applyBorder="1" applyAlignment="1">
      <alignment horizontal="left" vertical="center" wrapText="1"/>
    </xf>
    <xf numFmtId="9" fontId="0" fillId="19" borderId="3" xfId="0" applyNumberFormat="1" applyFill="1" applyBorder="1" applyAlignment="1">
      <alignment horizontal="center" vertical="center"/>
    </xf>
    <xf numFmtId="0" fontId="0" fillId="19" borderId="3" xfId="0" applyFill="1" applyBorder="1" applyAlignment="1">
      <alignment horizontal="center" vertical="center"/>
    </xf>
    <xf numFmtId="0" fontId="75" fillId="19" borderId="1" xfId="0" applyFont="1" applyFill="1" applyBorder="1" applyAlignment="1">
      <alignment horizontal="center" vertical="center"/>
    </xf>
    <xf numFmtId="0" fontId="16" fillId="10" borderId="76" xfId="12" applyFill="1" applyBorder="1" applyAlignment="1">
      <alignment horizontal="left" vertical="center" wrapText="1"/>
    </xf>
    <xf numFmtId="0" fontId="0" fillId="0" borderId="4" xfId="0" applyBorder="1" applyAlignment="1">
      <alignment horizontal="center"/>
    </xf>
    <xf numFmtId="0" fontId="0" fillId="0" borderId="41" xfId="0" applyBorder="1" applyAlignment="1">
      <alignment horizontal="center"/>
    </xf>
    <xf numFmtId="0" fontId="0" fillId="19" borderId="19" xfId="0" applyFill="1" applyBorder="1" applyAlignment="1">
      <alignment horizontal="center" vertical="center"/>
    </xf>
    <xf numFmtId="0" fontId="0" fillId="10" borderId="1" xfId="0" applyFill="1" applyBorder="1" applyAlignment="1">
      <alignment horizontal="center"/>
    </xf>
    <xf numFmtId="0" fontId="0" fillId="0" borderId="30" xfId="0" applyBorder="1" applyAlignment="1">
      <alignment horizontal="center"/>
    </xf>
    <xf numFmtId="0" fontId="16" fillId="0" borderId="76" xfId="12" applyBorder="1" applyAlignment="1">
      <alignment horizontal="left" vertical="center" wrapText="1"/>
    </xf>
    <xf numFmtId="0" fontId="16" fillId="0" borderId="75" xfId="12" applyFont="1" applyBorder="1" applyAlignment="1">
      <alignment horizontal="left" vertical="center" wrapText="1"/>
    </xf>
    <xf numFmtId="0" fontId="0" fillId="0" borderId="71" xfId="0" applyBorder="1" applyAlignment="1">
      <alignment horizontal="left" vertical="center" wrapText="1"/>
    </xf>
    <xf numFmtId="0" fontId="0" fillId="0" borderId="76" xfId="0" applyBorder="1" applyAlignment="1">
      <alignment horizontal="left" vertical="center" wrapText="1"/>
    </xf>
    <xf numFmtId="0" fontId="16" fillId="10" borderId="75" xfId="12" applyFill="1" applyBorder="1" applyAlignment="1">
      <alignment horizontal="left" vertical="center" wrapText="1"/>
    </xf>
    <xf numFmtId="0" fontId="0" fillId="0" borderId="70" xfId="0" applyBorder="1" applyAlignment="1">
      <alignment horizontal="left" vertical="center" wrapText="1"/>
    </xf>
    <xf numFmtId="9" fontId="86" fillId="10" borderId="6" xfId="0" applyNumberFormat="1" applyFont="1" applyFill="1" applyBorder="1" applyAlignment="1">
      <alignment horizontal="center" vertical="center"/>
    </xf>
    <xf numFmtId="9" fontId="33" fillId="17" borderId="1" xfId="0" applyNumberFormat="1" applyFont="1" applyFill="1" applyBorder="1" applyAlignment="1" applyProtection="1">
      <alignment horizontal="center" vertical="center"/>
    </xf>
    <xf numFmtId="10" fontId="12" fillId="0" borderId="1" xfId="2" applyNumberFormat="1" applyFont="1" applyFill="1" applyBorder="1" applyAlignment="1">
      <alignment horizontal="center" vertical="center" wrapText="1"/>
    </xf>
    <xf numFmtId="10" fontId="13" fillId="9" borderId="43" xfId="0" applyNumberFormat="1" applyFont="1" applyFill="1" applyBorder="1" applyAlignment="1">
      <alignment horizontal="center" vertical="center" wrapText="1"/>
    </xf>
    <xf numFmtId="10" fontId="4" fillId="9" borderId="45" xfId="2" applyNumberFormat="1" applyFont="1" applyFill="1" applyBorder="1" applyAlignment="1">
      <alignment horizontal="center" vertical="center" wrapText="1"/>
    </xf>
    <xf numFmtId="9" fontId="4" fillId="9" borderId="40" xfId="2" applyFont="1" applyFill="1" applyBorder="1" applyAlignment="1">
      <alignment horizontal="center" vertical="center" wrapText="1"/>
    </xf>
    <xf numFmtId="9" fontId="4" fillId="9" borderId="2" xfId="2" applyFont="1" applyFill="1" applyBorder="1" applyAlignment="1">
      <alignment horizontal="center" vertical="center" wrapText="1"/>
    </xf>
    <xf numFmtId="9" fontId="49" fillId="9" borderId="40" xfId="2" applyFont="1" applyFill="1" applyBorder="1" applyAlignment="1">
      <alignment horizontal="center" vertical="center" wrapText="1"/>
    </xf>
    <xf numFmtId="0" fontId="16" fillId="0" borderId="68" xfId="12" applyBorder="1" applyAlignment="1">
      <alignment vertical="center"/>
    </xf>
    <xf numFmtId="0" fontId="16" fillId="0" borderId="77" xfId="12" applyBorder="1" applyAlignment="1">
      <alignment horizontal="left" vertical="center" wrapText="1"/>
    </xf>
    <xf numFmtId="9" fontId="4" fillId="9" borderId="45" xfId="2" applyFont="1" applyFill="1" applyBorder="1" applyAlignment="1">
      <alignment horizontal="center" vertical="center" wrapText="1"/>
    </xf>
    <xf numFmtId="0" fontId="82" fillId="3" borderId="4" xfId="0" applyFont="1" applyFill="1" applyBorder="1" applyAlignment="1">
      <alignment horizontal="center" vertical="center" wrapText="1"/>
    </xf>
    <xf numFmtId="9" fontId="56" fillId="9" borderId="43" xfId="2" applyFont="1" applyFill="1" applyBorder="1" applyAlignment="1">
      <alignment horizontal="center" vertical="center" wrapText="1"/>
    </xf>
    <xf numFmtId="0" fontId="82" fillId="3" borderId="75" xfId="0" applyFont="1" applyFill="1" applyBorder="1" applyAlignment="1">
      <alignment horizontal="center" vertical="center" wrapText="1"/>
    </xf>
    <xf numFmtId="0" fontId="16" fillId="0" borderId="71" xfId="12" applyBorder="1" applyAlignment="1">
      <alignment vertical="center"/>
    </xf>
    <xf numFmtId="0" fontId="16" fillId="0" borderId="75" xfId="12" applyBorder="1" applyAlignment="1">
      <alignment vertical="center"/>
    </xf>
    <xf numFmtId="0" fontId="16" fillId="0" borderId="76" xfId="12" applyBorder="1" applyAlignment="1">
      <alignment vertical="center"/>
    </xf>
    <xf numFmtId="10" fontId="12" fillId="10" borderId="1" xfId="2" applyNumberFormat="1" applyFont="1" applyFill="1" applyBorder="1" applyAlignment="1">
      <alignment horizontal="center" vertical="center" wrapText="1"/>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5" fillId="8" borderId="27" xfId="0" applyFont="1" applyFill="1" applyBorder="1" applyAlignment="1">
      <alignment horizontal="center" vertical="center"/>
    </xf>
    <xf numFmtId="0" fontId="35" fillId="8" borderId="28" xfId="0" applyFont="1" applyFill="1" applyBorder="1" applyAlignment="1">
      <alignment horizontal="center" vertical="center"/>
    </xf>
    <xf numFmtId="0" fontId="35" fillId="8" borderId="29" xfId="0" applyFont="1" applyFill="1" applyBorder="1" applyAlignment="1">
      <alignment horizontal="center" vertical="center"/>
    </xf>
    <xf numFmtId="0" fontId="34" fillId="0" borderId="27" xfId="0" applyFont="1" applyBorder="1" applyAlignment="1">
      <alignment horizontal="left" vertical="center" wrapText="1"/>
    </xf>
    <xf numFmtId="0" fontId="34" fillId="0" borderId="28" xfId="0" applyFont="1" applyBorder="1" applyAlignment="1">
      <alignment horizontal="left" vertical="center"/>
    </xf>
    <xf numFmtId="0" fontId="34" fillId="0" borderId="29" xfId="0" applyFont="1" applyBorder="1" applyAlignment="1">
      <alignment horizontal="left" vertical="center"/>
    </xf>
    <xf numFmtId="0" fontId="30" fillId="0" borderId="11" xfId="0" applyFont="1" applyBorder="1" applyAlignment="1">
      <alignment horizontal="center" vertical="center"/>
    </xf>
    <xf numFmtId="0" fontId="30" fillId="0" borderId="25" xfId="0" applyFont="1" applyBorder="1" applyAlignment="1">
      <alignment horizontal="center" vertical="center"/>
    </xf>
    <xf numFmtId="0" fontId="30" fillId="0" borderId="12" xfId="0" applyFont="1" applyBorder="1" applyAlignment="1">
      <alignment horizontal="center" vertical="center"/>
    </xf>
    <xf numFmtId="0" fontId="30" fillId="0" borderId="9" xfId="0" applyFont="1" applyBorder="1" applyAlignment="1">
      <alignment horizontal="center" vertical="center"/>
    </xf>
    <xf numFmtId="0" fontId="30" fillId="0" borderId="0" xfId="0" applyFont="1" applyAlignment="1">
      <alignment horizontal="center" vertical="center"/>
    </xf>
    <xf numFmtId="0" fontId="30" fillId="0" borderId="17" xfId="0" applyFont="1" applyBorder="1" applyAlignment="1">
      <alignment horizontal="center" vertical="center"/>
    </xf>
    <xf numFmtId="0" fontId="30" fillId="0" borderId="10" xfId="0" applyFont="1" applyBorder="1" applyAlignment="1">
      <alignment horizontal="center" vertical="center"/>
    </xf>
    <xf numFmtId="0" fontId="30" fillId="0" borderId="26" xfId="0" applyFont="1" applyBorder="1" applyAlignment="1">
      <alignment horizontal="center" vertical="center"/>
    </xf>
    <xf numFmtId="0" fontId="30" fillId="0" borderId="18" xfId="0" applyFont="1" applyBorder="1" applyAlignment="1">
      <alignment horizontal="center" vertical="center"/>
    </xf>
    <xf numFmtId="0" fontId="35" fillId="8" borderId="26" xfId="0" applyFont="1" applyFill="1" applyBorder="1" applyAlignment="1">
      <alignment horizontal="center" vertical="center"/>
    </xf>
    <xf numFmtId="0" fontId="30" fillId="0" borderId="11" xfId="0" applyFont="1" applyBorder="1" applyAlignment="1">
      <alignment horizontal="left" vertical="center" wrapText="1"/>
    </xf>
    <xf numFmtId="0" fontId="30" fillId="0" borderId="25" xfId="0" applyFont="1" applyBorder="1" applyAlignment="1">
      <alignment horizontal="left" vertical="center" wrapText="1"/>
    </xf>
    <xf numFmtId="0" fontId="30" fillId="0" borderId="12" xfId="0" applyFont="1" applyBorder="1" applyAlignment="1">
      <alignment horizontal="left" vertical="center" wrapText="1"/>
    </xf>
    <xf numFmtId="0" fontId="30" fillId="0" borderId="9" xfId="0" applyFont="1" applyBorder="1" applyAlignment="1">
      <alignment horizontal="left" vertical="center" wrapText="1"/>
    </xf>
    <xf numFmtId="0" fontId="30" fillId="0" borderId="0" xfId="0" applyFont="1" applyAlignment="1">
      <alignment horizontal="left" vertical="center" wrapText="1"/>
    </xf>
    <xf numFmtId="0" fontId="30" fillId="0" borderId="17" xfId="0" applyFont="1" applyBorder="1" applyAlignment="1">
      <alignment horizontal="left" vertical="center" wrapText="1"/>
    </xf>
    <xf numFmtId="0" fontId="30" fillId="0" borderId="10" xfId="0" applyFont="1" applyBorder="1" applyAlignment="1">
      <alignment horizontal="left" vertical="center" wrapText="1"/>
    </xf>
    <xf numFmtId="0" fontId="30" fillId="0" borderId="26" xfId="0" applyFont="1" applyBorder="1" applyAlignment="1">
      <alignment horizontal="left" vertical="center" wrapText="1"/>
    </xf>
    <xf numFmtId="0" fontId="30" fillId="0" borderId="18" xfId="0" applyFont="1" applyBorder="1" applyAlignment="1">
      <alignment horizontal="left" vertical="center" wrapText="1"/>
    </xf>
    <xf numFmtId="0" fontId="30" fillId="0" borderId="44" xfId="0" applyFont="1" applyBorder="1" applyAlignment="1">
      <alignment horizontal="left" vertical="center" wrapText="1"/>
    </xf>
    <xf numFmtId="0" fontId="30" fillId="0" borderId="54" xfId="0" applyFont="1" applyBorder="1" applyAlignment="1">
      <alignment horizontal="left" vertical="center" wrapText="1"/>
    </xf>
    <xf numFmtId="0" fontId="30" fillId="0" borderId="58" xfId="0" applyFont="1" applyBorder="1" applyAlignment="1">
      <alignment horizontal="left" vertical="center" wrapText="1"/>
    </xf>
    <xf numFmtId="0" fontId="30" fillId="0" borderId="2" xfId="0" applyFont="1" applyBorder="1" applyAlignment="1">
      <alignment horizontal="left" vertical="center" wrapText="1"/>
    </xf>
    <xf numFmtId="0" fontId="30" fillId="0" borderId="7" xfId="0" applyFont="1" applyBorder="1" applyAlignment="1">
      <alignment horizontal="left" vertical="center" wrapText="1"/>
    </xf>
    <xf numFmtId="0" fontId="30" fillId="0" borderId="60" xfId="0" applyFont="1" applyBorder="1" applyAlignment="1">
      <alignment horizontal="left" vertical="center" wrapText="1"/>
    </xf>
    <xf numFmtId="0" fontId="20" fillId="0" borderId="55" xfId="0" applyFont="1" applyBorder="1" applyAlignment="1">
      <alignment horizontal="center" vertical="top" wrapText="1"/>
    </xf>
    <xf numFmtId="0" fontId="20" fillId="0" borderId="56" xfId="0" applyFont="1" applyBorder="1" applyAlignment="1">
      <alignment horizontal="center" vertical="top" wrapText="1"/>
    </xf>
    <xf numFmtId="0" fontId="35" fillId="8" borderId="11" xfId="0" applyFont="1" applyFill="1" applyBorder="1" applyAlignment="1">
      <alignment horizontal="center" vertical="center"/>
    </xf>
    <xf numFmtId="0" fontId="35" fillId="8" borderId="25" xfId="0" applyFont="1" applyFill="1" applyBorder="1" applyAlignment="1">
      <alignment horizontal="center" vertical="center"/>
    </xf>
    <xf numFmtId="0" fontId="35" fillId="8" borderId="12" xfId="0" applyFont="1" applyFill="1" applyBorder="1" applyAlignment="1">
      <alignment horizontal="center" vertical="center"/>
    </xf>
    <xf numFmtId="0" fontId="34" fillId="0" borderId="62" xfId="0" applyFont="1" applyBorder="1" applyAlignment="1">
      <alignment horizontal="left" vertical="center" wrapText="1"/>
    </xf>
    <xf numFmtId="0" fontId="34" fillId="0" borderId="63" xfId="0" applyFont="1" applyBorder="1" applyAlignment="1">
      <alignment horizontal="left" vertical="center" wrapText="1"/>
    </xf>
    <xf numFmtId="0" fontId="34" fillId="0" borderId="64" xfId="0" applyFont="1" applyBorder="1" applyAlignment="1">
      <alignment horizontal="left" vertical="center" wrapText="1"/>
    </xf>
    <xf numFmtId="0" fontId="34" fillId="0" borderId="65" xfId="0" applyFont="1" applyBorder="1" applyAlignment="1">
      <alignment horizontal="left" vertical="center" wrapText="1"/>
    </xf>
    <xf numFmtId="0" fontId="20" fillId="0" borderId="55" xfId="0" applyFont="1" applyBorder="1" applyAlignment="1">
      <alignment horizontal="left" vertical="center" wrapText="1"/>
    </xf>
    <xf numFmtId="0" fontId="7" fillId="0" borderId="26" xfId="0" applyFont="1" applyBorder="1" applyAlignment="1">
      <alignment horizontal="center" wrapText="1"/>
    </xf>
    <xf numFmtId="0" fontId="50" fillId="2" borderId="11" xfId="0" applyFont="1" applyFill="1" applyBorder="1" applyAlignment="1">
      <alignment horizontal="center" vertical="center" wrapText="1"/>
    </xf>
    <xf numFmtId="0" fontId="50" fillId="2" borderId="25" xfId="0" applyFont="1" applyFill="1" applyBorder="1" applyAlignment="1">
      <alignment horizontal="center" vertical="center" wrapText="1"/>
    </xf>
    <xf numFmtId="0" fontId="50" fillId="2" borderId="12" xfId="0" applyFont="1" applyFill="1" applyBorder="1" applyAlignment="1">
      <alignment horizontal="center" vertical="center" wrapText="1"/>
    </xf>
    <xf numFmtId="0" fontId="51" fillId="4" borderId="2" xfId="0" applyFont="1" applyFill="1" applyBorder="1" applyAlignment="1">
      <alignment horizontal="center" vertical="center" wrapText="1"/>
    </xf>
    <xf numFmtId="0" fontId="51" fillId="4" borderId="7" xfId="0" applyFont="1" applyFill="1" applyBorder="1" applyAlignment="1">
      <alignment horizontal="center" vertical="center" wrapText="1"/>
    </xf>
    <xf numFmtId="0" fontId="51" fillId="4" borderId="48" xfId="0" applyFont="1" applyFill="1" applyBorder="1" applyAlignment="1">
      <alignment horizontal="center" vertical="center" wrapText="1"/>
    </xf>
    <xf numFmtId="0" fontId="20" fillId="0" borderId="51" xfId="0" applyFont="1" applyBorder="1" applyAlignment="1">
      <alignment horizontal="left" vertical="top" wrapText="1"/>
    </xf>
    <xf numFmtId="0" fontId="20" fillId="0" borderId="28" xfId="0" applyFont="1" applyBorder="1" applyAlignment="1">
      <alignment horizontal="left" vertical="top" wrapText="1"/>
    </xf>
    <xf numFmtId="0" fontId="45" fillId="0" borderId="26" xfId="0" applyFont="1" applyBorder="1" applyAlignment="1">
      <alignment horizontal="center" wrapText="1"/>
    </xf>
    <xf numFmtId="0" fontId="45" fillId="0" borderId="53" xfId="0" applyFont="1" applyBorder="1" applyAlignment="1">
      <alignment horizontal="center" wrapText="1"/>
    </xf>
    <xf numFmtId="0" fontId="20" fillId="0" borderId="40" xfId="0" applyFont="1" applyBorder="1" applyAlignment="1">
      <alignment horizontal="left" vertical="top" wrapText="1"/>
    </xf>
    <xf numFmtId="0" fontId="20" fillId="0" borderId="0" xfId="0" applyFont="1" applyAlignment="1">
      <alignment horizontal="left" vertical="top" wrapText="1"/>
    </xf>
    <xf numFmtId="0" fontId="82" fillId="3" borderId="30" xfId="0" applyFont="1" applyFill="1" applyBorder="1" applyAlignment="1">
      <alignment horizontal="center" vertical="center" wrapText="1"/>
    </xf>
    <xf numFmtId="0" fontId="82" fillId="3" borderId="8" xfId="0" applyFont="1" applyFill="1" applyBorder="1" applyAlignment="1">
      <alignment horizontal="center" vertical="center" wrapText="1"/>
    </xf>
    <xf numFmtId="0" fontId="82" fillId="3" borderId="35" xfId="0" applyFont="1" applyFill="1" applyBorder="1" applyAlignment="1">
      <alignment horizontal="center" vertical="center" wrapText="1"/>
    </xf>
    <xf numFmtId="0" fontId="82" fillId="8" borderId="34" xfId="0" applyFont="1" applyFill="1" applyBorder="1" applyAlignment="1">
      <alignment horizontal="center" vertical="center" wrapText="1"/>
    </xf>
    <xf numFmtId="0" fontId="82" fillId="3" borderId="1" xfId="0" applyFont="1" applyFill="1" applyBorder="1" applyAlignment="1">
      <alignment horizontal="center" vertical="center" wrapText="1"/>
    </xf>
    <xf numFmtId="0" fontId="82" fillId="3" borderId="2" xfId="0" applyFont="1" applyFill="1" applyBorder="1" applyAlignment="1">
      <alignment horizontal="center" vertical="center" wrapText="1"/>
    </xf>
    <xf numFmtId="0" fontId="82" fillId="3" borderId="7" xfId="0" applyFont="1" applyFill="1" applyBorder="1" applyAlignment="1">
      <alignment horizontal="center" vertical="center" wrapText="1"/>
    </xf>
    <xf numFmtId="0" fontId="62" fillId="0" borderId="25" xfId="0" applyFont="1" applyBorder="1" applyAlignment="1">
      <alignment horizontal="left" vertical="center" wrapText="1"/>
    </xf>
    <xf numFmtId="0" fontId="6" fillId="0" borderId="25" xfId="0" applyFont="1" applyBorder="1" applyAlignment="1">
      <alignment horizontal="left" vertical="center" wrapText="1"/>
    </xf>
    <xf numFmtId="0" fontId="6" fillId="0" borderId="52" xfId="0" applyFont="1" applyBorder="1" applyAlignment="1">
      <alignment horizontal="left" vertical="center" wrapText="1"/>
    </xf>
    <xf numFmtId="0" fontId="6" fillId="0" borderId="42" xfId="0" applyFont="1" applyBorder="1" applyAlignment="1">
      <alignment horizontal="center" vertical="center"/>
    </xf>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4" fillId="8" borderId="3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3" xfId="0" applyFont="1" applyBorder="1" applyAlignment="1">
      <alignment horizontal="center" vertical="center" wrapText="1"/>
    </xf>
    <xf numFmtId="0" fontId="4" fillId="8" borderId="31"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20" fillId="0" borderId="27" xfId="0" applyFont="1" applyBorder="1" applyAlignment="1">
      <alignment horizontal="left" vertical="top" wrapText="1"/>
    </xf>
    <xf numFmtId="0" fontId="20" fillId="0" borderId="28" xfId="0" applyFont="1" applyBorder="1" applyAlignment="1">
      <alignment horizontal="left" vertical="top"/>
    </xf>
    <xf numFmtId="0" fontId="71" fillId="8" borderId="0" xfId="0" applyFont="1" applyFill="1" applyAlignment="1">
      <alignment horizontal="center" vertical="center"/>
    </xf>
    <xf numFmtId="0" fontId="5" fillId="0" borderId="11" xfId="0" applyFont="1" applyBorder="1" applyAlignment="1">
      <alignment horizontal="center"/>
    </xf>
    <xf numFmtId="0" fontId="5" fillId="0" borderId="25"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center"/>
    </xf>
    <xf numFmtId="0" fontId="5" fillId="0" borderId="26" xfId="0" applyFont="1" applyBorder="1" applyAlignment="1">
      <alignment horizontal="center"/>
    </xf>
    <xf numFmtId="0" fontId="5" fillId="0" borderId="18" xfId="0" applyFont="1" applyBorder="1" applyAlignment="1">
      <alignment horizontal="center"/>
    </xf>
    <xf numFmtId="0" fontId="63" fillId="0" borderId="9" xfId="0" applyFont="1" applyBorder="1" applyAlignment="1">
      <alignment horizontal="left" vertical="center" wrapText="1"/>
    </xf>
    <xf numFmtId="0" fontId="7" fillId="0" borderId="0" xfId="0" applyFont="1" applyAlignment="1">
      <alignment horizontal="left" vertical="center" wrapText="1"/>
    </xf>
    <xf numFmtId="0" fontId="71" fillId="8" borderId="27" xfId="0" applyFont="1" applyFill="1" applyBorder="1" applyAlignment="1">
      <alignment horizontal="center" vertical="center"/>
    </xf>
    <xf numFmtId="0" fontId="71" fillId="8" borderId="29" xfId="0" applyFont="1" applyFill="1" applyBorder="1" applyAlignment="1">
      <alignment horizontal="center" vertical="center"/>
    </xf>
    <xf numFmtId="0" fontId="78" fillId="10" borderId="1" xfId="0" applyFont="1" applyFill="1" applyBorder="1" applyAlignment="1">
      <alignment horizontal="left" vertical="center" wrapText="1"/>
    </xf>
    <xf numFmtId="0" fontId="16" fillId="10" borderId="71" xfId="12" applyFill="1" applyBorder="1" applyAlignment="1">
      <alignment vertical="center"/>
    </xf>
  </cellXfs>
  <cellStyles count="13">
    <cellStyle name="Comma 2" xfId="3" xr:uid="{72930762-5FB1-45C4-A369-15BD27BE001A}"/>
    <cellStyle name="Currency [0] 2" xfId="10" xr:uid="{8AB313EC-4358-45B7-AAF4-03596F43E5E4}"/>
    <cellStyle name="Hipervínculo" xfId="12" builtinId="8"/>
    <cellStyle name="Millares [0] 2" xfId="4" xr:uid="{9B41C9EB-D5F1-4660-A8B3-D9DBCAED4898}"/>
    <cellStyle name="Moneda" xfId="1" builtinId="4"/>
    <cellStyle name="Normal" xfId="0" builtinId="0"/>
    <cellStyle name="Normal 2 2" xfId="11" xr:uid="{183CCD30-7E4C-404A-8DEE-88323703CA57}"/>
    <cellStyle name="Normal 4" xfId="6" xr:uid="{C29C2B7F-2F6E-4EDE-9211-FF66873C073F}"/>
    <cellStyle name="Normal 4 2" xfId="7" xr:uid="{68D1205C-D469-4349-BB5C-0DBBF42E8B19}"/>
    <cellStyle name="Normal 5" xfId="5" xr:uid="{C685ED61-9C07-45D4-8378-D14F084050A2}"/>
    <cellStyle name="Normal 5 2" xfId="8" xr:uid="{E7B5C7A0-8E48-4AEE-BC98-8BCAB4DE0927}"/>
    <cellStyle name="Porcentaje" xfId="2" builtinId="5"/>
    <cellStyle name="Porcentaje 2" xfId="9" xr:uid="{A29F389F-DE11-4840-A8A0-1AF9DF121913}"/>
  </cellStyles>
  <dxfs count="0"/>
  <tableStyles count="0" defaultTableStyle="TableStyleMedium2" defaultPivotStyle="PivotStyleLight16"/>
  <colors>
    <mruColors>
      <color rgb="FFFFFF00"/>
      <color rgb="FF99FF66"/>
      <color rgb="FF33CC33"/>
      <color rgb="FFFF3300"/>
      <color rgb="FF66FF33"/>
      <color rgb="FFFF6600"/>
      <color rgb="FF00CC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r>
              <a:rPr kumimoji="0" lang="es-ES" sz="1400" b="1" i="0" u="none" strike="noStrike" kern="0" cap="none" spc="0" normalizeH="0" baseline="0" noProof="0">
                <a:ln>
                  <a:noFill/>
                </a:ln>
                <a:solidFill>
                  <a:sysClr val="windowText" lastClr="000000">
                    <a:lumMod val="65000"/>
                    <a:lumOff val="35000"/>
                  </a:sysClr>
                </a:solidFill>
                <a:effectLst/>
                <a:uLnTx/>
                <a:uFillTx/>
                <a:latin typeface="Arial Nova" panose="020B0504020202020204" pitchFamily="34" charset="0"/>
              </a:rPr>
              <a:t>DISTRIBUCION DE ACCIONES ESTRATEGICAS PAI 2022</a:t>
            </a:r>
          </a:p>
        </c:rich>
      </c:tx>
      <c:overlay val="0"/>
      <c:spPr>
        <a:noFill/>
        <a:ln>
          <a:noFill/>
        </a:ln>
        <a:effectLst/>
      </c:spPr>
      <c:txPr>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solidFill>
                    <a:latin typeface="Arial Black" panose="020B0A040201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PAI!$A$8:$A$14</c:f>
              <c:strCache>
                <c:ptCount val="7"/>
                <c:pt idx="0">
                  <c:v>DIRECCIÓN GENERAL</c:v>
                </c:pt>
                <c:pt idx="1">
                  <c:v>SUB DIRECCIÓN GESTION CONTRACTUAL</c:v>
                </c:pt>
                <c:pt idx="2">
                  <c:v>SUB DIRECCIÓN NEGOCIOS</c:v>
                </c:pt>
                <c:pt idx="3">
                  <c:v>SUB DIRECCIÓN EMAE</c:v>
                </c:pt>
                <c:pt idx="4">
                  <c:v>SUB DIRECCIÓN IDT</c:v>
                </c:pt>
                <c:pt idx="5">
                  <c:v>SECRETARÍA GENERAL</c:v>
                </c:pt>
                <c:pt idx="6">
                  <c:v>DEC612 de 2018 </c:v>
                </c:pt>
              </c:strCache>
            </c:strRef>
          </c:cat>
          <c:val>
            <c:numRef>
              <c:f>PAI!$B$8:$B$14</c:f>
              <c:numCache>
                <c:formatCode>General</c:formatCode>
                <c:ptCount val="7"/>
                <c:pt idx="0">
                  <c:v>14</c:v>
                </c:pt>
                <c:pt idx="1">
                  <c:v>16</c:v>
                </c:pt>
                <c:pt idx="2">
                  <c:v>15</c:v>
                </c:pt>
                <c:pt idx="3">
                  <c:v>18</c:v>
                </c:pt>
                <c:pt idx="4">
                  <c:v>12</c:v>
                </c:pt>
                <c:pt idx="5">
                  <c:v>12</c:v>
                </c:pt>
                <c:pt idx="6">
                  <c:v>12</c:v>
                </c:pt>
              </c:numCache>
            </c:numRef>
          </c:val>
          <c:extLst>
            <c:ext xmlns:c16="http://schemas.microsoft.com/office/drawing/2014/chart" uri="{C3380CC4-5D6E-409C-BE32-E72D297353CC}">
              <c16:uniqueId val="{00000000-421C-4FF1-8092-582F4B3B94BA}"/>
            </c:ext>
          </c:extLst>
        </c:ser>
        <c:dLbls>
          <c:showLegendKey val="0"/>
          <c:showVal val="0"/>
          <c:showCatName val="0"/>
          <c:showSerName val="0"/>
          <c:showPercent val="0"/>
          <c:showBubbleSize val="0"/>
        </c:dLbls>
        <c:gapWidth val="150"/>
        <c:axId val="1389363247"/>
        <c:axId val="1389364495"/>
      </c:barChart>
      <c:catAx>
        <c:axId val="138936324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r>
                  <a:rPr lang="es-CO">
                    <a:latin typeface="Arial Nova" panose="020B0504020202020204" pitchFamily="34" charset="0"/>
                  </a:rPr>
                  <a:t>ÁREAS DE LA</a:t>
                </a:r>
                <a:r>
                  <a:rPr lang="es-CO" baseline="0">
                    <a:latin typeface="Arial Nova" panose="020B0504020202020204" pitchFamily="34" charset="0"/>
                  </a:rPr>
                  <a:t> ANCPCCE</a:t>
                </a:r>
                <a:endParaRPr lang="es-CO">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Arial Nova Light" panose="020B0304020202020204" pitchFamily="34" charset="0"/>
                <a:ea typeface="+mn-ea"/>
                <a:cs typeface="+mn-cs"/>
              </a:defRPr>
            </a:pPr>
            <a:endParaRPr lang="es-CO"/>
          </a:p>
        </c:txPr>
        <c:crossAx val="1389364495"/>
        <c:crosses val="autoZero"/>
        <c:auto val="1"/>
        <c:lblAlgn val="ctr"/>
        <c:lblOffset val="100"/>
        <c:noMultiLvlLbl val="0"/>
      </c:catAx>
      <c:valAx>
        <c:axId val="1389364495"/>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15000"/>
                  <a:lumOff val="85000"/>
                </a:schemeClr>
              </a:solidFill>
              <a:round/>
            </a:ln>
            <a:effectLst/>
          </c:spPr>
        </c:minorGridlines>
        <c:title>
          <c:tx>
            <c:rich>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es-CO"/>
                  <a:t>NÚMERO</a:t>
                </a:r>
                <a:r>
                  <a:rPr lang="es-CO" baseline="0"/>
                  <a:t> DE ACCIONES</a:t>
                </a:r>
                <a:endParaRPr lang="es-CO"/>
              </a:p>
            </c:rich>
          </c:tx>
          <c:overlay val="0"/>
          <c:spPr>
            <a:noFill/>
            <a:ln>
              <a:noFill/>
            </a:ln>
            <a:effectLst/>
          </c:spPr>
          <c:txPr>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crossAx val="1389363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0</xdr:col>
      <xdr:colOff>336549</xdr:colOff>
      <xdr:row>18</xdr:row>
      <xdr:rowOff>169861</xdr:rowOff>
    </xdr:from>
    <xdr:to>
      <xdr:col>11</xdr:col>
      <xdr:colOff>1311275</xdr:colOff>
      <xdr:row>38</xdr:row>
      <xdr:rowOff>34925</xdr:rowOff>
    </xdr:to>
    <xdr:graphicFrame macro="">
      <xdr:nvGraphicFramePr>
        <xdr:cNvPr id="2" name="Gráfico 1">
          <a:extLst>
            <a:ext uri="{FF2B5EF4-FFF2-40B4-BE49-F238E27FC236}">
              <a16:creationId xmlns:a16="http://schemas.microsoft.com/office/drawing/2014/main" id="{5A532DD8-FF19-4CDF-BDCD-8C0718A40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838201</xdr:colOff>
      <xdr:row>42</xdr:row>
      <xdr:rowOff>133349</xdr:rowOff>
    </xdr:from>
    <xdr:to>
      <xdr:col>5</xdr:col>
      <xdr:colOff>522851</xdr:colOff>
      <xdr:row>42</xdr:row>
      <xdr:rowOff>2981326</xdr:rowOff>
    </xdr:to>
    <xdr:pic>
      <xdr:nvPicPr>
        <xdr:cNvPr id="5" name="Imagen 4">
          <a:extLst>
            <a:ext uri="{FF2B5EF4-FFF2-40B4-BE49-F238E27FC236}">
              <a16:creationId xmlns:a16="http://schemas.microsoft.com/office/drawing/2014/main" id="{9EC6A037-7962-4025-83C1-AD66D4B20EF8}"/>
            </a:ext>
          </a:extLst>
        </xdr:cNvPr>
        <xdr:cNvPicPr>
          <a:picLocks noChangeAspect="1"/>
        </xdr:cNvPicPr>
      </xdr:nvPicPr>
      <xdr:blipFill>
        <a:blip xmlns:r="http://schemas.openxmlformats.org/officeDocument/2006/relationships" r:embed="rId2"/>
        <a:stretch>
          <a:fillRect/>
        </a:stretch>
      </xdr:blipFill>
      <xdr:spPr>
        <a:xfrm>
          <a:off x="2228851" y="12134849"/>
          <a:ext cx="3845297" cy="2847977"/>
        </a:xfrm>
        <a:prstGeom prst="rect">
          <a:avLst/>
        </a:prstGeom>
      </xdr:spPr>
    </xdr:pic>
    <xdr:clientData/>
  </xdr:twoCellAnchor>
  <xdr:twoCellAnchor editAs="oneCell">
    <xdr:from>
      <xdr:col>19</xdr:col>
      <xdr:colOff>499389</xdr:colOff>
      <xdr:row>0</xdr:row>
      <xdr:rowOff>158750</xdr:rowOff>
    </xdr:from>
    <xdr:to>
      <xdr:col>26</xdr:col>
      <xdr:colOff>199583</xdr:colOff>
      <xdr:row>0</xdr:row>
      <xdr:rowOff>1305214</xdr:rowOff>
    </xdr:to>
    <xdr:pic>
      <xdr:nvPicPr>
        <xdr:cNvPr id="6" name="Imagen 5" descr="Texto, Logotipo&#10;&#10;Descripción generada automáticamente">
          <a:extLst>
            <a:ext uri="{FF2B5EF4-FFF2-40B4-BE49-F238E27FC236}">
              <a16:creationId xmlns:a16="http://schemas.microsoft.com/office/drawing/2014/main" id="{043F3507-4FEB-4326-800A-9CB7814FCE0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5764" b="32388"/>
        <a:stretch/>
      </xdr:blipFill>
      <xdr:spPr>
        <a:xfrm>
          <a:off x="19563821" y="158750"/>
          <a:ext cx="5418369" cy="1140114"/>
        </a:xfrm>
        <a:prstGeom prst="rect">
          <a:avLst/>
        </a:prstGeom>
      </xdr:spPr>
    </xdr:pic>
    <xdr:clientData/>
  </xdr:twoCellAnchor>
  <xdr:twoCellAnchor editAs="oneCell">
    <xdr:from>
      <xdr:col>1</xdr:col>
      <xdr:colOff>109105</xdr:colOff>
      <xdr:row>0</xdr:row>
      <xdr:rowOff>1278082</xdr:rowOff>
    </xdr:from>
    <xdr:to>
      <xdr:col>12</xdr:col>
      <xdr:colOff>352714</xdr:colOff>
      <xdr:row>0</xdr:row>
      <xdr:rowOff>1505054</xdr:rowOff>
    </xdr:to>
    <xdr:pic>
      <xdr:nvPicPr>
        <xdr:cNvPr id="7" name="Imagen 6">
          <a:extLst>
            <a:ext uri="{FF2B5EF4-FFF2-40B4-BE49-F238E27FC236}">
              <a16:creationId xmlns:a16="http://schemas.microsoft.com/office/drawing/2014/main" id="{885DEA33-0CF3-40A6-8C8D-BC7E57C8DBF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flipV="1">
          <a:off x="2259446" y="1278082"/>
          <a:ext cx="10685895" cy="2269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2540000</xdr:colOff>
      <xdr:row>1</xdr:row>
      <xdr:rowOff>0</xdr:rowOff>
    </xdr:from>
    <xdr:ext cx="2010357" cy="455060"/>
    <xdr:sp macro="" textlink="">
      <xdr:nvSpPr>
        <xdr:cNvPr id="3" name="CuadroTexto 2">
          <a:extLst>
            <a:ext uri="{FF2B5EF4-FFF2-40B4-BE49-F238E27FC236}">
              <a16:creationId xmlns:a16="http://schemas.microsoft.com/office/drawing/2014/main" id="{4F4EA869-2C35-40E2-80CA-D13FE214D08F}"/>
            </a:ext>
          </a:extLst>
        </xdr:cNvPr>
        <xdr:cNvSpPr txBox="1"/>
      </xdr:nvSpPr>
      <xdr:spPr>
        <a:xfrm>
          <a:off x="17335500" y="158750"/>
          <a:ext cx="2010357" cy="455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twoCellAnchor editAs="oneCell">
    <xdr:from>
      <xdr:col>13</xdr:col>
      <xdr:colOff>47625</xdr:colOff>
      <xdr:row>0</xdr:row>
      <xdr:rowOff>301625</xdr:rowOff>
    </xdr:from>
    <xdr:to>
      <xdr:col>16</xdr:col>
      <xdr:colOff>0</xdr:colOff>
      <xdr:row>0</xdr:row>
      <xdr:rowOff>1449770</xdr:rowOff>
    </xdr:to>
    <xdr:pic>
      <xdr:nvPicPr>
        <xdr:cNvPr id="4" name="Imagen 3" descr="Texto, Logotipo&#10;&#10;Descripción generada automáticamente">
          <a:extLst>
            <a:ext uri="{FF2B5EF4-FFF2-40B4-BE49-F238E27FC236}">
              <a16:creationId xmlns:a16="http://schemas.microsoft.com/office/drawing/2014/main" id="{CB8BA093-2C02-486E-9253-3A5688FFF58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764" b="32388"/>
        <a:stretch/>
      </xdr:blipFill>
      <xdr:spPr>
        <a:xfrm>
          <a:off x="14843125" y="301625"/>
          <a:ext cx="5492750" cy="1149588"/>
        </a:xfrm>
        <a:prstGeom prst="rect">
          <a:avLst/>
        </a:prstGeom>
      </xdr:spPr>
    </xdr:pic>
    <xdr:clientData/>
  </xdr:twoCellAnchor>
  <xdr:twoCellAnchor editAs="oneCell">
    <xdr:from>
      <xdr:col>1</xdr:col>
      <xdr:colOff>896257</xdr:colOff>
      <xdr:row>0</xdr:row>
      <xdr:rowOff>1349343</xdr:rowOff>
    </xdr:from>
    <xdr:to>
      <xdr:col>4</xdr:col>
      <xdr:colOff>181677</xdr:colOff>
      <xdr:row>0</xdr:row>
      <xdr:rowOff>1485407</xdr:rowOff>
    </xdr:to>
    <xdr:pic>
      <xdr:nvPicPr>
        <xdr:cNvPr id="5" name="Imagen 4">
          <a:extLst>
            <a:ext uri="{FF2B5EF4-FFF2-40B4-BE49-F238E27FC236}">
              <a16:creationId xmlns:a16="http://schemas.microsoft.com/office/drawing/2014/main" id="{E39E23D1-EB47-41BA-81D9-C6EDE37EC9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flipV="1">
          <a:off x="1329212" y="1349343"/>
          <a:ext cx="6057117" cy="136064"/>
        </a:xfrm>
        <a:prstGeom prst="rect">
          <a:avLst/>
        </a:prstGeom>
      </xdr:spPr>
    </xdr:pic>
    <xdr:clientData/>
  </xdr:twoCellAnchor>
  <xdr:oneCellAnchor>
    <xdr:from>
      <xdr:col>13</xdr:col>
      <xdr:colOff>2540000</xdr:colOff>
      <xdr:row>97</xdr:row>
      <xdr:rowOff>0</xdr:rowOff>
    </xdr:from>
    <xdr:ext cx="2010357" cy="455060"/>
    <xdr:sp macro="" textlink="">
      <xdr:nvSpPr>
        <xdr:cNvPr id="6" name="CuadroTexto 5">
          <a:extLst>
            <a:ext uri="{FF2B5EF4-FFF2-40B4-BE49-F238E27FC236}">
              <a16:creationId xmlns:a16="http://schemas.microsoft.com/office/drawing/2014/main" id="{F3B21CBB-5496-417C-97FE-8B0BB08700B1}"/>
            </a:ext>
          </a:extLst>
        </xdr:cNvPr>
        <xdr:cNvSpPr txBox="1"/>
      </xdr:nvSpPr>
      <xdr:spPr>
        <a:xfrm>
          <a:off x="17335500" y="1603375"/>
          <a:ext cx="2010357" cy="455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25</xdr:col>
      <xdr:colOff>2622175</xdr:colOff>
      <xdr:row>0</xdr:row>
      <xdr:rowOff>0</xdr:rowOff>
    </xdr:from>
    <xdr:to>
      <xdr:col>25</xdr:col>
      <xdr:colOff>8438029</xdr:colOff>
      <xdr:row>0</xdr:row>
      <xdr:rowOff>1217210</xdr:rowOff>
    </xdr:to>
    <xdr:pic>
      <xdr:nvPicPr>
        <xdr:cNvPr id="4" name="Imagen 3" descr="Texto, Logotipo&#10;&#10;Descripción generada automáticamente">
          <a:extLst>
            <a:ext uri="{FF2B5EF4-FFF2-40B4-BE49-F238E27FC236}">
              <a16:creationId xmlns:a16="http://schemas.microsoft.com/office/drawing/2014/main" id="{F7E01B2C-0F30-4096-8E48-5647D01914B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764" b="32388"/>
        <a:stretch/>
      </xdr:blipFill>
      <xdr:spPr>
        <a:xfrm>
          <a:off x="31578175" y="0"/>
          <a:ext cx="5815854" cy="1217210"/>
        </a:xfrm>
        <a:prstGeom prst="rect">
          <a:avLst/>
        </a:prstGeom>
      </xdr:spPr>
    </xdr:pic>
    <xdr:clientData/>
  </xdr:twoCellAnchor>
  <xdr:twoCellAnchor editAs="oneCell">
    <xdr:from>
      <xdr:col>2</xdr:col>
      <xdr:colOff>209404</xdr:colOff>
      <xdr:row>0</xdr:row>
      <xdr:rowOff>1044628</xdr:rowOff>
    </xdr:from>
    <xdr:to>
      <xdr:col>6</xdr:col>
      <xdr:colOff>238459</xdr:colOff>
      <xdr:row>0</xdr:row>
      <xdr:rowOff>1189583</xdr:rowOff>
    </xdr:to>
    <xdr:pic>
      <xdr:nvPicPr>
        <xdr:cNvPr id="3" name="Imagen 2">
          <a:extLst>
            <a:ext uri="{FF2B5EF4-FFF2-40B4-BE49-F238E27FC236}">
              <a16:creationId xmlns:a16="http://schemas.microsoft.com/office/drawing/2014/main" id="{84A37655-3C76-48D7-A88A-6347BE46FA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flipV="1">
          <a:off x="1512825" y="1044628"/>
          <a:ext cx="7235135" cy="1513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427666</xdr:colOff>
      <xdr:row>0</xdr:row>
      <xdr:rowOff>47626</xdr:rowOff>
    </xdr:from>
    <xdr:to>
      <xdr:col>13</xdr:col>
      <xdr:colOff>101600</xdr:colOff>
      <xdr:row>0</xdr:row>
      <xdr:rowOff>752475</xdr:rowOff>
    </xdr:to>
    <xdr:pic>
      <xdr:nvPicPr>
        <xdr:cNvPr id="2" name="Imagen 1">
          <a:extLst>
            <a:ext uri="{FF2B5EF4-FFF2-40B4-BE49-F238E27FC236}">
              <a16:creationId xmlns:a16="http://schemas.microsoft.com/office/drawing/2014/main" id="{58FF6EBE-0E50-4E39-907E-894ED3FFAC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5266" y="47626"/>
          <a:ext cx="3398209" cy="704849"/>
        </a:xfrm>
        <a:prstGeom prst="rect">
          <a:avLst/>
        </a:prstGeom>
      </xdr:spPr>
    </xdr:pic>
    <xdr:clientData/>
  </xdr:twoCellAnchor>
  <xdr:twoCellAnchor editAs="oneCell">
    <xdr:from>
      <xdr:col>1</xdr:col>
      <xdr:colOff>63500</xdr:colOff>
      <xdr:row>0</xdr:row>
      <xdr:rowOff>876300</xdr:rowOff>
    </xdr:from>
    <xdr:to>
      <xdr:col>5</xdr:col>
      <xdr:colOff>1253356</xdr:colOff>
      <xdr:row>0</xdr:row>
      <xdr:rowOff>996957</xdr:rowOff>
    </xdr:to>
    <xdr:pic>
      <xdr:nvPicPr>
        <xdr:cNvPr id="3" name="Imagen 2">
          <a:extLst>
            <a:ext uri="{FF2B5EF4-FFF2-40B4-BE49-F238E27FC236}">
              <a16:creationId xmlns:a16="http://schemas.microsoft.com/office/drawing/2014/main" id="{69471E89-EAAE-48EB-9A70-9280A4F3E91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9350" y="876300"/>
          <a:ext cx="5623214" cy="1238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611188</xdr:colOff>
      <xdr:row>0</xdr:row>
      <xdr:rowOff>104776</xdr:rowOff>
    </xdr:from>
    <xdr:to>
      <xdr:col>18</xdr:col>
      <xdr:colOff>218282</xdr:colOff>
      <xdr:row>0</xdr:row>
      <xdr:rowOff>526070</xdr:rowOff>
    </xdr:to>
    <xdr:pic>
      <xdr:nvPicPr>
        <xdr:cNvPr id="2" name="0 Imagen">
          <a:extLst>
            <a:ext uri="{FF2B5EF4-FFF2-40B4-BE49-F238E27FC236}">
              <a16:creationId xmlns:a16="http://schemas.microsoft.com/office/drawing/2014/main" id="{AB86408C-354F-4DBF-8054-E4A3A0CEF8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814463" y="104776"/>
          <a:ext cx="1134269" cy="41811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1226243</xdr:colOff>
      <xdr:row>19</xdr:row>
      <xdr:rowOff>669978</xdr:rowOff>
    </xdr:from>
    <xdr:to>
      <xdr:col>4</xdr:col>
      <xdr:colOff>5589991</xdr:colOff>
      <xdr:row>20</xdr:row>
      <xdr:rowOff>1402370</xdr:rowOff>
    </xdr:to>
    <xdr:pic>
      <xdr:nvPicPr>
        <xdr:cNvPr id="3" name="Imagen 2">
          <a:extLst>
            <a:ext uri="{FF2B5EF4-FFF2-40B4-BE49-F238E27FC236}">
              <a16:creationId xmlns:a16="http://schemas.microsoft.com/office/drawing/2014/main" id="{96C842DB-EA8D-477D-84A4-183F50CD1726}"/>
            </a:ext>
          </a:extLst>
        </xdr:cNvPr>
        <xdr:cNvPicPr>
          <a:picLocks noChangeAspect="1"/>
        </xdr:cNvPicPr>
      </xdr:nvPicPr>
      <xdr:blipFill>
        <a:blip xmlns:r="http://schemas.openxmlformats.org/officeDocument/2006/relationships" r:embed="rId2"/>
        <a:stretch>
          <a:fillRect/>
        </a:stretch>
      </xdr:blipFill>
      <xdr:spPr>
        <a:xfrm>
          <a:off x="3539457" y="26319442"/>
          <a:ext cx="11023991" cy="5930321"/>
        </a:xfrm>
        <a:prstGeom prst="rect">
          <a:avLst/>
        </a:prstGeom>
      </xdr:spPr>
    </xdr:pic>
    <xdr:clientData/>
  </xdr:twoCellAnchor>
  <xdr:twoCellAnchor editAs="oneCell">
    <xdr:from>
      <xdr:col>0</xdr:col>
      <xdr:colOff>3459</xdr:colOff>
      <xdr:row>0</xdr:row>
      <xdr:rowOff>1116639</xdr:rowOff>
    </xdr:from>
    <xdr:to>
      <xdr:col>2</xdr:col>
      <xdr:colOff>4027999</xdr:colOff>
      <xdr:row>0</xdr:row>
      <xdr:rowOff>1245979</xdr:rowOff>
    </xdr:to>
    <xdr:pic>
      <xdr:nvPicPr>
        <xdr:cNvPr id="4" name="Imagen 3">
          <a:extLst>
            <a:ext uri="{FF2B5EF4-FFF2-40B4-BE49-F238E27FC236}">
              <a16:creationId xmlns:a16="http://schemas.microsoft.com/office/drawing/2014/main" id="{4F8C2B0D-6C81-4F9C-95B7-62DEACB4620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flipV="1">
          <a:off x="3459" y="1116639"/>
          <a:ext cx="6334882" cy="126165"/>
        </a:xfrm>
        <a:prstGeom prst="rect">
          <a:avLst/>
        </a:prstGeom>
      </xdr:spPr>
    </xdr:pic>
    <xdr:clientData/>
  </xdr:twoCellAnchor>
  <xdr:twoCellAnchor editAs="oneCell">
    <xdr:from>
      <xdr:col>4</xdr:col>
      <xdr:colOff>4235823</xdr:colOff>
      <xdr:row>0</xdr:row>
      <xdr:rowOff>268941</xdr:rowOff>
    </xdr:from>
    <xdr:to>
      <xdr:col>4</xdr:col>
      <xdr:colOff>8981269</xdr:colOff>
      <xdr:row>0</xdr:row>
      <xdr:rowOff>1211009</xdr:rowOff>
    </xdr:to>
    <xdr:pic>
      <xdr:nvPicPr>
        <xdr:cNvPr id="5" name="Imagen 4">
          <a:extLst>
            <a:ext uri="{FF2B5EF4-FFF2-40B4-BE49-F238E27FC236}">
              <a16:creationId xmlns:a16="http://schemas.microsoft.com/office/drawing/2014/main" id="{F79B3FD8-817A-4088-8EB9-966C72A5D7A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779748" y="268941"/>
          <a:ext cx="4748621" cy="9388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637090</xdr:rowOff>
    </xdr:from>
    <xdr:to>
      <xdr:col>2</xdr:col>
      <xdr:colOff>111446</xdr:colOff>
      <xdr:row>0</xdr:row>
      <xdr:rowOff>771473</xdr:rowOff>
    </xdr:to>
    <xdr:pic>
      <xdr:nvPicPr>
        <xdr:cNvPr id="2" name="Imagen 1">
          <a:extLst>
            <a:ext uri="{FF2B5EF4-FFF2-40B4-BE49-F238E27FC236}">
              <a16:creationId xmlns:a16="http://schemas.microsoft.com/office/drawing/2014/main" id="{819D3454-6D85-4908-A1B8-FA6A6B6A95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V="1">
          <a:off x="0" y="637090"/>
          <a:ext cx="6045521" cy="134383"/>
        </a:xfrm>
        <a:prstGeom prst="rect">
          <a:avLst/>
        </a:prstGeom>
      </xdr:spPr>
    </xdr:pic>
    <xdr:clientData/>
  </xdr:twoCellAnchor>
  <xdr:twoCellAnchor editAs="oneCell">
    <xdr:from>
      <xdr:col>3</xdr:col>
      <xdr:colOff>961492</xdr:colOff>
      <xdr:row>0</xdr:row>
      <xdr:rowOff>0</xdr:rowOff>
    </xdr:from>
    <xdr:to>
      <xdr:col>3</xdr:col>
      <xdr:colOff>4978401</xdr:colOff>
      <xdr:row>1</xdr:row>
      <xdr:rowOff>20245</xdr:rowOff>
    </xdr:to>
    <xdr:pic>
      <xdr:nvPicPr>
        <xdr:cNvPr id="3" name="Imagen 2">
          <a:extLst>
            <a:ext uri="{FF2B5EF4-FFF2-40B4-BE49-F238E27FC236}">
              <a16:creationId xmlns:a16="http://schemas.microsoft.com/office/drawing/2014/main" id="{5A8DED4F-57EB-4ACD-AA5A-857EE1736F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90842" y="0"/>
          <a:ext cx="4016909" cy="8012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my.sharepoint.com/Users/carolina.olivera/OneDrive%20-%20Colombia%20Compra%20Eficiente/Planeaci&#243;n/PAAC/PAAC%202020/Versiones%20del%20PAAC/PAAC%202020-%20Mapa%20de%20Riesgo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ceficiente-my.sharepoint.com/Users/KARINA.BLANCO/AppData/Local/Microsoft/Windows/INetCache/Content.Outlook/ES21V02V/Plan%20de%20acci&#243;n%202021%20-%20Subdirecci&#243;n%20de%20Gesti&#243;n%20Contractu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ceficiente-my.sharepoint.com/Users/cindy.sierra/AppData/Local/Microsoft/Windows/INetCache/Content.Outlook/ZH63EB70/Plan%20de%20acci&#243;n%202021%20-%20Subdirecci&#243;n%20de%20Gesti&#243;n%20Contractu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2021"/>
      <sheetName val="Presupuesto 2021"/>
      <sheetName val="Consideraciones PAI"/>
      <sheetName val="Listas "/>
    </sheetNames>
    <sheetDataSet>
      <sheetData sheetId="0" refreshError="1"/>
      <sheetData sheetId="1">
        <row r="3">
          <cell r="F3">
            <v>79483870.967741936</v>
          </cell>
        </row>
        <row r="4">
          <cell r="F4">
            <v>141935483.87096775</v>
          </cell>
        </row>
        <row r="5">
          <cell r="F5">
            <v>104237419.35483871</v>
          </cell>
        </row>
        <row r="6">
          <cell r="F6">
            <v>104237419.35483871</v>
          </cell>
        </row>
        <row r="7">
          <cell r="F7">
            <v>34745806.451612905</v>
          </cell>
        </row>
        <row r="8">
          <cell r="F8">
            <v>73357741.935483873</v>
          </cell>
        </row>
        <row r="9">
          <cell r="F9">
            <v>130995968</v>
          </cell>
        </row>
        <row r="10">
          <cell r="F10">
            <v>100741935.48387097</v>
          </cell>
        </row>
        <row r="11">
          <cell r="F11">
            <v>106338709.67741935</v>
          </cell>
        </row>
        <row r="12">
          <cell r="F12">
            <v>25935483.870967742</v>
          </cell>
        </row>
        <row r="13">
          <cell r="F13">
            <v>16790322.580645163</v>
          </cell>
        </row>
        <row r="14">
          <cell r="F14">
            <v>918800161.54838717</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2021"/>
      <sheetName val="Presupuesto 2021"/>
      <sheetName val="Consideraciones PAI"/>
      <sheetName val="Listas "/>
    </sheetNames>
    <sheetDataSet>
      <sheetData sheetId="0"/>
      <sheetData sheetId="1">
        <row r="3">
          <cell r="F3">
            <v>79483870.967741936</v>
          </cell>
        </row>
        <row r="13">
          <cell r="F13">
            <v>16790322.580645163</v>
          </cell>
        </row>
        <row r="14">
          <cell r="F14">
            <v>918800161.54838717</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cceficiente.sharepoint.com/:f:/s/ReportePlaneacinEMAE/EmKeUHGyk6tHr2856Y2OII0B4i02iLrrKJGmC7WHGLtmrw?e=32VYZi" TargetMode="External"/><Relationship Id="rId21" Type="http://schemas.openxmlformats.org/officeDocument/2006/relationships/hyperlink" Target="https://cceficiente.sharepoint.com/:f:/s/ReportePlaneacinEMAE/EqhdujqEq5FLtUKnnqJhE04ByuFb7x3L_hyfichav8dWeQ?e=nKDaLj" TargetMode="External"/><Relationship Id="rId42" Type="http://schemas.openxmlformats.org/officeDocument/2006/relationships/hyperlink" Target="https://cceficiente.sharepoint.com/:b:/s/PlaneacinDireccinGeneral/EQd9H385m55Lg5ZnlEbs8kYBGQ5EA_nj7FhOcqzG3bO0LA?e=fCUi2d" TargetMode="External"/><Relationship Id="rId47" Type="http://schemas.openxmlformats.org/officeDocument/2006/relationships/hyperlink" Target="https://cceficiente.sharepoint.com/:b:/s/RAESecretaraGeneral/EQfOA0yHr5FGrL0t5qqjC4MB4-jPGMn9anAepdlUg2EItw?e=zSsDwL" TargetMode="External"/><Relationship Id="rId63" Type="http://schemas.openxmlformats.org/officeDocument/2006/relationships/hyperlink" Target="https://cceficiente.sharepoint.com/:b:/s/ReportePlaneacinSubdireccinIDT/ERd5GCxm759FiexxXQnVEs8BUf8Ms5_6QBeiQwdskRXftQ?e=Fm5GH4" TargetMode="External"/><Relationship Id="rId68" Type="http://schemas.openxmlformats.org/officeDocument/2006/relationships/hyperlink" Target="https://cceficiente.sharepoint.com/:b:/s/ReportePlaneacinSubdireccinIDT/EfAhWZRW-0hOhcsetJNKEVgBA-uDhY9eUfd9ZLNzXzXE2Q?e=SrJRpm" TargetMode="External"/><Relationship Id="rId7" Type="http://schemas.openxmlformats.org/officeDocument/2006/relationships/hyperlink" Target="https://cceficiente.sharepoint.com/:f:/s/IndicadoresdelPlandeaccinNEGOCIOS/EmOEzTU-aMpJlM03efEcAkEBZQLmhs_BauLf0OJ_FoGXxQ?e=k2EiyM" TargetMode="External"/><Relationship Id="rId71" Type="http://schemas.openxmlformats.org/officeDocument/2006/relationships/drawing" Target="../drawings/drawing3.xml"/><Relationship Id="rId2" Type="http://schemas.openxmlformats.org/officeDocument/2006/relationships/hyperlink" Target="https://cceficiente.sharepoint.com/:b:/s/IndicadoresdelPlandeaccinNEGOCIOS/EYw5yVIKwGRIoYQTfbyd6a0B6k7DvJvv-BJiY6nRAvSZ1g?e=60An4K" TargetMode="External"/><Relationship Id="rId16" Type="http://schemas.openxmlformats.org/officeDocument/2006/relationships/hyperlink" Target="https://cceficiente.sharepoint.com/:f:/s/ReportePlaneacinEMAE/EoAU1UpzVeNFt2WPdjS0LEgBT9eIKK-yRLp5XhICNrUI7Q?e=Eh86vB" TargetMode="External"/><Relationship Id="rId29" Type="http://schemas.openxmlformats.org/officeDocument/2006/relationships/hyperlink" Target="https://cceficiente.sharepoint.com/:x:/s/ReportePlaneacinSubdireccinIDT/ER9JvlYbmWVIn-CUrsMXsF8BLEsW2ACbzh5qS3oySAlOHg?e=A2imjy" TargetMode="External"/><Relationship Id="rId11" Type="http://schemas.openxmlformats.org/officeDocument/2006/relationships/hyperlink" Target="https://cceficiente.sharepoint.com/:f:/s/ReportePlaneacin/EnspGXph-Y1Hl0cwNsw2ui0BmFfrf6B-Eg-2ZNKYiguT_Q?e=4aPZPZ" TargetMode="External"/><Relationship Id="rId24" Type="http://schemas.openxmlformats.org/officeDocument/2006/relationships/hyperlink" Target="https://cceficiente.sharepoint.com/:f:/s/ReportePlaneacinEMAE/Et4WDCnTNrZEo6fsRl7fx84BVZwrt0Go9-bAhw8q1DyyuA?e=HLNmUm" TargetMode="External"/><Relationship Id="rId32" Type="http://schemas.openxmlformats.org/officeDocument/2006/relationships/hyperlink" Target="https://cceficiente.sharepoint.com/:w:/r/sites/PlaneacinDireccinGeneral/_layouts/15/Doc.aspx?action=view&amp;sourcedoc=%7Bfd09d6e8-e058-492e-8e49-a6ae1e862937%7D&amp;wdOrigin=TEAMS-ELECTRON.teamsSdk.openFilePreview&amp;wdExp=TEAMS-CONTROL&amp;wdhostclicktime=1657628554443" TargetMode="External"/><Relationship Id="rId37" Type="http://schemas.openxmlformats.org/officeDocument/2006/relationships/hyperlink" Target="https://cceficiente.sharepoint.com/:x:/s/PlaneacinDireccinGeneral/EbIulqXD2UVGmDYOrU7aE9AB-T_cuqpJfMqYlhMSZHdGQQ?e=iZlA1h" TargetMode="External"/><Relationship Id="rId40" Type="http://schemas.openxmlformats.org/officeDocument/2006/relationships/hyperlink" Target="https://cceficiente.sharepoint.com/:x:/s/ReportePlaneacinComunicaciones/EQAjpoMsVvdEu-mGjEA1xLQBIot2vT9W0h7FXCUtFcXDdg?e=yGA8HJ" TargetMode="External"/><Relationship Id="rId45" Type="http://schemas.openxmlformats.org/officeDocument/2006/relationships/hyperlink" Target="https://cceficiente.sharepoint.com/:b:/s/RAESecretaraGeneral/ES4md28OIVpPlhsUtcOvjhIB1b8CCFcNk9IoNzegq8tECg?e=DpmBub" TargetMode="External"/><Relationship Id="rId53" Type="http://schemas.openxmlformats.org/officeDocument/2006/relationships/hyperlink" Target="https://cceficiente.sharepoint.com/:b:/s/RAESecretaraGeneral/EUYdT9ABKm9EjEE-p8KecVMBkySorwQ4AmFhE6ogGVJPAg?e=XJ67tg" TargetMode="External"/><Relationship Id="rId58" Type="http://schemas.openxmlformats.org/officeDocument/2006/relationships/hyperlink" Target="https://cceficiente.sharepoint.com/:b:/s/RAESecretaraGeneral/EWFxf1YUkCxOiffmhcci71cB2WDTaNF-exDGwTh0NeTHJw?e=cglQpq" TargetMode="External"/><Relationship Id="rId66" Type="http://schemas.openxmlformats.org/officeDocument/2006/relationships/hyperlink" Target="https://cceficiente.sharepoint.com/:f:/s/ReportePlaneacinSubdireccinIDT/EoASFhScKjpImf2ZKHK_798BkMndW6HrAGlbVo7SFpFACw?e=pbK5bd" TargetMode="External"/><Relationship Id="rId5" Type="http://schemas.openxmlformats.org/officeDocument/2006/relationships/hyperlink" Target="https://cceficiente.sharepoint.com/:f:/s/IndicadoresdelPlandeaccinNEGOCIOS/EsWosjJ6E5pPsyYx-oInKJMB2twEVdP6Zokg2oT8CJfbIg?e=DurDPM" TargetMode="External"/><Relationship Id="rId61" Type="http://schemas.openxmlformats.org/officeDocument/2006/relationships/hyperlink" Target="https://cceficiente.sharepoint.com/:b:/s/PlaneacinDireccinGeneral/EcV3OphjQt1MotzarlVz8S4B58UdcIPYb6c7GNPVf9YeGQ?e=1X8qYc" TargetMode="External"/><Relationship Id="rId19" Type="http://schemas.openxmlformats.org/officeDocument/2006/relationships/hyperlink" Target="https://cceficiente.sharepoint.com/:f:/s/ReportePlaneacinEMAE/ElVB6EKqdy9KmSCy1H1BjMYBFHfouwQEgiEiJV-_PhkudA?e=NKWHKr" TargetMode="External"/><Relationship Id="rId14" Type="http://schemas.openxmlformats.org/officeDocument/2006/relationships/hyperlink" Target="https://cceficiente.sharepoint.com/:f:/s/ReportePlaneacin/Ep1bCVsrB-VClbODRr5VTPEB-J7YK0LM_vW4B9qEoYnRiQ?e=Ywltp3" TargetMode="External"/><Relationship Id="rId22" Type="http://schemas.openxmlformats.org/officeDocument/2006/relationships/hyperlink" Target="https://cceficiente.sharepoint.com/:f:/s/ReportePlaneacinEMAE/EoxYULkDfwJAlkgooAIcXyABW3TKSaSU_RLQAM-NSi4ivA?e=axkPVJ" TargetMode="External"/><Relationship Id="rId27" Type="http://schemas.openxmlformats.org/officeDocument/2006/relationships/hyperlink" Target="https://cceficiente.sharepoint.com/:f:/s/IndicadoresdelPlandeaccinNEGOCIOS/EvKRjFqqQe9OpDTNaCQl9ioBw-0bkZjFkzZHAqac3DNUUg?e=g1CK34" TargetMode="External"/><Relationship Id="rId30" Type="http://schemas.openxmlformats.org/officeDocument/2006/relationships/hyperlink" Target="https://cceficiente.sharepoint.com/:x:/s/ReportePlaneacinSubdireccinIDT/ETjZ3gsLYgRCguPSVrV0vIwBa7GKOFWpSLJM9-NRqwdObw?e=zbyJQJ" TargetMode="External"/><Relationship Id="rId35" Type="http://schemas.openxmlformats.org/officeDocument/2006/relationships/hyperlink" Target="https://cceficiente.sharepoint.com/:f:/s/PlaneacinDireccinGeneral/Erci4-0t2iVLjz7s1qN9_tYBIhT-wTQKuCa9zFXUs3Kjvw?e=2vMFzG" TargetMode="External"/><Relationship Id="rId43" Type="http://schemas.openxmlformats.org/officeDocument/2006/relationships/hyperlink" Target="https://cceficiente.sharepoint.com/:b:/s/IndicadoresdelPlandeaccinNEGOCIOS/Ef58Par7HtFDscMFa0BI434BCa8u7gJZtvnGstOR-xRUNw?e=t4qvLe" TargetMode="External"/><Relationship Id="rId48" Type="http://schemas.openxmlformats.org/officeDocument/2006/relationships/hyperlink" Target="https://cceficiente.sharepoint.com/:b:/s/RAESecretaraGeneral/ERsbNLwxgghOnfXsreKELJcBRjQUivaItG0R6lTe0ih50Q?e=ABjGgg" TargetMode="External"/><Relationship Id="rId56" Type="http://schemas.openxmlformats.org/officeDocument/2006/relationships/hyperlink" Target="https://cceficiente.sharepoint.com/:b:/s/RAESecretaraGeneral/EdhK-EmYIyZJhztCWNLLqaIBYAR1_q_zT7UQwORHW-8JAA?e=tNusNd" TargetMode="External"/><Relationship Id="rId64" Type="http://schemas.openxmlformats.org/officeDocument/2006/relationships/hyperlink" Target="https://cceficiente.sharepoint.com/:b:/s/ReportePlaneacinSubdireccinIDT/EfyyAY91NrdInQbciaTDXBIBroIQofZnJ7Ax_dY27_hCsA?e=27OWNE" TargetMode="External"/><Relationship Id="rId69" Type="http://schemas.openxmlformats.org/officeDocument/2006/relationships/hyperlink" Target="https://cceficiente.sharepoint.com/:b:/s/ReportePlaneacinSubdireccinIDT/EU67CjGOpMBKtEH3HLf6MeABbbgV3YHv9RJU5BywLFNuJw?e=CYfPcm" TargetMode="External"/><Relationship Id="rId8" Type="http://schemas.openxmlformats.org/officeDocument/2006/relationships/hyperlink" Target="https://cceficiente.sharepoint.com/:b:/s/ReportePlaneacin/Eal_hwQemjJAsczZZhqWVnUBJZdiKncAafMSF5-EaAWo4Q?e=IdP9w0" TargetMode="External"/><Relationship Id="rId51" Type="http://schemas.openxmlformats.org/officeDocument/2006/relationships/hyperlink" Target="https://cceficiente.sharepoint.com/cce/Documentos%20compartidos/Forms/AllItems.aspx?id=%2Fcce%2FDocumentos%20compartidos%2FSG%2F08%2EGESTI%C3%93N%20DOCUMENTAL%2F2022%2FDG%2ESG%2E03%2E%20ACTAS%2FDG%2ESG%2E03%2E11%20Acta%20de%20transferencias%20documental%2F002%2E%20SECRETARIA%20GENERAL&amp;p=true&amp;ga=1" TargetMode="External"/><Relationship Id="rId3" Type="http://schemas.openxmlformats.org/officeDocument/2006/relationships/hyperlink" Target="https://cceficiente.sharepoint.com/:b:/s/IndicadoresdelPlandeaccinNEGOCIOS/EUFTYnQBmFRLvJI2ooBmB60BDABjyC0VtaGqMZljxydAhg?e=KdAmC8" TargetMode="External"/><Relationship Id="rId12" Type="http://schemas.openxmlformats.org/officeDocument/2006/relationships/hyperlink" Target="https://cceficiente.sharepoint.com/:b:/s/ReportePlaneacin/EdEiPfi-RdhPp3uUnF8YnaIB9HQL8-Ka28z3-kG63KVRuw?e=RQR2PR" TargetMode="External"/><Relationship Id="rId17" Type="http://schemas.openxmlformats.org/officeDocument/2006/relationships/hyperlink" Target="https://cceficiente.sharepoint.com/:f:/s/ReportePlaneacinEMAE/EmC3KNcrU-1LnSUFd-KzItcBgKTNxZUDSm7YxPrhgHGubw?e=JL88PP" TargetMode="External"/><Relationship Id="rId25" Type="http://schemas.openxmlformats.org/officeDocument/2006/relationships/hyperlink" Target="https://cceficiente.sharepoint.com/:f:/s/ReportePlaneacinEMAE/Ei5sT4pQeupPrFA3hqEy-5oB1AWuxrXSpbuSwxGXcsDrbQ?e=rzA1yI" TargetMode="External"/><Relationship Id="rId33" Type="http://schemas.openxmlformats.org/officeDocument/2006/relationships/hyperlink" Target="https://cceficiente.sharepoint.com/:b:/s/PlaneacinDireccinGeneral/EUrSkmUr7BlEvdOfodrCJAABONuoWCzwIUtPYIYguCSdXg?e=FIS5xz" TargetMode="External"/><Relationship Id="rId38" Type="http://schemas.openxmlformats.org/officeDocument/2006/relationships/hyperlink" Target="https://cceficiente.sharepoint.com/:x:/r/sites/ReportePlaneacin-Controlinterno/_layouts/15/Doc.aspx?action=view&amp;sourcedoc=%7Bda70b5a9-9cf3-490a-8b2a-341af7b687f4%7D&amp;wdOrigin=TEAMS-ELECTRON.teamsSdk.openFilePreview&amp;wdExp=TEAMS-CONTROL&amp;wdhostclicktime=1657632445187" TargetMode="External"/><Relationship Id="rId46" Type="http://schemas.openxmlformats.org/officeDocument/2006/relationships/hyperlink" Target="https://cceficiente.sharepoint.com/:b:/s/RAESecretaraGeneral/Ec2snFJL6alMkNtO8FWlmIwB1hng6M4ViWtbMCmqoueGZg?e=hDTzec" TargetMode="External"/><Relationship Id="rId59" Type="http://schemas.openxmlformats.org/officeDocument/2006/relationships/hyperlink" Target="https://cceficiente.sharepoint.com/:v:/s/RAESecretaraGeneral/EQO2MNAHjrpDgGl4eEJKm7EBgaMD_zA4hqgD4NgF0LKgJg?e=fGF7mG" TargetMode="External"/><Relationship Id="rId67" Type="http://schemas.openxmlformats.org/officeDocument/2006/relationships/hyperlink" Target="https://cceficiente.sharepoint.com/:f:/s/ReportePlaneacinSubdireccinIDT/EoASFhScKjpImf2ZKHK_798BkMndW6HrAGlbVo7SFpFACw?e=pbK5bd" TargetMode="External"/><Relationship Id="rId20" Type="http://schemas.openxmlformats.org/officeDocument/2006/relationships/hyperlink" Target="https://cceficiente.sharepoint.com/:f:/s/ReportePlaneacinEMAE/Et0kbB3Gwc9FhDGPOgjoF8UBjII6hHd-c4nnA5TT22z2zw?e=NWOKiT" TargetMode="External"/><Relationship Id="rId41" Type="http://schemas.openxmlformats.org/officeDocument/2006/relationships/hyperlink" Target="https://cceficiente.sharepoint.com/:f:/s/PlaneacinDireccinGeneral/EqQGtzgYLR9MpCfkn-SQSZwBxq2LEibMLJh4COkLbMREXw?e=34MY8e" TargetMode="External"/><Relationship Id="rId54" Type="http://schemas.openxmlformats.org/officeDocument/2006/relationships/hyperlink" Target="https://cceficiente.sharepoint.com/:b:/s/RAESecretaraGeneral/EWAXuWMhzk1Kl_dQ35vPpPEBw3iLwRsCDQXl57Fp2MTQ6w?e=j9B0kP" TargetMode="External"/><Relationship Id="rId62" Type="http://schemas.openxmlformats.org/officeDocument/2006/relationships/hyperlink" Target="https://cceficiente.sharepoint.com/:b:/s/ReportePlaneacinSubdireccinIDT/EYcnOf4L8tZNuQbTVjvoG7kB-hqsj3LzhtMKZXMpIKZbhQ?e=z89ytM" TargetMode="External"/><Relationship Id="rId70" Type="http://schemas.openxmlformats.org/officeDocument/2006/relationships/printerSettings" Target="../printerSettings/printerSettings3.bin"/><Relationship Id="rId1" Type="http://schemas.openxmlformats.org/officeDocument/2006/relationships/hyperlink" Target="https://cceficiente.sharepoint.com/:f:/s/IndicadoresdelPlandeaccinNEGOCIOS/EmiS0m8QZw1IpK64CNXR4JAB_oVwe0euw7XaB3Vbch0sXw?e=mwbsBv" TargetMode="External"/><Relationship Id="rId6" Type="http://schemas.openxmlformats.org/officeDocument/2006/relationships/hyperlink" Target="https://www.colombiacompra.gov.co/sites/cce_public/files/files_2020/boletin_310_nov-abril_2022.pdf" TargetMode="External"/><Relationship Id="rId15" Type="http://schemas.openxmlformats.org/officeDocument/2006/relationships/hyperlink" Target="https://cceficiente.sharepoint.com/:f:/s/ReportePlaneacin/EjRT1SF7h6hKqDAMU5AinJMBoYKSqznTFysg32bxB4TSvg?e=CSWxpc" TargetMode="External"/><Relationship Id="rId23" Type="http://schemas.openxmlformats.org/officeDocument/2006/relationships/hyperlink" Target="https://cceficiente.sharepoint.com/:f:/s/ReportePlaneacinEMAE/Ert8wQWCHtVDsZQkdfVhd8EB4W6nz04BwqVB7t2wgrClgA?e=2WKAo0" TargetMode="External"/><Relationship Id="rId28" Type="http://schemas.openxmlformats.org/officeDocument/2006/relationships/hyperlink" Target="https://cceficiente.sharepoint.com/:x:/s/ReportePlaneacinSubdireccinIDT/ETPZfRe_KvZDhs0xhrD2SjcBTCb5L9Ad1c7Iq-TKo_S6Kw?e=siMU9b" TargetMode="External"/><Relationship Id="rId36" Type="http://schemas.openxmlformats.org/officeDocument/2006/relationships/hyperlink" Target="https://cceficiente.sharepoint.com/:f:/s/PlaneacinDireccinGeneral/ErUWUfoH5_VMoIryFytDxZIBxO5d6foq2novPFM14V3Ljg?e=ESf1g6" TargetMode="External"/><Relationship Id="rId49" Type="http://schemas.openxmlformats.org/officeDocument/2006/relationships/hyperlink" Target="https://cceficiente.sharepoint.com/:b:/s/RAESecretaraGeneral/EbJ_An1uRzxDmg1TqMB3LDYBiMsU3xmRCfcc-KyVHdq46w?e=FaNG5e" TargetMode="External"/><Relationship Id="rId57" Type="http://schemas.openxmlformats.org/officeDocument/2006/relationships/hyperlink" Target="https://cceficiente.sharepoint.com/:b:/s/RAESecretaraGeneral/EW894KrJVkxAh9BzwH-wdFIBMpNheioraasGrlAFo99WJA?e=QrYhlZ" TargetMode="External"/><Relationship Id="rId10" Type="http://schemas.openxmlformats.org/officeDocument/2006/relationships/hyperlink" Target="https://cceficiente.sharepoint.com/:f:/s/ReportePlaneacin/Eku3GrOHiDxIkporw0VPxnwBIbFoYAaBHhozLNT1fFSL0Q?e=F7CnrU" TargetMode="External"/><Relationship Id="rId31" Type="http://schemas.openxmlformats.org/officeDocument/2006/relationships/hyperlink" Target="https://cceficiente.sharepoint.com/:p:/s/PlaneacinDireccinGeneral/EWUPA-hrH0FBouRaG8SsdrkBoHiAxOShpxywCQes4C6OvQ?e=qPpEUo" TargetMode="External"/><Relationship Id="rId44" Type="http://schemas.openxmlformats.org/officeDocument/2006/relationships/hyperlink" Target="https://cceficiente.sharepoint.com/:b:/s/RAESecretaraGeneral/Ea6TrFRFxZBDnUDY3jYOfd8BSU1iw8zdBATol8gJijvW3Q?e=cmIFj5" TargetMode="External"/><Relationship Id="rId52" Type="http://schemas.openxmlformats.org/officeDocument/2006/relationships/hyperlink" Target="https://cceficiente.sharepoint.com/:b:/s/RAESecretaraGeneral/EUYdT9ABKm9EjEE-p8KecVMBkySorwQ4AmFhE6ogGVJPAg?e=XJ67tg" TargetMode="External"/><Relationship Id="rId60" Type="http://schemas.openxmlformats.org/officeDocument/2006/relationships/hyperlink" Target="https://cceficiente.sharepoint.com/:b:/s/RAESecretaraGeneral/Ec66WxJSG3lNt5yGHxIjpfABAO5Z4HPBV7D387vQDVQKIg?e=b1cnSj" TargetMode="External"/><Relationship Id="rId65" Type="http://schemas.openxmlformats.org/officeDocument/2006/relationships/hyperlink" Target="https://cceficiente.sharepoint.com/:b:/s/ReportePlaneacinSubdireccinIDT/ES43FTHj-ftEkzaehvnGdTQBrvrdEYHLH6TfwsePUNbmWQ?e=LDFboh" TargetMode="External"/><Relationship Id="rId4" Type="http://schemas.openxmlformats.org/officeDocument/2006/relationships/hyperlink" Target="https://cceficiente.sharepoint.com/:b:/s/IndicadoresdelPlandeaccinNEGOCIOS/ES1SW76A8AlDoIQgpZ3-IqIBZN_XQrwOOpR02NOatz9acQ?e=uCxscf" TargetMode="External"/><Relationship Id="rId9" Type="http://schemas.openxmlformats.org/officeDocument/2006/relationships/hyperlink" Target="https://cceficiente.sharepoint.com/:f:/s/ReportePlaneacin/EkfpoppbEoNAjqScWL-8TxcBr9zZVwUO-FTGj04m50qOaQ?e=UCXGX7" TargetMode="External"/><Relationship Id="rId13" Type="http://schemas.openxmlformats.org/officeDocument/2006/relationships/hyperlink" Target="https://cceficiente.sharepoint.com/:f:/s/ReportePlaneacin/Egd5S0SfwfhCpE1Dw5j4Va4BO5fWSRy-Kx5lRhTANiJxoQ?e=CGz8ac" TargetMode="External"/><Relationship Id="rId18" Type="http://schemas.openxmlformats.org/officeDocument/2006/relationships/hyperlink" Target="https://cceficiente.sharepoint.com/:f:/s/ReportePlaneacinEMAE/EpfOOLMteHJIo3OiANjDtAsB4Y3u2CAxYPxbeo7_h15SFA?e=jX5mJq" TargetMode="External"/><Relationship Id="rId39" Type="http://schemas.openxmlformats.org/officeDocument/2006/relationships/hyperlink" Target="https://cceficiente.sharepoint.com/:f:/s/ReportePlaneacinComunicaciones/EhW_VPqtCUFJkty3Te8TqUYBIDaeVX7_IqOlM-Hvv-JcdQ?e=oKLwPj" TargetMode="External"/><Relationship Id="rId34" Type="http://schemas.openxmlformats.org/officeDocument/2006/relationships/hyperlink" Target="https://cceficiente.sharepoint.com/:f:/s/PlaneacinDireccinGeneral/EtkHwbMLLs9ItrjniDYaMtgBCZd6JRMSZjXQqnRB-mTZtg?e=uaUIb1" TargetMode="External"/><Relationship Id="rId50" Type="http://schemas.openxmlformats.org/officeDocument/2006/relationships/hyperlink" Target="https://cceficiente.sharepoint.com/:b:/s/RAESecretaraGeneral/Ea_gMdtGpN9Ak3pGYmPA_VABAAlRFhmDbXOsdfcewzTVKQ?e=bv6lA7" TargetMode="External"/><Relationship Id="rId55" Type="http://schemas.openxmlformats.org/officeDocument/2006/relationships/hyperlink" Target="https://cceficiente.sharepoint.com/:b:/s/RAESecretaraGeneral/ESzc9elUWjxGiIQ5EsjLQEEBwTdbzxzQwqaH1e8Zfbmcrw?e=dawdJI"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B65ED-D893-4AA8-BDF1-BEBE4C0CE6C5}">
  <sheetPr>
    <tabColor rgb="FF7030A0"/>
  </sheetPr>
  <dimension ref="A1:AB52"/>
  <sheetViews>
    <sheetView topLeftCell="B6" zoomScale="60" zoomScaleNormal="60" workbookViewId="0">
      <selection activeCell="U12" sqref="U12"/>
    </sheetView>
  </sheetViews>
  <sheetFormatPr baseColWidth="10" defaultColWidth="9.140625" defaultRowHeight="14.25"/>
  <cols>
    <col min="1" max="1" width="30.7109375" style="24" customWidth="1"/>
    <col min="2" max="2" width="19.42578125" style="24" customWidth="1"/>
    <col min="3" max="3" width="15" style="24" customWidth="1"/>
    <col min="4" max="4" width="11.7109375" style="24" customWidth="1"/>
    <col min="5" max="5" width="13.140625" style="24" customWidth="1"/>
    <col min="6" max="6" width="12.5703125" style="24" customWidth="1"/>
    <col min="7" max="11" width="10.5703125" style="24" customWidth="1"/>
    <col min="12" max="12" width="24.85546875" style="24" customWidth="1"/>
    <col min="13" max="13" width="18.85546875" style="24" customWidth="1"/>
    <col min="14" max="14" width="27.85546875" style="24" customWidth="1"/>
    <col min="15" max="15" width="9.140625" style="24" customWidth="1"/>
    <col min="16" max="17" width="10.28515625" style="24" customWidth="1"/>
    <col min="18" max="18" width="18.28515625" style="24" customWidth="1"/>
    <col min="19" max="20" width="10.5703125" style="24" customWidth="1"/>
    <col min="21" max="21" width="14.28515625" style="24" customWidth="1"/>
    <col min="22" max="23" width="10.5703125" style="24" customWidth="1"/>
    <col min="24" max="24" width="12.42578125" style="24" customWidth="1"/>
    <col min="25" max="25" width="12.7109375" style="24" customWidth="1"/>
    <col min="26" max="26" width="14.5703125" style="24" customWidth="1"/>
    <col min="27" max="27" width="13.7109375" style="24" customWidth="1"/>
    <col min="28" max="28" width="10.42578125" style="24" bestFit="1" customWidth="1"/>
    <col min="29" max="16384" width="9.140625" style="24"/>
  </cols>
  <sheetData>
    <row r="1" spans="1:28" ht="122.45" customHeight="1" thickBot="1">
      <c r="A1" s="126" t="s">
        <v>0</v>
      </c>
      <c r="B1" s="657" t="s">
        <v>1</v>
      </c>
      <c r="C1" s="657"/>
      <c r="D1" s="657"/>
      <c r="E1" s="657"/>
      <c r="F1" s="657"/>
      <c r="G1" s="657"/>
      <c r="H1" s="657"/>
      <c r="I1" s="657"/>
      <c r="J1" s="657"/>
      <c r="K1" s="657"/>
      <c r="L1" s="657"/>
      <c r="M1" s="657"/>
      <c r="N1" s="657"/>
      <c r="O1" s="657"/>
      <c r="P1" s="657"/>
      <c r="Q1" s="657"/>
      <c r="R1" s="657"/>
      <c r="S1" s="648"/>
      <c r="T1" s="648"/>
      <c r="U1" s="648"/>
      <c r="V1" s="648"/>
      <c r="W1" s="648"/>
      <c r="X1" s="648"/>
      <c r="Y1" s="648"/>
      <c r="Z1" s="648"/>
      <c r="AA1" s="649"/>
    </row>
    <row r="2" spans="1:28" ht="59.45" customHeight="1">
      <c r="A2" s="123" t="s">
        <v>2</v>
      </c>
      <c r="B2" s="642" t="s">
        <v>3</v>
      </c>
      <c r="C2" s="643"/>
      <c r="D2" s="643"/>
      <c r="E2" s="643"/>
      <c r="F2" s="643"/>
      <c r="G2" s="643"/>
      <c r="H2" s="643"/>
      <c r="I2" s="643"/>
      <c r="J2" s="643"/>
      <c r="K2" s="643"/>
      <c r="L2" s="643"/>
      <c r="M2" s="643"/>
      <c r="N2" s="643"/>
      <c r="O2" s="643"/>
      <c r="P2" s="643"/>
      <c r="Q2" s="643"/>
      <c r="R2" s="643"/>
      <c r="S2" s="643"/>
      <c r="T2" s="643"/>
      <c r="U2" s="643"/>
      <c r="V2" s="643"/>
      <c r="W2" s="643"/>
      <c r="X2" s="643"/>
      <c r="Y2" s="643"/>
      <c r="Z2" s="643"/>
      <c r="AA2" s="644"/>
    </row>
    <row r="3" spans="1:28" ht="53.25" customHeight="1">
      <c r="A3" s="124" t="s">
        <v>4</v>
      </c>
      <c r="B3" s="645" t="s">
        <v>5</v>
      </c>
      <c r="C3" s="646"/>
      <c r="D3" s="646"/>
      <c r="E3" s="646"/>
      <c r="F3" s="646"/>
      <c r="G3" s="646"/>
      <c r="H3" s="646"/>
      <c r="I3" s="646"/>
      <c r="J3" s="646"/>
      <c r="K3" s="646"/>
      <c r="L3" s="646"/>
      <c r="M3" s="646"/>
      <c r="N3" s="646"/>
      <c r="O3" s="646"/>
      <c r="P3" s="646"/>
      <c r="Q3" s="646"/>
      <c r="R3" s="646"/>
      <c r="S3" s="646"/>
      <c r="T3" s="646"/>
      <c r="U3" s="646"/>
      <c r="V3" s="646"/>
      <c r="W3" s="646"/>
      <c r="X3" s="646"/>
      <c r="Y3" s="646"/>
      <c r="Z3" s="646"/>
      <c r="AA3" s="647"/>
    </row>
    <row r="4" spans="1:28" ht="43.5" customHeight="1">
      <c r="A4" s="125" t="s">
        <v>6</v>
      </c>
      <c r="B4" s="653" t="s">
        <v>7</v>
      </c>
      <c r="C4" s="654"/>
      <c r="D4" s="654"/>
      <c r="E4" s="654"/>
      <c r="F4" s="654"/>
      <c r="G4" s="654"/>
      <c r="H4" s="654"/>
      <c r="I4" s="654"/>
      <c r="J4" s="654"/>
      <c r="K4" s="654"/>
      <c r="L4" s="654"/>
      <c r="M4" s="654"/>
      <c r="N4" s="654"/>
      <c r="O4" s="654"/>
      <c r="P4" s="654"/>
      <c r="Q4" s="654"/>
      <c r="R4" s="654"/>
      <c r="S4" s="654"/>
      <c r="T4" s="654"/>
      <c r="U4" s="654"/>
      <c r="V4" s="654"/>
      <c r="W4" s="654"/>
      <c r="X4" s="654"/>
      <c r="Y4" s="654"/>
      <c r="Z4" s="655"/>
      <c r="AA4" s="656"/>
    </row>
    <row r="5" spans="1:28" ht="14.1" customHeight="1" thickBot="1">
      <c r="A5" s="98"/>
      <c r="B5" s="99"/>
      <c r="C5" s="99"/>
      <c r="D5" s="99"/>
      <c r="E5" s="99"/>
      <c r="F5" s="99"/>
      <c r="G5" s="99"/>
      <c r="H5" s="99"/>
      <c r="I5" s="99"/>
      <c r="J5" s="99"/>
      <c r="K5" s="99"/>
      <c r="L5" s="100"/>
      <c r="M5" s="99"/>
      <c r="N5" s="99"/>
      <c r="O5" s="99"/>
      <c r="P5" s="99"/>
      <c r="Q5" s="99"/>
      <c r="R5" s="99"/>
      <c r="S5" s="99"/>
      <c r="T5" s="99"/>
      <c r="U5" s="99"/>
      <c r="V5" s="99"/>
      <c r="W5" s="99"/>
      <c r="X5" s="99"/>
      <c r="Y5" s="99"/>
      <c r="Z5" s="99"/>
      <c r="AA5" s="99"/>
    </row>
    <row r="6" spans="1:28" ht="14.45" customHeight="1" thickBot="1">
      <c r="A6" s="650" t="s">
        <v>8</v>
      </c>
      <c r="B6" s="651"/>
      <c r="C6" s="651"/>
      <c r="D6" s="651"/>
      <c r="E6" s="651"/>
      <c r="F6" s="651"/>
      <c r="G6" s="651"/>
      <c r="H6" s="651"/>
      <c r="I6" s="651"/>
      <c r="J6" s="651"/>
      <c r="K6" s="651"/>
      <c r="L6" s="652"/>
      <c r="M6" s="99"/>
      <c r="N6" s="650" t="s">
        <v>9</v>
      </c>
      <c r="O6" s="651"/>
      <c r="P6" s="651"/>
      <c r="Q6" s="651"/>
      <c r="R6" s="651"/>
      <c r="S6" s="651"/>
      <c r="T6" s="651"/>
      <c r="U6" s="651"/>
      <c r="V6" s="651"/>
      <c r="W6" s="651"/>
      <c r="X6" s="651"/>
      <c r="Y6" s="651"/>
      <c r="Z6" s="651"/>
      <c r="AA6" s="652"/>
    </row>
    <row r="7" spans="1:28" ht="146.44999999999999" customHeight="1">
      <c r="A7" s="325" t="s">
        <v>10</v>
      </c>
      <c r="B7" s="320" t="s">
        <v>11</v>
      </c>
      <c r="C7" s="321" t="s">
        <v>12</v>
      </c>
      <c r="D7" s="321" t="s">
        <v>13</v>
      </c>
      <c r="E7" s="321" t="s">
        <v>14</v>
      </c>
      <c r="F7" s="321" t="s">
        <v>15</v>
      </c>
      <c r="G7" s="321" t="s">
        <v>16</v>
      </c>
      <c r="H7" s="321" t="s">
        <v>17</v>
      </c>
      <c r="I7" s="321" t="s">
        <v>18</v>
      </c>
      <c r="J7" s="321" t="s">
        <v>19</v>
      </c>
      <c r="K7" s="321" t="s">
        <v>20</v>
      </c>
      <c r="L7" s="326" t="s">
        <v>21</v>
      </c>
      <c r="M7" s="99"/>
      <c r="N7" s="101" t="s">
        <v>10</v>
      </c>
      <c r="O7" s="102" t="s">
        <v>11</v>
      </c>
      <c r="P7" s="103" t="s">
        <v>22</v>
      </c>
      <c r="Q7" s="103" t="s">
        <v>23</v>
      </c>
      <c r="R7" s="103" t="s">
        <v>24</v>
      </c>
      <c r="S7" s="103" t="s">
        <v>25</v>
      </c>
      <c r="T7" s="103" t="s">
        <v>26</v>
      </c>
      <c r="U7" s="103" t="s">
        <v>27</v>
      </c>
      <c r="V7" s="103" t="s">
        <v>28</v>
      </c>
      <c r="W7" s="103" t="s">
        <v>29</v>
      </c>
      <c r="X7" s="103" t="s">
        <v>30</v>
      </c>
      <c r="Y7" s="103" t="s">
        <v>31</v>
      </c>
      <c r="Z7" s="103" t="s">
        <v>32</v>
      </c>
      <c r="AA7" s="103" t="s">
        <v>33</v>
      </c>
    </row>
    <row r="8" spans="1:28" ht="30" customHeight="1">
      <c r="A8" s="104" t="s">
        <v>34</v>
      </c>
      <c r="B8" s="105">
        <v>14</v>
      </c>
      <c r="C8" s="526">
        <v>0.1</v>
      </c>
      <c r="D8" s="323">
        <f>'Seguimiento PAI'!N96</f>
        <v>0.31474358974358979</v>
      </c>
      <c r="E8" s="323">
        <f>'Seguimiento PAI'!O96</f>
        <v>0.80448717948717963</v>
      </c>
      <c r="F8" s="323">
        <f>'Seguimiento PAI'!P96</f>
        <v>0.94423076923076932</v>
      </c>
      <c r="G8" s="323">
        <f>'Seguimiento PAI'!Q96</f>
        <v>1</v>
      </c>
      <c r="H8" s="322">
        <f t="shared" ref="H8:H12" si="0">Q8*C8</f>
        <v>3.1474358974358983E-2</v>
      </c>
      <c r="I8" s="322">
        <f t="shared" ref="I8:I14" si="1">T8*C8</f>
        <v>8.0448717948717982E-2</v>
      </c>
      <c r="J8" s="322">
        <f t="shared" ref="J8:J14" si="2">W8*C8</f>
        <v>8.0448717948717982E-2</v>
      </c>
      <c r="K8" s="324">
        <f t="shared" ref="K8:K14" si="3">Z8*C8</f>
        <v>8.0448717948717982E-2</v>
      </c>
      <c r="L8" s="327" t="s">
        <v>35</v>
      </c>
      <c r="M8" s="99"/>
      <c r="N8" s="104" t="s">
        <v>34</v>
      </c>
      <c r="O8" s="105">
        <v>0</v>
      </c>
      <c r="P8" s="106">
        <f t="shared" ref="P8:P13" si="4">D8</f>
        <v>0.31474358974358979</v>
      </c>
      <c r="Q8" s="106">
        <f>'Seguimiento PAI'!V96</f>
        <v>0.31474358974358979</v>
      </c>
      <c r="R8" s="107">
        <f>Q8/P8</f>
        <v>1</v>
      </c>
      <c r="S8" s="108">
        <f t="shared" ref="S8:S13" si="5">E8</f>
        <v>0.80448717948717963</v>
      </c>
      <c r="T8" s="108">
        <f>'Seguimiento PAI'!W96</f>
        <v>0.80448717948717974</v>
      </c>
      <c r="U8" s="107">
        <f>T8/S8</f>
        <v>1.0000000000000002</v>
      </c>
      <c r="V8" s="108">
        <f t="shared" ref="V8:V13" si="6">F8</f>
        <v>0.94423076923076932</v>
      </c>
      <c r="W8" s="108">
        <f>'Seguimiento PAI'!X96</f>
        <v>0.80448717948717974</v>
      </c>
      <c r="X8" s="107">
        <f>W8/V8</f>
        <v>0.85200271554650397</v>
      </c>
      <c r="Y8" s="109">
        <f t="shared" ref="Y8:Y13" si="7">G8</f>
        <v>1</v>
      </c>
      <c r="Z8" s="109">
        <f>'Seguimiento PAI'!Y96</f>
        <v>0.80448717948717974</v>
      </c>
      <c r="AA8" s="107">
        <f>Z8/Y8</f>
        <v>0.80448717948717974</v>
      </c>
      <c r="AB8" s="93"/>
    </row>
    <row r="9" spans="1:28" ht="41.45" customHeight="1">
      <c r="A9" s="104" t="s">
        <v>36</v>
      </c>
      <c r="B9" s="105">
        <v>16</v>
      </c>
      <c r="C9" s="526">
        <v>0.18</v>
      </c>
      <c r="D9" s="323">
        <f>'Seguimiento PAI'!N36</f>
        <v>0.15916666666666668</v>
      </c>
      <c r="E9" s="323">
        <f>'Seguimiento PAI'!O36</f>
        <v>0.43333333333333329</v>
      </c>
      <c r="F9" s="323">
        <f>'Seguimiento PAI'!P36</f>
        <v>0.8025000000000001</v>
      </c>
      <c r="G9" s="323">
        <f>'Seguimiento PAI'!Q36</f>
        <v>1.0000000000000002</v>
      </c>
      <c r="H9" s="322">
        <f t="shared" si="0"/>
        <v>2.8650000000000002E-2</v>
      </c>
      <c r="I9" s="322">
        <f t="shared" si="1"/>
        <v>7.7999999999999986E-2</v>
      </c>
      <c r="J9" s="322">
        <f t="shared" si="2"/>
        <v>7.7999999999999986E-2</v>
      </c>
      <c r="K9" s="324">
        <f t="shared" si="3"/>
        <v>7.7999999999999986E-2</v>
      </c>
      <c r="L9" s="327" t="s">
        <v>35</v>
      </c>
      <c r="M9" s="99"/>
      <c r="N9" s="104" t="s">
        <v>36</v>
      </c>
      <c r="O9" s="105">
        <v>0</v>
      </c>
      <c r="P9" s="106">
        <f t="shared" si="4"/>
        <v>0.15916666666666668</v>
      </c>
      <c r="Q9" s="106">
        <f>'Seguimiento PAI'!V36</f>
        <v>0.15916666666666668</v>
      </c>
      <c r="R9" s="107">
        <f t="shared" ref="R9:R12" si="8">Q9/P9</f>
        <v>1</v>
      </c>
      <c r="S9" s="108">
        <f t="shared" si="5"/>
        <v>0.43333333333333329</v>
      </c>
      <c r="T9" s="108">
        <f>'Seguimiento PAI'!W36</f>
        <v>0.43333333333333329</v>
      </c>
      <c r="U9" s="597">
        <f t="shared" ref="U9:U13" si="9">T9/S9</f>
        <v>1</v>
      </c>
      <c r="V9" s="108">
        <f t="shared" si="6"/>
        <v>0.8025000000000001</v>
      </c>
      <c r="W9" s="108">
        <f>'Seguimiento PAI'!X36</f>
        <v>0.43333333333333329</v>
      </c>
      <c r="X9" s="597">
        <f t="shared" ref="X9:X13" si="10">W9/V9</f>
        <v>0.53997923156801653</v>
      </c>
      <c r="Y9" s="109">
        <f t="shared" si="7"/>
        <v>1.0000000000000002</v>
      </c>
      <c r="Z9" s="109">
        <f>'Seguimiento PAI'!Y36</f>
        <v>0.43333333333333329</v>
      </c>
      <c r="AA9" s="107">
        <f t="shared" ref="AA9:AA13" si="11">Z9/Y9</f>
        <v>0.43333333333333318</v>
      </c>
      <c r="AB9" s="93"/>
    </row>
    <row r="10" spans="1:28" ht="30" customHeight="1">
      <c r="A10" s="104" t="s">
        <v>37</v>
      </c>
      <c r="B10" s="105">
        <v>15</v>
      </c>
      <c r="C10" s="526">
        <v>0.18</v>
      </c>
      <c r="D10" s="323">
        <f>'Seguimiento PAI'!N19</f>
        <v>4.1666666666666671E-2</v>
      </c>
      <c r="E10" s="323">
        <f>'Seguimiento PAI'!O19</f>
        <v>0.21249999999999999</v>
      </c>
      <c r="F10" s="323">
        <f>'Seguimiento PAI'!P19</f>
        <v>0.63166666666666682</v>
      </c>
      <c r="G10" s="323">
        <f>'Seguimiento PAI'!Q19</f>
        <v>1.0000000000000002</v>
      </c>
      <c r="H10" s="322">
        <f t="shared" si="0"/>
        <v>7.5000000000000006E-3</v>
      </c>
      <c r="I10" s="322">
        <f t="shared" si="1"/>
        <v>3.5999999999999997E-2</v>
      </c>
      <c r="J10" s="322">
        <f t="shared" si="2"/>
        <v>3.5999999999999997E-2</v>
      </c>
      <c r="K10" s="324">
        <f t="shared" si="3"/>
        <v>3.5999999999999997E-2</v>
      </c>
      <c r="L10" s="327" t="s">
        <v>35</v>
      </c>
      <c r="M10" s="99"/>
      <c r="N10" s="104" t="s">
        <v>37</v>
      </c>
      <c r="O10" s="105">
        <v>0</v>
      </c>
      <c r="P10" s="106">
        <f t="shared" si="4"/>
        <v>4.1666666666666671E-2</v>
      </c>
      <c r="Q10" s="106">
        <f>'Seguimiento PAI'!V19</f>
        <v>4.1666666666666671E-2</v>
      </c>
      <c r="R10" s="107">
        <f t="shared" si="8"/>
        <v>1</v>
      </c>
      <c r="S10" s="108">
        <f t="shared" si="5"/>
        <v>0.21249999999999999</v>
      </c>
      <c r="T10" s="108">
        <f>'Seguimiento PAI'!W19</f>
        <v>0.2</v>
      </c>
      <c r="U10" s="107">
        <f t="shared" si="9"/>
        <v>0.94117647058823539</v>
      </c>
      <c r="V10" s="108">
        <f t="shared" si="6"/>
        <v>0.63166666666666682</v>
      </c>
      <c r="W10" s="108">
        <f>'Seguimiento PAI'!X19</f>
        <v>0.2</v>
      </c>
      <c r="X10" s="597">
        <f t="shared" si="10"/>
        <v>0.31662269129287596</v>
      </c>
      <c r="Y10" s="109">
        <f t="shared" si="7"/>
        <v>1.0000000000000002</v>
      </c>
      <c r="Z10" s="109">
        <f>'Seguimiento PAI'!Y19</f>
        <v>0.2</v>
      </c>
      <c r="AA10" s="107">
        <f t="shared" si="11"/>
        <v>0.19999999999999996</v>
      </c>
    </row>
    <row r="11" spans="1:28" ht="30" customHeight="1">
      <c r="A11" s="104" t="s">
        <v>38</v>
      </c>
      <c r="B11" s="105">
        <v>18</v>
      </c>
      <c r="C11" s="526">
        <v>0.18</v>
      </c>
      <c r="D11" s="323">
        <f>'Seguimiento PAI'!N68</f>
        <v>0.23700757575757572</v>
      </c>
      <c r="E11" s="323">
        <f>'Seguimiento PAI'!O68</f>
        <v>0.52599242424242443</v>
      </c>
      <c r="F11" s="323">
        <f>'Seguimiento PAI'!P68</f>
        <v>0.76520454545454553</v>
      </c>
      <c r="G11" s="323">
        <f>'Seguimiento PAI'!Q68</f>
        <v>0.99800000000000044</v>
      </c>
      <c r="H11" s="322">
        <f t="shared" si="0"/>
        <v>4.2661363636363629E-2</v>
      </c>
      <c r="I11" s="322">
        <f t="shared" si="1"/>
        <v>9.4678636363636395E-2</v>
      </c>
      <c r="J11" s="322">
        <f t="shared" si="2"/>
        <v>9.4678636363636395E-2</v>
      </c>
      <c r="K11" s="324">
        <f>Z11*C11</f>
        <v>9.4678636363636395E-2</v>
      </c>
      <c r="L11" s="327" t="s">
        <v>35</v>
      </c>
      <c r="M11" s="99"/>
      <c r="N11" s="104" t="s">
        <v>38</v>
      </c>
      <c r="O11" s="105">
        <v>0</v>
      </c>
      <c r="P11" s="106">
        <f t="shared" si="4"/>
        <v>0.23700757575757572</v>
      </c>
      <c r="Q11" s="106">
        <f>'Seguimiento PAI'!V68</f>
        <v>0.23700757575757572</v>
      </c>
      <c r="R11" s="107">
        <f t="shared" si="8"/>
        <v>1</v>
      </c>
      <c r="S11" s="108">
        <f t="shared" si="5"/>
        <v>0.52599242424242443</v>
      </c>
      <c r="T11" s="108">
        <f>'Seguimiento PAI'!W68</f>
        <v>0.52599242424242443</v>
      </c>
      <c r="U11" s="107">
        <f t="shared" si="9"/>
        <v>1</v>
      </c>
      <c r="V11" s="108">
        <f t="shared" si="6"/>
        <v>0.76520454545454553</v>
      </c>
      <c r="W11" s="108">
        <f>'Seguimiento PAI'!X68</f>
        <v>0.52599242424242443</v>
      </c>
      <c r="X11" s="107">
        <f t="shared" si="10"/>
        <v>0.68738800281168655</v>
      </c>
      <c r="Y11" s="109">
        <f t="shared" si="7"/>
        <v>0.99800000000000044</v>
      </c>
      <c r="Z11" s="109">
        <f>'Seguimiento PAI'!Y68</f>
        <v>0.52599242424242443</v>
      </c>
      <c r="AA11" s="107">
        <f t="shared" si="11"/>
        <v>0.52704651727697815</v>
      </c>
      <c r="AB11" s="90"/>
    </row>
    <row r="12" spans="1:28" ht="30" customHeight="1">
      <c r="A12" s="521" t="s">
        <v>39</v>
      </c>
      <c r="B12" s="522">
        <v>12</v>
      </c>
      <c r="C12" s="527">
        <v>0.18</v>
      </c>
      <c r="D12" s="518">
        <f>'Seguimiento PAI'!N49</f>
        <v>0.20422619047619048</v>
      </c>
      <c r="E12" s="518">
        <f>'Seguimiento PAI'!O49</f>
        <v>0.48799603174603168</v>
      </c>
      <c r="F12" s="518">
        <f>'Seguimiento PAI'!P49</f>
        <v>0.86388888888888882</v>
      </c>
      <c r="G12" s="323">
        <f>'Seguimiento PAI'!Q49</f>
        <v>1.0000000000000002</v>
      </c>
      <c r="H12" s="322">
        <f t="shared" si="0"/>
        <v>3.4285714285714287E-2</v>
      </c>
      <c r="I12" s="322">
        <f t="shared" si="1"/>
        <v>8.3114285714285696E-2</v>
      </c>
      <c r="J12" s="322">
        <f t="shared" si="2"/>
        <v>8.3114285714285696E-2</v>
      </c>
      <c r="K12" s="324">
        <f t="shared" si="3"/>
        <v>8.3114285714285696E-2</v>
      </c>
      <c r="L12" s="327" t="s">
        <v>35</v>
      </c>
      <c r="M12" s="99"/>
      <c r="N12" s="104" t="s">
        <v>39</v>
      </c>
      <c r="O12" s="105">
        <v>0</v>
      </c>
      <c r="P12" s="106">
        <f t="shared" si="4"/>
        <v>0.20422619047619048</v>
      </c>
      <c r="Q12" s="106">
        <f>'Seguimiento PAI'!V49</f>
        <v>0.19047619047619049</v>
      </c>
      <c r="R12" s="107">
        <f t="shared" si="8"/>
        <v>0.93267269017779075</v>
      </c>
      <c r="S12" s="108">
        <f t="shared" si="5"/>
        <v>0.48799603174603168</v>
      </c>
      <c r="T12" s="108">
        <f>'Seguimiento PAI'!W49</f>
        <v>0.46174603174603168</v>
      </c>
      <c r="U12" s="597">
        <f t="shared" si="9"/>
        <v>0.94620857897946742</v>
      </c>
      <c r="V12" s="108">
        <f t="shared" si="6"/>
        <v>0.86388888888888882</v>
      </c>
      <c r="W12" s="108">
        <f>'Seguimiento PAI'!X49</f>
        <v>0.46174603174603168</v>
      </c>
      <c r="X12" s="597">
        <f t="shared" si="10"/>
        <v>0.53449701423977947</v>
      </c>
      <c r="Y12" s="109">
        <f t="shared" si="7"/>
        <v>1.0000000000000002</v>
      </c>
      <c r="Z12" s="109">
        <f>'Seguimiento PAI'!Y49</f>
        <v>0.46174603174603168</v>
      </c>
      <c r="AA12" s="107">
        <f t="shared" si="11"/>
        <v>0.46174603174603157</v>
      </c>
    </row>
    <row r="13" spans="1:28" ht="30" customHeight="1" thickBot="1">
      <c r="A13" s="524" t="s">
        <v>40</v>
      </c>
      <c r="B13" s="105">
        <v>12</v>
      </c>
      <c r="C13" s="526">
        <v>0.1</v>
      </c>
      <c r="D13" s="323">
        <f>'Seguimiento PAI'!N81</f>
        <v>0.19999999999999998</v>
      </c>
      <c r="E13" s="323">
        <f>'Seguimiento PAI'!O81</f>
        <v>0.70000000000000007</v>
      </c>
      <c r="F13" s="323">
        <f>'Seguimiento PAI'!P81</f>
        <v>0.77500000000000013</v>
      </c>
      <c r="G13" s="323">
        <f>'Seguimiento PAI'!Q81</f>
        <v>1</v>
      </c>
      <c r="H13" s="322">
        <f>Q13*C13</f>
        <v>0.02</v>
      </c>
      <c r="I13" s="322">
        <f t="shared" si="1"/>
        <v>7.0000000000000007E-2</v>
      </c>
      <c r="J13" s="322">
        <f t="shared" si="2"/>
        <v>7.0000000000000007E-2</v>
      </c>
      <c r="K13" s="324">
        <f t="shared" si="3"/>
        <v>7.0000000000000007E-2</v>
      </c>
      <c r="L13" s="327" t="s">
        <v>35</v>
      </c>
      <c r="M13" s="99"/>
      <c r="N13" s="110" t="s">
        <v>40</v>
      </c>
      <c r="O13" s="105">
        <v>0</v>
      </c>
      <c r="P13" s="106">
        <f t="shared" si="4"/>
        <v>0.19999999999999998</v>
      </c>
      <c r="Q13" s="111">
        <f>'Seguimiento PAI'!V81</f>
        <v>0.19999999999999998</v>
      </c>
      <c r="R13" s="107">
        <f>Q13/P13</f>
        <v>1</v>
      </c>
      <c r="S13" s="108">
        <f t="shared" si="5"/>
        <v>0.70000000000000007</v>
      </c>
      <c r="T13" s="112">
        <f>'Seguimiento PAI'!W81</f>
        <v>0.70000000000000007</v>
      </c>
      <c r="U13" s="107">
        <f t="shared" si="9"/>
        <v>1</v>
      </c>
      <c r="V13" s="108">
        <f t="shared" si="6"/>
        <v>0.77500000000000013</v>
      </c>
      <c r="W13" s="112">
        <f>'Seguimiento PAI'!X81</f>
        <v>0.70000000000000007</v>
      </c>
      <c r="X13" s="107">
        <f t="shared" si="10"/>
        <v>0.90322580645161288</v>
      </c>
      <c r="Y13" s="109">
        <f t="shared" si="7"/>
        <v>1</v>
      </c>
      <c r="Z13" s="113">
        <f>'Seguimiento PAI'!Y81</f>
        <v>0.70000000000000007</v>
      </c>
      <c r="AA13" s="107">
        <f t="shared" si="11"/>
        <v>0.70000000000000007</v>
      </c>
    </row>
    <row r="14" spans="1:28" ht="30" customHeight="1" thickTop="1" thickBot="1">
      <c r="A14" s="529" t="s">
        <v>838</v>
      </c>
      <c r="B14" s="105">
        <v>12</v>
      </c>
      <c r="C14" s="531">
        <v>0.08</v>
      </c>
      <c r="D14" s="323">
        <f>'Seguimiento PAI'!N110</f>
        <v>0</v>
      </c>
      <c r="E14" s="523">
        <f>'Seguimiento PAI'!O110</f>
        <v>0.48416666666666663</v>
      </c>
      <c r="F14" s="523">
        <f>'Seguimiento PAI'!P110</f>
        <v>0.51183333333333336</v>
      </c>
      <c r="G14" s="525">
        <f>'Seguimiento PAI'!Q110</f>
        <v>0.99599999999999989</v>
      </c>
      <c r="H14" s="322">
        <f>Q14*C14</f>
        <v>0</v>
      </c>
      <c r="I14" s="322">
        <f t="shared" si="1"/>
        <v>3.8733333333333335E-2</v>
      </c>
      <c r="J14" s="322">
        <f t="shared" si="2"/>
        <v>3.8733333333333335E-2</v>
      </c>
      <c r="K14" s="322">
        <f t="shared" si="3"/>
        <v>3.8733333333333335E-2</v>
      </c>
      <c r="L14" s="327" t="s">
        <v>35</v>
      </c>
      <c r="M14" s="99"/>
      <c r="N14" s="110" t="s">
        <v>838</v>
      </c>
      <c r="O14" s="105">
        <v>0</v>
      </c>
      <c r="P14" s="106">
        <f>D14</f>
        <v>0</v>
      </c>
      <c r="Q14" s="106">
        <f>'Seguimiento PAI'!V110</f>
        <v>0</v>
      </c>
      <c r="R14" s="516"/>
      <c r="S14" s="513">
        <f>E14</f>
        <v>0.48416666666666663</v>
      </c>
      <c r="T14" s="112">
        <f>'Seguimiento PAI'!W110</f>
        <v>0.48416666666666663</v>
      </c>
      <c r="U14" s="512">
        <f>(T14/S14)</f>
        <v>1</v>
      </c>
      <c r="V14" s="108">
        <f>F14</f>
        <v>0.51183333333333336</v>
      </c>
      <c r="W14" s="112">
        <f>'Seguimiento PAI'!X110</f>
        <v>0.48416666666666663</v>
      </c>
      <c r="X14" s="512">
        <f>(W14/V14)</f>
        <v>0.94594594594594583</v>
      </c>
      <c r="Y14" s="514">
        <f>G14</f>
        <v>0.99599999999999989</v>
      </c>
      <c r="Z14" s="514">
        <f>'Seguimiento PAI'!Y110</f>
        <v>0.48416666666666663</v>
      </c>
      <c r="AA14" s="515">
        <f>(Z14/Y14)</f>
        <v>0.48611111111111116</v>
      </c>
    </row>
    <row r="15" spans="1:28" ht="24" thickTop="1" thickBot="1">
      <c r="A15" s="114" t="s">
        <v>41</v>
      </c>
      <c r="B15" s="530">
        <f>SUM(B8:B14)</f>
        <v>99</v>
      </c>
      <c r="C15" s="528">
        <f>SUM(C8:C14)</f>
        <v>1</v>
      </c>
      <c r="D15" s="532">
        <f>AVERAGE(D8:D13)</f>
        <v>0.19280178155178154</v>
      </c>
      <c r="E15" s="444"/>
      <c r="F15" s="519"/>
      <c r="G15" s="444"/>
      <c r="H15" s="444"/>
      <c r="I15" s="444"/>
      <c r="J15" s="444"/>
      <c r="K15" s="444"/>
      <c r="L15" s="116" t="s">
        <v>35</v>
      </c>
      <c r="M15" s="99"/>
      <c r="N15" s="110" t="s">
        <v>42</v>
      </c>
      <c r="O15" s="115"/>
      <c r="P15" s="117">
        <f>AVERAGE(P8:P14)</f>
        <v>0.16525866990152704</v>
      </c>
      <c r="Q15" s="117">
        <f>AVERAGE(Q8:Q13)</f>
        <v>0.19051011488511491</v>
      </c>
      <c r="R15" s="424">
        <f>AVERAGE(R8:R14)</f>
        <v>0.9887787816962984</v>
      </c>
      <c r="S15" s="119">
        <f>AVERAGE(S8:S14)</f>
        <v>0.52121080506794804</v>
      </c>
      <c r="T15" s="440">
        <f>AVERAGE(T8:T14)</f>
        <v>0.51567509078223372</v>
      </c>
      <c r="U15" s="119">
        <f>AVERAGE(U8:U14)</f>
        <v>0.98391214993824327</v>
      </c>
      <c r="V15" s="119"/>
      <c r="W15" s="440"/>
      <c r="X15" s="119"/>
      <c r="Y15" s="118"/>
      <c r="Z15" s="120"/>
      <c r="AA15" s="121"/>
    </row>
    <row r="16" spans="1:28" ht="15.75" thickBot="1">
      <c r="A16" s="98"/>
      <c r="B16" s="99"/>
      <c r="C16" s="99"/>
      <c r="D16" s="517"/>
      <c r="E16" s="99"/>
      <c r="F16" s="520"/>
      <c r="G16" s="99"/>
      <c r="H16" s="99"/>
      <c r="I16" s="99"/>
      <c r="J16" s="99"/>
      <c r="K16" s="99"/>
      <c r="L16" s="100"/>
      <c r="M16" s="99"/>
      <c r="N16" s="99"/>
      <c r="O16" s="99"/>
      <c r="P16" s="99"/>
      <c r="Q16" s="99"/>
      <c r="R16" s="99"/>
      <c r="S16" s="99"/>
      <c r="T16" s="99"/>
      <c r="U16" s="99"/>
      <c r="V16" s="99"/>
      <c r="W16" s="99"/>
      <c r="X16" s="99"/>
      <c r="Y16" s="99"/>
      <c r="Z16" s="99"/>
      <c r="AA16" s="99"/>
    </row>
    <row r="17" spans="1:27" ht="15" customHeight="1" thickBot="1">
      <c r="A17" s="617" t="s">
        <v>43</v>
      </c>
      <c r="B17" s="618"/>
      <c r="C17" s="618"/>
      <c r="D17" s="618"/>
      <c r="E17" s="618"/>
      <c r="F17" s="632"/>
      <c r="G17" s="618"/>
      <c r="H17" s="618"/>
      <c r="I17" s="618"/>
      <c r="J17" s="618"/>
      <c r="K17" s="618"/>
      <c r="L17" s="619"/>
      <c r="M17" s="99"/>
      <c r="N17" s="617" t="s">
        <v>44</v>
      </c>
      <c r="O17" s="618"/>
      <c r="P17" s="618"/>
      <c r="Q17" s="618"/>
      <c r="R17" s="618"/>
      <c r="S17" s="618"/>
      <c r="T17" s="618"/>
      <c r="U17" s="618"/>
      <c r="V17" s="618"/>
      <c r="W17" s="618"/>
      <c r="X17" s="618"/>
      <c r="Y17" s="618"/>
      <c r="Z17" s="618"/>
      <c r="AA17" s="619"/>
    </row>
    <row r="18" spans="1:27" ht="14.45" customHeight="1">
      <c r="A18" s="623"/>
      <c r="B18" s="624"/>
      <c r="C18" s="624"/>
      <c r="D18" s="624"/>
      <c r="E18" s="624"/>
      <c r="F18" s="624"/>
      <c r="G18" s="624"/>
      <c r="H18" s="624"/>
      <c r="I18" s="624"/>
      <c r="J18" s="624"/>
      <c r="K18" s="624"/>
      <c r="L18" s="625"/>
      <c r="M18" s="122"/>
      <c r="N18" s="633" t="s">
        <v>45</v>
      </c>
      <c r="O18" s="634"/>
      <c r="P18" s="634"/>
      <c r="Q18" s="634"/>
      <c r="R18" s="634"/>
      <c r="S18" s="634"/>
      <c r="T18" s="634"/>
      <c r="U18" s="634"/>
      <c r="V18" s="634"/>
      <c r="W18" s="634"/>
      <c r="X18" s="634"/>
      <c r="Y18" s="634"/>
      <c r="Z18" s="634"/>
      <c r="AA18" s="635"/>
    </row>
    <row r="19" spans="1:27" ht="15">
      <c r="A19" s="626"/>
      <c r="B19" s="627"/>
      <c r="C19" s="627"/>
      <c r="D19" s="627"/>
      <c r="E19" s="627"/>
      <c r="F19" s="627"/>
      <c r="G19" s="627"/>
      <c r="H19" s="627"/>
      <c r="I19" s="627"/>
      <c r="J19" s="627"/>
      <c r="K19" s="627"/>
      <c r="L19" s="628"/>
      <c r="M19" s="122"/>
      <c r="N19" s="636"/>
      <c r="O19" s="637"/>
      <c r="P19" s="637"/>
      <c r="Q19" s="637"/>
      <c r="R19" s="637"/>
      <c r="S19" s="637"/>
      <c r="T19" s="637"/>
      <c r="U19" s="637"/>
      <c r="V19" s="637"/>
      <c r="W19" s="637"/>
      <c r="X19" s="637"/>
      <c r="Y19" s="637"/>
      <c r="Z19" s="637"/>
      <c r="AA19" s="638"/>
    </row>
    <row r="20" spans="1:27" ht="15">
      <c r="A20" s="626"/>
      <c r="B20" s="627"/>
      <c r="C20" s="627"/>
      <c r="D20" s="627"/>
      <c r="E20" s="627"/>
      <c r="F20" s="627"/>
      <c r="G20" s="627"/>
      <c r="H20" s="627"/>
      <c r="I20" s="627"/>
      <c r="J20" s="627"/>
      <c r="K20" s="627"/>
      <c r="L20" s="628"/>
      <c r="M20" s="122"/>
      <c r="N20" s="636"/>
      <c r="O20" s="637"/>
      <c r="P20" s="637"/>
      <c r="Q20" s="637"/>
      <c r="R20" s="637"/>
      <c r="S20" s="637"/>
      <c r="T20" s="637"/>
      <c r="U20" s="637"/>
      <c r="V20" s="637"/>
      <c r="W20" s="637"/>
      <c r="X20" s="637"/>
      <c r="Y20" s="637"/>
      <c r="Z20" s="637"/>
      <c r="AA20" s="638"/>
    </row>
    <row r="21" spans="1:27" ht="15">
      <c r="A21" s="626"/>
      <c r="B21" s="627"/>
      <c r="C21" s="627"/>
      <c r="D21" s="627"/>
      <c r="E21" s="627"/>
      <c r="F21" s="627"/>
      <c r="G21" s="627"/>
      <c r="H21" s="627"/>
      <c r="I21" s="627"/>
      <c r="J21" s="627"/>
      <c r="K21" s="627"/>
      <c r="L21" s="628"/>
      <c r="M21" s="122"/>
      <c r="N21" s="636"/>
      <c r="O21" s="637"/>
      <c r="P21" s="637"/>
      <c r="Q21" s="637"/>
      <c r="R21" s="637"/>
      <c r="S21" s="637"/>
      <c r="T21" s="637"/>
      <c r="U21" s="637"/>
      <c r="V21" s="637"/>
      <c r="W21" s="637"/>
      <c r="X21" s="637"/>
      <c r="Y21" s="637"/>
      <c r="Z21" s="637"/>
      <c r="AA21" s="638"/>
    </row>
    <row r="22" spans="1:27" ht="15">
      <c r="A22" s="626"/>
      <c r="B22" s="627"/>
      <c r="C22" s="627"/>
      <c r="D22" s="627"/>
      <c r="E22" s="627"/>
      <c r="F22" s="627"/>
      <c r="G22" s="627"/>
      <c r="H22" s="627"/>
      <c r="I22" s="627"/>
      <c r="J22" s="627"/>
      <c r="K22" s="627"/>
      <c r="L22" s="628"/>
      <c r="M22" s="122"/>
      <c r="N22" s="636"/>
      <c r="O22" s="637"/>
      <c r="P22" s="637"/>
      <c r="Q22" s="637"/>
      <c r="R22" s="637"/>
      <c r="S22" s="637"/>
      <c r="T22" s="637"/>
      <c r="U22" s="637"/>
      <c r="V22" s="637"/>
      <c r="W22" s="637"/>
      <c r="X22" s="637"/>
      <c r="Y22" s="637"/>
      <c r="Z22" s="637"/>
      <c r="AA22" s="638"/>
    </row>
    <row r="23" spans="1:27" ht="15">
      <c r="A23" s="626"/>
      <c r="B23" s="627"/>
      <c r="C23" s="627"/>
      <c r="D23" s="627"/>
      <c r="E23" s="627"/>
      <c r="F23" s="627"/>
      <c r="G23" s="627"/>
      <c r="H23" s="627"/>
      <c r="I23" s="627"/>
      <c r="J23" s="627"/>
      <c r="K23" s="627"/>
      <c r="L23" s="628"/>
      <c r="M23" s="122"/>
      <c r="N23" s="636"/>
      <c r="O23" s="637"/>
      <c r="P23" s="637"/>
      <c r="Q23" s="637"/>
      <c r="R23" s="637"/>
      <c r="S23" s="637"/>
      <c r="T23" s="637"/>
      <c r="U23" s="637"/>
      <c r="V23" s="637"/>
      <c r="W23" s="637"/>
      <c r="X23" s="637"/>
      <c r="Y23" s="637"/>
      <c r="Z23" s="637"/>
      <c r="AA23" s="638"/>
    </row>
    <row r="24" spans="1:27" ht="15">
      <c r="A24" s="626"/>
      <c r="B24" s="627"/>
      <c r="C24" s="627"/>
      <c r="D24" s="627"/>
      <c r="E24" s="627"/>
      <c r="F24" s="627"/>
      <c r="G24" s="627"/>
      <c r="H24" s="627"/>
      <c r="I24" s="627"/>
      <c r="J24" s="627"/>
      <c r="K24" s="627"/>
      <c r="L24" s="628"/>
      <c r="M24" s="122"/>
      <c r="N24" s="636"/>
      <c r="O24" s="637"/>
      <c r="P24" s="637"/>
      <c r="Q24" s="637"/>
      <c r="R24" s="637"/>
      <c r="S24" s="637"/>
      <c r="T24" s="637"/>
      <c r="U24" s="637"/>
      <c r="V24" s="637"/>
      <c r="W24" s="637"/>
      <c r="X24" s="637"/>
      <c r="Y24" s="637"/>
      <c r="Z24" s="637"/>
      <c r="AA24" s="638"/>
    </row>
    <row r="25" spans="1:27" ht="15">
      <c r="A25" s="626"/>
      <c r="B25" s="627"/>
      <c r="C25" s="627"/>
      <c r="D25" s="627"/>
      <c r="E25" s="627"/>
      <c r="F25" s="627"/>
      <c r="G25" s="627"/>
      <c r="H25" s="627"/>
      <c r="I25" s="627"/>
      <c r="J25" s="627"/>
      <c r="K25" s="627"/>
      <c r="L25" s="628"/>
      <c r="M25" s="122"/>
      <c r="N25" s="636"/>
      <c r="O25" s="637"/>
      <c r="P25" s="637"/>
      <c r="Q25" s="637"/>
      <c r="R25" s="637"/>
      <c r="S25" s="637"/>
      <c r="T25" s="637"/>
      <c r="U25" s="637"/>
      <c r="V25" s="637"/>
      <c r="W25" s="637"/>
      <c r="X25" s="637"/>
      <c r="Y25" s="637"/>
      <c r="Z25" s="637"/>
      <c r="AA25" s="638"/>
    </row>
    <row r="26" spans="1:27" ht="15">
      <c r="A26" s="626"/>
      <c r="B26" s="627"/>
      <c r="C26" s="627"/>
      <c r="D26" s="627"/>
      <c r="E26" s="627"/>
      <c r="F26" s="627"/>
      <c r="G26" s="627"/>
      <c r="H26" s="627"/>
      <c r="I26" s="627"/>
      <c r="J26" s="627"/>
      <c r="K26" s="627"/>
      <c r="L26" s="628"/>
      <c r="M26" s="122"/>
      <c r="N26" s="636"/>
      <c r="O26" s="637"/>
      <c r="P26" s="637"/>
      <c r="Q26" s="637"/>
      <c r="R26" s="637"/>
      <c r="S26" s="637"/>
      <c r="T26" s="637"/>
      <c r="U26" s="637"/>
      <c r="V26" s="637"/>
      <c r="W26" s="637"/>
      <c r="X26" s="637"/>
      <c r="Y26" s="637"/>
      <c r="Z26" s="637"/>
      <c r="AA26" s="638"/>
    </row>
    <row r="27" spans="1:27" ht="15">
      <c r="A27" s="626"/>
      <c r="B27" s="627"/>
      <c r="C27" s="627"/>
      <c r="D27" s="627"/>
      <c r="E27" s="627"/>
      <c r="F27" s="627"/>
      <c r="G27" s="627"/>
      <c r="H27" s="627"/>
      <c r="I27" s="627"/>
      <c r="J27" s="627"/>
      <c r="K27" s="627"/>
      <c r="L27" s="628"/>
      <c r="M27" s="122"/>
      <c r="N27" s="636"/>
      <c r="O27" s="637"/>
      <c r="P27" s="637"/>
      <c r="Q27" s="637"/>
      <c r="R27" s="637"/>
      <c r="S27" s="637"/>
      <c r="T27" s="637"/>
      <c r="U27" s="637"/>
      <c r="V27" s="637"/>
      <c r="W27" s="637"/>
      <c r="X27" s="637"/>
      <c r="Y27" s="637"/>
      <c r="Z27" s="637"/>
      <c r="AA27" s="638"/>
    </row>
    <row r="28" spans="1:27" ht="15">
      <c r="A28" s="626"/>
      <c r="B28" s="627"/>
      <c r="C28" s="627"/>
      <c r="D28" s="627"/>
      <c r="E28" s="627"/>
      <c r="F28" s="627"/>
      <c r="G28" s="627"/>
      <c r="H28" s="627"/>
      <c r="I28" s="627"/>
      <c r="J28" s="627"/>
      <c r="K28" s="627"/>
      <c r="L28" s="628"/>
      <c r="M28" s="122"/>
      <c r="N28" s="636"/>
      <c r="O28" s="637"/>
      <c r="P28" s="637"/>
      <c r="Q28" s="637"/>
      <c r="R28" s="637"/>
      <c r="S28" s="637"/>
      <c r="T28" s="637"/>
      <c r="U28" s="637"/>
      <c r="V28" s="637"/>
      <c r="W28" s="637"/>
      <c r="X28" s="637"/>
      <c r="Y28" s="637"/>
      <c r="Z28" s="637"/>
      <c r="AA28" s="638"/>
    </row>
    <row r="29" spans="1:27" ht="15">
      <c r="A29" s="626"/>
      <c r="B29" s="627"/>
      <c r="C29" s="627"/>
      <c r="D29" s="627"/>
      <c r="E29" s="627"/>
      <c r="F29" s="627"/>
      <c r="G29" s="627"/>
      <c r="H29" s="627"/>
      <c r="I29" s="627"/>
      <c r="J29" s="627"/>
      <c r="K29" s="627"/>
      <c r="L29" s="628"/>
      <c r="M29" s="122"/>
      <c r="N29" s="636"/>
      <c r="O29" s="637"/>
      <c r="P29" s="637"/>
      <c r="Q29" s="637"/>
      <c r="R29" s="637"/>
      <c r="S29" s="637"/>
      <c r="T29" s="637"/>
      <c r="U29" s="637"/>
      <c r="V29" s="637"/>
      <c r="W29" s="637"/>
      <c r="X29" s="637"/>
      <c r="Y29" s="637"/>
      <c r="Z29" s="637"/>
      <c r="AA29" s="638"/>
    </row>
    <row r="30" spans="1:27" ht="15">
      <c r="A30" s="626"/>
      <c r="B30" s="627"/>
      <c r="C30" s="627"/>
      <c r="D30" s="627"/>
      <c r="E30" s="627"/>
      <c r="F30" s="627"/>
      <c r="G30" s="627"/>
      <c r="H30" s="627"/>
      <c r="I30" s="627"/>
      <c r="J30" s="627"/>
      <c r="K30" s="627"/>
      <c r="L30" s="628"/>
      <c r="M30" s="122"/>
      <c r="N30" s="636"/>
      <c r="O30" s="637"/>
      <c r="P30" s="637"/>
      <c r="Q30" s="637"/>
      <c r="R30" s="637"/>
      <c r="S30" s="637"/>
      <c r="T30" s="637"/>
      <c r="U30" s="637"/>
      <c r="V30" s="637"/>
      <c r="W30" s="637"/>
      <c r="X30" s="637"/>
      <c r="Y30" s="637"/>
      <c r="Z30" s="637"/>
      <c r="AA30" s="638"/>
    </row>
    <row r="31" spans="1:27" ht="15">
      <c r="A31" s="626"/>
      <c r="B31" s="627"/>
      <c r="C31" s="627"/>
      <c r="D31" s="627"/>
      <c r="E31" s="627"/>
      <c r="F31" s="627"/>
      <c r="G31" s="627"/>
      <c r="H31" s="627"/>
      <c r="I31" s="627"/>
      <c r="J31" s="627"/>
      <c r="K31" s="627"/>
      <c r="L31" s="628"/>
      <c r="M31" s="122"/>
      <c r="N31" s="636"/>
      <c r="O31" s="637"/>
      <c r="P31" s="637"/>
      <c r="Q31" s="637"/>
      <c r="R31" s="637"/>
      <c r="S31" s="637"/>
      <c r="T31" s="637"/>
      <c r="U31" s="637"/>
      <c r="V31" s="637"/>
      <c r="W31" s="637"/>
      <c r="X31" s="637"/>
      <c r="Y31" s="637"/>
      <c r="Z31" s="637"/>
      <c r="AA31" s="638"/>
    </row>
    <row r="32" spans="1:27" ht="15">
      <c r="A32" s="626"/>
      <c r="B32" s="627"/>
      <c r="C32" s="627"/>
      <c r="D32" s="627"/>
      <c r="E32" s="627"/>
      <c r="F32" s="627"/>
      <c r="G32" s="627"/>
      <c r="H32" s="627"/>
      <c r="I32" s="627"/>
      <c r="J32" s="627"/>
      <c r="K32" s="627"/>
      <c r="L32" s="628"/>
      <c r="M32" s="122"/>
      <c r="N32" s="636"/>
      <c r="O32" s="637"/>
      <c r="P32" s="637"/>
      <c r="Q32" s="637"/>
      <c r="R32" s="637"/>
      <c r="S32" s="637"/>
      <c r="T32" s="637"/>
      <c r="U32" s="637"/>
      <c r="V32" s="637"/>
      <c r="W32" s="637"/>
      <c r="X32" s="637"/>
      <c r="Y32" s="637"/>
      <c r="Z32" s="637"/>
      <c r="AA32" s="638"/>
    </row>
    <row r="33" spans="1:27" ht="15">
      <c r="A33" s="626"/>
      <c r="B33" s="627"/>
      <c r="C33" s="627"/>
      <c r="D33" s="627"/>
      <c r="E33" s="627"/>
      <c r="F33" s="627"/>
      <c r="G33" s="627"/>
      <c r="H33" s="627"/>
      <c r="I33" s="627"/>
      <c r="J33" s="627"/>
      <c r="K33" s="627"/>
      <c r="L33" s="628"/>
      <c r="M33" s="122"/>
      <c r="N33" s="636"/>
      <c r="O33" s="637"/>
      <c r="P33" s="637"/>
      <c r="Q33" s="637"/>
      <c r="R33" s="637"/>
      <c r="S33" s="637"/>
      <c r="T33" s="637"/>
      <c r="U33" s="637"/>
      <c r="V33" s="637"/>
      <c r="W33" s="637"/>
      <c r="X33" s="637"/>
      <c r="Y33" s="637"/>
      <c r="Z33" s="637"/>
      <c r="AA33" s="638"/>
    </row>
    <row r="34" spans="1:27" ht="15">
      <c r="A34" s="626"/>
      <c r="B34" s="627"/>
      <c r="C34" s="627"/>
      <c r="D34" s="627"/>
      <c r="E34" s="627"/>
      <c r="F34" s="627"/>
      <c r="G34" s="627"/>
      <c r="H34" s="627"/>
      <c r="I34" s="627"/>
      <c r="J34" s="627"/>
      <c r="K34" s="627"/>
      <c r="L34" s="628"/>
      <c r="M34" s="122"/>
      <c r="N34" s="636"/>
      <c r="O34" s="637"/>
      <c r="P34" s="637"/>
      <c r="Q34" s="637"/>
      <c r="R34" s="637"/>
      <c r="S34" s="637"/>
      <c r="T34" s="637"/>
      <c r="U34" s="637"/>
      <c r="V34" s="637"/>
      <c r="W34" s="637"/>
      <c r="X34" s="637"/>
      <c r="Y34" s="637"/>
      <c r="Z34" s="637"/>
      <c r="AA34" s="638"/>
    </row>
    <row r="35" spans="1:27" ht="15">
      <c r="A35" s="626"/>
      <c r="B35" s="627"/>
      <c r="C35" s="627"/>
      <c r="D35" s="627"/>
      <c r="E35" s="627"/>
      <c r="F35" s="627"/>
      <c r="G35" s="627"/>
      <c r="H35" s="627"/>
      <c r="I35" s="627"/>
      <c r="J35" s="627"/>
      <c r="K35" s="627"/>
      <c r="L35" s="628"/>
      <c r="M35" s="122"/>
      <c r="N35" s="636"/>
      <c r="O35" s="637"/>
      <c r="P35" s="637"/>
      <c r="Q35" s="637"/>
      <c r="R35" s="637"/>
      <c r="S35" s="637"/>
      <c r="T35" s="637"/>
      <c r="U35" s="637"/>
      <c r="V35" s="637"/>
      <c r="W35" s="637"/>
      <c r="X35" s="637"/>
      <c r="Y35" s="637"/>
      <c r="Z35" s="637"/>
      <c r="AA35" s="638"/>
    </row>
    <row r="36" spans="1:27" ht="15">
      <c r="A36" s="626"/>
      <c r="B36" s="627"/>
      <c r="C36" s="627"/>
      <c r="D36" s="627"/>
      <c r="E36" s="627"/>
      <c r="F36" s="627"/>
      <c r="G36" s="627"/>
      <c r="H36" s="627"/>
      <c r="I36" s="627"/>
      <c r="J36" s="627"/>
      <c r="K36" s="627"/>
      <c r="L36" s="628"/>
      <c r="M36" s="122"/>
      <c r="N36" s="636"/>
      <c r="O36" s="637"/>
      <c r="P36" s="637"/>
      <c r="Q36" s="637"/>
      <c r="R36" s="637"/>
      <c r="S36" s="637"/>
      <c r="T36" s="637"/>
      <c r="U36" s="637"/>
      <c r="V36" s="637"/>
      <c r="W36" s="637"/>
      <c r="X36" s="637"/>
      <c r="Y36" s="637"/>
      <c r="Z36" s="637"/>
      <c r="AA36" s="638"/>
    </row>
    <row r="37" spans="1:27" ht="15">
      <c r="A37" s="626"/>
      <c r="B37" s="627"/>
      <c r="C37" s="627"/>
      <c r="D37" s="627"/>
      <c r="E37" s="627"/>
      <c r="F37" s="627"/>
      <c r="G37" s="627"/>
      <c r="H37" s="627"/>
      <c r="I37" s="627"/>
      <c r="J37" s="627"/>
      <c r="K37" s="627"/>
      <c r="L37" s="628"/>
      <c r="M37" s="122"/>
      <c r="N37" s="636"/>
      <c r="O37" s="637"/>
      <c r="P37" s="637"/>
      <c r="Q37" s="637"/>
      <c r="R37" s="637"/>
      <c r="S37" s="637"/>
      <c r="T37" s="637"/>
      <c r="U37" s="637"/>
      <c r="V37" s="637"/>
      <c r="W37" s="637"/>
      <c r="X37" s="637"/>
      <c r="Y37" s="637"/>
      <c r="Z37" s="637"/>
      <c r="AA37" s="638"/>
    </row>
    <row r="38" spans="1:27" ht="15">
      <c r="A38" s="626"/>
      <c r="B38" s="627"/>
      <c r="C38" s="627"/>
      <c r="D38" s="627"/>
      <c r="E38" s="627"/>
      <c r="F38" s="627"/>
      <c r="G38" s="627"/>
      <c r="H38" s="627"/>
      <c r="I38" s="627"/>
      <c r="J38" s="627"/>
      <c r="K38" s="627"/>
      <c r="L38" s="628"/>
      <c r="M38" s="122"/>
      <c r="N38" s="636"/>
      <c r="O38" s="637"/>
      <c r="P38" s="637"/>
      <c r="Q38" s="637"/>
      <c r="R38" s="637"/>
      <c r="S38" s="637"/>
      <c r="T38" s="637"/>
      <c r="U38" s="637"/>
      <c r="V38" s="637"/>
      <c r="W38" s="637"/>
      <c r="X38" s="637"/>
      <c r="Y38" s="637"/>
      <c r="Z38" s="637"/>
      <c r="AA38" s="638"/>
    </row>
    <row r="39" spans="1:27" ht="15">
      <c r="A39" s="626"/>
      <c r="B39" s="627"/>
      <c r="C39" s="627"/>
      <c r="D39" s="627"/>
      <c r="E39" s="627"/>
      <c r="F39" s="627"/>
      <c r="G39" s="627"/>
      <c r="H39" s="627"/>
      <c r="I39" s="627"/>
      <c r="J39" s="627"/>
      <c r="K39" s="627"/>
      <c r="L39" s="628"/>
      <c r="M39" s="122"/>
      <c r="N39" s="636"/>
      <c r="O39" s="637"/>
      <c r="P39" s="637"/>
      <c r="Q39" s="637"/>
      <c r="R39" s="637"/>
      <c r="S39" s="637"/>
      <c r="T39" s="637"/>
      <c r="U39" s="637"/>
      <c r="V39" s="637"/>
      <c r="W39" s="637"/>
      <c r="X39" s="637"/>
      <c r="Y39" s="637"/>
      <c r="Z39" s="637"/>
      <c r="AA39" s="638"/>
    </row>
    <row r="40" spans="1:27" ht="15.75" thickBot="1">
      <c r="A40" s="629"/>
      <c r="B40" s="630"/>
      <c r="C40" s="630"/>
      <c r="D40" s="630"/>
      <c r="E40" s="630"/>
      <c r="F40" s="630"/>
      <c r="G40" s="630"/>
      <c r="H40" s="630"/>
      <c r="I40" s="630"/>
      <c r="J40" s="630"/>
      <c r="K40" s="630"/>
      <c r="L40" s="631"/>
      <c r="M40" s="122"/>
      <c r="N40" s="639"/>
      <c r="O40" s="640"/>
      <c r="P40" s="640"/>
      <c r="Q40" s="640"/>
      <c r="R40" s="640"/>
      <c r="S40" s="640"/>
      <c r="T40" s="640"/>
      <c r="U40" s="640"/>
      <c r="V40" s="640"/>
      <c r="W40" s="640"/>
      <c r="X40" s="640"/>
      <c r="Y40" s="640"/>
      <c r="Z40" s="640"/>
      <c r="AA40" s="641"/>
    </row>
    <row r="41" spans="1:27" ht="15.75" thickBot="1">
      <c r="A41" s="98"/>
      <c r="B41" s="99"/>
      <c r="C41" s="99"/>
      <c r="D41" s="99"/>
      <c r="E41" s="99"/>
      <c r="F41" s="99"/>
      <c r="G41" s="99"/>
      <c r="H41" s="99"/>
      <c r="I41" s="99"/>
      <c r="J41" s="99"/>
      <c r="K41" s="99"/>
      <c r="L41" s="100"/>
      <c r="M41" s="99"/>
      <c r="N41" s="99"/>
      <c r="O41" s="99"/>
      <c r="P41" s="99"/>
      <c r="Q41" s="99"/>
      <c r="R41" s="99"/>
      <c r="S41" s="99"/>
      <c r="T41" s="99"/>
      <c r="U41" s="99"/>
      <c r="V41" s="99"/>
      <c r="W41" s="99"/>
      <c r="X41" s="99"/>
      <c r="Y41" s="99"/>
      <c r="Z41" s="99"/>
      <c r="AA41" s="99"/>
    </row>
    <row r="42" spans="1:27" ht="16.5" thickBot="1">
      <c r="A42" s="617" t="s">
        <v>46</v>
      </c>
      <c r="B42" s="618"/>
      <c r="C42" s="618"/>
      <c r="D42" s="618"/>
      <c r="E42" s="618"/>
      <c r="F42" s="618"/>
      <c r="G42" s="618"/>
      <c r="H42" s="618"/>
      <c r="I42" s="618"/>
      <c r="J42" s="618"/>
      <c r="K42" s="618"/>
      <c r="L42" s="619"/>
      <c r="M42" s="99"/>
      <c r="N42" s="617" t="s">
        <v>47</v>
      </c>
      <c r="O42" s="618"/>
      <c r="P42" s="618"/>
      <c r="Q42" s="618"/>
      <c r="R42" s="618"/>
      <c r="S42" s="618"/>
      <c r="T42" s="618"/>
      <c r="U42" s="618"/>
      <c r="V42" s="618"/>
      <c r="W42" s="618"/>
      <c r="X42" s="618"/>
      <c r="Y42" s="618"/>
      <c r="Z42" s="618"/>
      <c r="AA42" s="619"/>
    </row>
    <row r="43" spans="1:27" ht="246.6" customHeight="1" thickBot="1">
      <c r="A43" s="614"/>
      <c r="B43" s="615"/>
      <c r="C43" s="615"/>
      <c r="D43" s="615"/>
      <c r="E43" s="615"/>
      <c r="F43" s="615"/>
      <c r="G43" s="615"/>
      <c r="H43" s="615"/>
      <c r="I43" s="615"/>
      <c r="J43" s="615"/>
      <c r="K43" s="615"/>
      <c r="L43" s="616"/>
      <c r="M43" s="99"/>
      <c r="N43" s="620" t="s">
        <v>48</v>
      </c>
      <c r="O43" s="621"/>
      <c r="P43" s="621"/>
      <c r="Q43" s="621"/>
      <c r="R43" s="621"/>
      <c r="S43" s="621"/>
      <c r="T43" s="621"/>
      <c r="U43" s="621"/>
      <c r="V43" s="621"/>
      <c r="W43" s="621"/>
      <c r="X43" s="621"/>
      <c r="Y43" s="621"/>
      <c r="Z43" s="621"/>
      <c r="AA43" s="622"/>
    </row>
    <row r="46" spans="1:27" ht="78.75" hidden="1" thickBot="1">
      <c r="B46" s="35" t="s">
        <v>49</v>
      </c>
      <c r="C46" s="36" t="s">
        <v>50</v>
      </c>
      <c r="D46" s="82"/>
      <c r="E46" s="86"/>
    </row>
    <row r="47" spans="1:27" hidden="1">
      <c r="B47" s="34"/>
      <c r="C47" s="37" t="s">
        <v>51</v>
      </c>
      <c r="D47" s="83"/>
      <c r="E47" s="87"/>
    </row>
    <row r="48" spans="1:27" hidden="1">
      <c r="B48" s="30"/>
      <c r="C48" s="38" t="s">
        <v>52</v>
      </c>
      <c r="D48" s="84"/>
      <c r="E48" s="87"/>
    </row>
    <row r="49" spans="2:5" hidden="1">
      <c r="B49" s="31"/>
      <c r="C49" s="38" t="s">
        <v>53</v>
      </c>
      <c r="D49" s="84"/>
      <c r="E49" s="87"/>
    </row>
    <row r="50" spans="2:5" hidden="1">
      <c r="B50" s="32"/>
      <c r="C50" s="38" t="s">
        <v>54</v>
      </c>
      <c r="D50" s="84"/>
      <c r="E50" s="87"/>
    </row>
    <row r="51" spans="2:5" ht="15" hidden="1" thickBot="1">
      <c r="B51" s="33"/>
      <c r="C51" s="39" t="s">
        <v>55</v>
      </c>
      <c r="D51" s="85"/>
      <c r="E51" s="87"/>
    </row>
    <row r="52" spans="2:5" hidden="1"/>
  </sheetData>
  <sheetProtection algorithmName="SHA-512" hashValue="UgoV1DvHfILvnB8yDrfhs1CNsOQ0g+KjKXvgQ7cgHwom37Yat0GaqGMbMfJ7+C1bZwK38Gna90p3JeviVz3yKg==" saltValue="qS9YxWMP0CqQ+1ymqNsTgQ==" spinCount="100000" sheet="1" formatCells="0" formatColumns="0" formatRows="0" insertColumns="0" insertRows="0" insertHyperlinks="0" deleteColumns="0" deleteRows="0" sort="0" autoFilter="0"/>
  <mergeCells count="15">
    <mergeCell ref="B2:AA2"/>
    <mergeCell ref="B3:AA3"/>
    <mergeCell ref="S1:AA1"/>
    <mergeCell ref="A42:L42"/>
    <mergeCell ref="A6:L6"/>
    <mergeCell ref="N6:AA6"/>
    <mergeCell ref="B4:AA4"/>
    <mergeCell ref="B1:R1"/>
    <mergeCell ref="A43:L43"/>
    <mergeCell ref="N42:AA42"/>
    <mergeCell ref="N43:AA43"/>
    <mergeCell ref="A18:L40"/>
    <mergeCell ref="A17:L17"/>
    <mergeCell ref="N17:AA17"/>
    <mergeCell ref="N18:AA40"/>
  </mergeCells>
  <phoneticPr fontId="15" type="noConversion"/>
  <dataValidations count="1">
    <dataValidation type="list" allowBlank="1" showInputMessage="1" showErrorMessage="1" sqref="L8:L15" xr:uid="{18A5DF68-1B78-45C7-B112-ACF541BECFA7}">
      <formula1>#REF!</formula1>
    </dataValidation>
  </dataValidation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536A9-C44D-4463-AED6-316C86656C19}">
  <sheetPr>
    <tabColor rgb="FF33CC33"/>
  </sheetPr>
  <dimension ref="A1:AD111"/>
  <sheetViews>
    <sheetView zoomScale="55" zoomScaleNormal="55" workbookViewId="0">
      <pane ySplit="4" topLeftCell="A101" activePane="bottomLeft" state="frozen"/>
      <selection activeCell="D12" sqref="D12"/>
      <selection pane="bottomLeft" activeCell="B99" sqref="B99:J110"/>
    </sheetView>
  </sheetViews>
  <sheetFormatPr baseColWidth="10" defaultColWidth="8.7109375" defaultRowHeight="12.75"/>
  <cols>
    <col min="1" max="1" width="6.42578125" style="3" customWidth="1"/>
    <col min="2" max="2" width="13.7109375" style="3" customWidth="1"/>
    <col min="3" max="3" width="34.5703125" style="3" customWidth="1"/>
    <col min="4" max="4" width="53.28515625" style="3" customWidth="1"/>
    <col min="5" max="5" width="13.42578125" style="16" customWidth="1"/>
    <col min="6" max="6" width="14.28515625" style="16" customWidth="1"/>
    <col min="7" max="7" width="22.7109375" style="3" customWidth="1"/>
    <col min="8" max="8" width="19.42578125" style="3" customWidth="1"/>
    <col min="9" max="9" width="8.7109375" style="16"/>
    <col min="10" max="10" width="8.85546875" style="16" customWidth="1"/>
    <col min="11" max="12" width="8.7109375" style="16"/>
    <col min="13" max="13" width="8.7109375" style="3"/>
    <col min="14" max="14" width="43.42578125" style="16" customWidth="1"/>
    <col min="15" max="15" width="17.5703125" style="3" customWidth="1"/>
    <col min="16" max="16" width="21.85546875" style="3" customWidth="1"/>
    <col min="17" max="17" width="19" style="3" hidden="1" customWidth="1"/>
    <col min="18" max="18" width="16.42578125" style="3" hidden="1" customWidth="1"/>
    <col min="19" max="20" width="16.140625" style="3" hidden="1" customWidth="1"/>
    <col min="21" max="21" width="13.5703125" style="3" hidden="1" customWidth="1"/>
    <col min="22" max="22" width="17.42578125" style="3" hidden="1" customWidth="1"/>
    <col min="23" max="23" width="18.42578125" style="3" hidden="1" customWidth="1"/>
    <col min="24" max="24" width="17.7109375" style="3" hidden="1" customWidth="1"/>
    <col min="25" max="26" width="9.85546875" style="3" hidden="1" customWidth="1"/>
    <col min="27" max="27" width="19.140625" style="3" hidden="1" customWidth="1"/>
    <col min="28" max="28" width="14.28515625" style="3" hidden="1" customWidth="1"/>
    <col min="29" max="29" width="10.5703125" style="3" hidden="1" customWidth="1"/>
    <col min="30" max="16384" width="8.7109375" style="3"/>
  </cols>
  <sheetData>
    <row r="1" spans="1:29" ht="126.6" customHeight="1" thickBot="1">
      <c r="A1" s="667" t="s">
        <v>56</v>
      </c>
      <c r="B1" s="668"/>
      <c r="C1" s="665" t="s">
        <v>1</v>
      </c>
      <c r="D1" s="666"/>
      <c r="E1" s="666"/>
      <c r="F1" s="666"/>
      <c r="G1" s="666"/>
      <c r="H1" s="666"/>
      <c r="I1" s="666"/>
      <c r="J1" s="666"/>
      <c r="K1" s="666"/>
      <c r="L1" s="666"/>
      <c r="M1" s="666"/>
      <c r="N1" s="658"/>
      <c r="O1" s="658"/>
      <c r="P1" s="658"/>
    </row>
    <row r="2" spans="1:29" ht="14.45" customHeight="1">
      <c r="A2" s="659" t="s">
        <v>57</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1"/>
    </row>
    <row r="3" spans="1:29" ht="16.5" customHeight="1">
      <c r="A3" s="466" t="s">
        <v>58</v>
      </c>
      <c r="B3" s="467" t="s">
        <v>59</v>
      </c>
      <c r="C3" s="468"/>
      <c r="D3" s="467"/>
      <c r="E3" s="467" t="s">
        <v>60</v>
      </c>
      <c r="F3" s="467"/>
      <c r="G3" s="467" t="s">
        <v>61</v>
      </c>
      <c r="H3" s="467"/>
      <c r="I3" s="467"/>
      <c r="J3" s="467"/>
      <c r="K3" s="467"/>
      <c r="L3" s="467"/>
      <c r="M3" s="467"/>
      <c r="N3" s="469"/>
      <c r="O3" s="470"/>
      <c r="P3" s="471"/>
      <c r="Q3" s="466"/>
      <c r="R3" s="467"/>
      <c r="S3" s="468"/>
      <c r="T3" s="147"/>
      <c r="U3" s="662" t="s">
        <v>62</v>
      </c>
      <c r="V3" s="663"/>
      <c r="W3" s="663"/>
      <c r="X3" s="663"/>
      <c r="Y3" s="663"/>
      <c r="Z3" s="663"/>
      <c r="AA3" s="663"/>
      <c r="AB3" s="663"/>
      <c r="AC3" s="664"/>
    </row>
    <row r="4" spans="1:29" ht="50.25" customHeight="1" thickBot="1">
      <c r="A4" s="466"/>
      <c r="B4" s="467" t="s">
        <v>63</v>
      </c>
      <c r="C4" s="468" t="s">
        <v>64</v>
      </c>
      <c r="D4" s="467" t="s">
        <v>65</v>
      </c>
      <c r="E4" s="467" t="s">
        <v>66</v>
      </c>
      <c r="F4" s="467" t="s">
        <v>67</v>
      </c>
      <c r="G4" s="467" t="s">
        <v>68</v>
      </c>
      <c r="H4" s="467" t="s">
        <v>69</v>
      </c>
      <c r="I4" s="479" t="s">
        <v>70</v>
      </c>
      <c r="J4" s="479" t="s">
        <v>71</v>
      </c>
      <c r="K4" s="479" t="s">
        <v>72</v>
      </c>
      <c r="L4" s="479" t="s">
        <v>73</v>
      </c>
      <c r="M4" s="467" t="s">
        <v>74</v>
      </c>
      <c r="N4" s="469" t="s">
        <v>75</v>
      </c>
      <c r="O4" s="470" t="s">
        <v>76</v>
      </c>
      <c r="P4" s="471" t="s">
        <v>77</v>
      </c>
      <c r="Q4" s="466" t="s">
        <v>78</v>
      </c>
      <c r="R4" s="467" t="s">
        <v>79</v>
      </c>
      <c r="S4" s="468" t="s">
        <v>80</v>
      </c>
      <c r="T4" s="173" t="s">
        <v>81</v>
      </c>
      <c r="U4" s="149" t="s">
        <v>82</v>
      </c>
      <c r="V4" s="149" t="s">
        <v>83</v>
      </c>
      <c r="W4" s="149" t="s">
        <v>84</v>
      </c>
      <c r="X4" s="149" t="s">
        <v>85</v>
      </c>
      <c r="Y4" s="149" t="s">
        <v>86</v>
      </c>
      <c r="Z4" s="149" t="s">
        <v>87</v>
      </c>
      <c r="AA4" s="149" t="s">
        <v>88</v>
      </c>
      <c r="AB4" s="149" t="s">
        <v>89</v>
      </c>
      <c r="AC4" s="150" t="s">
        <v>90</v>
      </c>
    </row>
    <row r="5" spans="1:29" ht="51" customHeight="1">
      <c r="A5" s="206">
        <v>1</v>
      </c>
      <c r="B5" s="409" t="s">
        <v>91</v>
      </c>
      <c r="C5" s="501" t="s">
        <v>92</v>
      </c>
      <c r="D5" s="501" t="s">
        <v>93</v>
      </c>
      <c r="E5" s="410">
        <v>44562</v>
      </c>
      <c r="F5" s="410">
        <v>44926</v>
      </c>
      <c r="G5" s="502" t="s">
        <v>94</v>
      </c>
      <c r="H5" s="502" t="s">
        <v>95</v>
      </c>
      <c r="I5" s="503">
        <v>0</v>
      </c>
      <c r="J5" s="533">
        <v>1</v>
      </c>
      <c r="K5" s="504">
        <v>8</v>
      </c>
      <c r="L5" s="504">
        <v>1</v>
      </c>
      <c r="M5" s="237">
        <v>0.2</v>
      </c>
      <c r="N5" s="236" t="s">
        <v>96</v>
      </c>
      <c r="O5" s="238" t="s">
        <v>97</v>
      </c>
      <c r="P5" s="239" t="s">
        <v>98</v>
      </c>
      <c r="Q5" s="210" t="s">
        <v>99</v>
      </c>
      <c r="R5" s="211"/>
      <c r="S5" s="212"/>
      <c r="T5" s="210" t="s">
        <v>100</v>
      </c>
      <c r="U5" s="213">
        <v>2021</v>
      </c>
      <c r="V5" s="213" t="s">
        <v>101</v>
      </c>
      <c r="W5" s="213" t="s">
        <v>102</v>
      </c>
      <c r="X5" s="214" t="s">
        <v>103</v>
      </c>
      <c r="Y5" s="215" t="s">
        <v>104</v>
      </c>
      <c r="Z5" s="213" t="s">
        <v>105</v>
      </c>
      <c r="AA5" s="216">
        <v>3200000000</v>
      </c>
      <c r="AB5" s="216">
        <f t="shared" ref="AB5:AB15" si="0">AA5*AC5</f>
        <v>448000000.00000006</v>
      </c>
      <c r="AC5" s="217">
        <v>0.14000000000000001</v>
      </c>
    </row>
    <row r="6" spans="1:29" ht="94.5">
      <c r="A6" s="205">
        <v>2</v>
      </c>
      <c r="B6" s="154" t="s">
        <v>106</v>
      </c>
      <c r="C6" s="489" t="s">
        <v>840</v>
      </c>
      <c r="D6" s="489" t="s">
        <v>847</v>
      </c>
      <c r="E6" s="220">
        <v>44562</v>
      </c>
      <c r="F6" s="220">
        <v>44926</v>
      </c>
      <c r="G6" s="411" t="s">
        <v>109</v>
      </c>
      <c r="H6" s="411" t="s">
        <v>95</v>
      </c>
      <c r="I6" s="413">
        <v>0</v>
      </c>
      <c r="J6" s="412">
        <v>0</v>
      </c>
      <c r="K6" s="412">
        <v>1</v>
      </c>
      <c r="L6" s="412">
        <v>1</v>
      </c>
      <c r="M6" s="243">
        <v>0.1</v>
      </c>
      <c r="N6" s="242" t="s">
        <v>96</v>
      </c>
      <c r="O6" s="244" t="s">
        <v>97</v>
      </c>
      <c r="P6" s="245" t="s">
        <v>98</v>
      </c>
      <c r="Q6" s="17" t="s">
        <v>99</v>
      </c>
      <c r="R6" s="15"/>
      <c r="S6" s="175"/>
      <c r="T6" s="17" t="s">
        <v>100</v>
      </c>
      <c r="U6" s="80">
        <v>2021</v>
      </c>
      <c r="V6" s="80" t="s">
        <v>101</v>
      </c>
      <c r="W6" s="80" t="s">
        <v>102</v>
      </c>
      <c r="X6" s="11" t="s">
        <v>103</v>
      </c>
      <c r="Y6" s="12" t="s">
        <v>104</v>
      </c>
      <c r="Z6" s="80" t="s">
        <v>105</v>
      </c>
      <c r="AA6" s="13">
        <v>3200000000</v>
      </c>
      <c r="AB6" s="13">
        <f t="shared" si="0"/>
        <v>448000000.00000006</v>
      </c>
      <c r="AC6" s="64">
        <v>0.14000000000000001</v>
      </c>
    </row>
    <row r="7" spans="1:29" ht="66.75" customHeight="1">
      <c r="A7" s="205">
        <v>3</v>
      </c>
      <c r="B7" s="154" t="s">
        <v>110</v>
      </c>
      <c r="C7" s="489" t="s">
        <v>111</v>
      </c>
      <c r="D7" s="489" t="s">
        <v>112</v>
      </c>
      <c r="E7" s="220">
        <v>44562</v>
      </c>
      <c r="F7" s="220">
        <v>44926</v>
      </c>
      <c r="G7" s="411" t="s">
        <v>113</v>
      </c>
      <c r="H7" s="411" t="s">
        <v>114</v>
      </c>
      <c r="I7" s="412">
        <v>0</v>
      </c>
      <c r="J7" s="412">
        <v>0</v>
      </c>
      <c r="K7" s="412">
        <v>2</v>
      </c>
      <c r="L7" s="412">
        <v>1</v>
      </c>
      <c r="M7" s="243">
        <v>0.05</v>
      </c>
      <c r="N7" s="242" t="s">
        <v>96</v>
      </c>
      <c r="O7" s="244" t="s">
        <v>97</v>
      </c>
      <c r="P7" s="245" t="s">
        <v>98</v>
      </c>
      <c r="Q7" s="17" t="s">
        <v>99</v>
      </c>
      <c r="R7" s="15"/>
      <c r="S7" s="175"/>
      <c r="T7" s="17" t="s">
        <v>100</v>
      </c>
      <c r="U7" s="80">
        <v>2021</v>
      </c>
      <c r="V7" s="80" t="s">
        <v>101</v>
      </c>
      <c r="W7" s="80" t="s">
        <v>102</v>
      </c>
      <c r="X7" s="11" t="s">
        <v>103</v>
      </c>
      <c r="Y7" s="12" t="s">
        <v>104</v>
      </c>
      <c r="Z7" s="80" t="s">
        <v>105</v>
      </c>
      <c r="AA7" s="13">
        <v>3200000000</v>
      </c>
      <c r="AB7" s="13">
        <f t="shared" si="0"/>
        <v>448000000.00000006</v>
      </c>
      <c r="AC7" s="64">
        <v>0.14000000000000001</v>
      </c>
    </row>
    <row r="8" spans="1:29" ht="108">
      <c r="A8" s="205">
        <v>4</v>
      </c>
      <c r="B8" s="154" t="s">
        <v>115</v>
      </c>
      <c r="C8" s="489" t="s">
        <v>841</v>
      </c>
      <c r="D8" s="489" t="s">
        <v>117</v>
      </c>
      <c r="E8" s="220">
        <v>44562</v>
      </c>
      <c r="F8" s="220">
        <v>44926</v>
      </c>
      <c r="G8" s="411" t="s">
        <v>118</v>
      </c>
      <c r="H8" s="411" t="s">
        <v>119</v>
      </c>
      <c r="I8" s="412">
        <v>0</v>
      </c>
      <c r="J8" s="534">
        <v>1</v>
      </c>
      <c r="K8" s="412">
        <v>3</v>
      </c>
      <c r="L8" s="412">
        <v>0</v>
      </c>
      <c r="M8" s="243">
        <v>0.05</v>
      </c>
      <c r="N8" s="242" t="s">
        <v>96</v>
      </c>
      <c r="O8" s="244" t="s">
        <v>97</v>
      </c>
      <c r="P8" s="245" t="s">
        <v>98</v>
      </c>
      <c r="Q8" s="17" t="s">
        <v>99</v>
      </c>
      <c r="R8" s="15"/>
      <c r="S8" s="175"/>
      <c r="T8" s="17" t="s">
        <v>100</v>
      </c>
      <c r="U8" s="80">
        <v>2021</v>
      </c>
      <c r="V8" s="80" t="s">
        <v>101</v>
      </c>
      <c r="W8" s="80" t="s">
        <v>102</v>
      </c>
      <c r="X8" s="11" t="s">
        <v>103</v>
      </c>
      <c r="Y8" s="12" t="s">
        <v>104</v>
      </c>
      <c r="Z8" s="80" t="s">
        <v>105</v>
      </c>
      <c r="AA8" s="13">
        <v>3200000000</v>
      </c>
      <c r="AB8" s="13">
        <f t="shared" si="0"/>
        <v>448000000.00000006</v>
      </c>
      <c r="AC8" s="64">
        <v>0.14000000000000001</v>
      </c>
    </row>
    <row r="9" spans="1:29" ht="94.5">
      <c r="A9" s="205">
        <v>5</v>
      </c>
      <c r="B9" s="153" t="s">
        <v>120</v>
      </c>
      <c r="C9" s="240" t="s">
        <v>121</v>
      </c>
      <c r="D9" s="240" t="s">
        <v>122</v>
      </c>
      <c r="E9" s="202">
        <v>44562</v>
      </c>
      <c r="F9" s="202">
        <v>44926</v>
      </c>
      <c r="G9" s="241" t="s">
        <v>123</v>
      </c>
      <c r="H9" s="241" t="s">
        <v>124</v>
      </c>
      <c r="I9" s="200">
        <v>0</v>
      </c>
      <c r="J9" s="200">
        <v>0</v>
      </c>
      <c r="K9" s="200">
        <v>0</v>
      </c>
      <c r="L9" s="243">
        <v>1</v>
      </c>
      <c r="M9" s="243">
        <v>0.05</v>
      </c>
      <c r="N9" s="242" t="s">
        <v>125</v>
      </c>
      <c r="O9" s="244" t="s">
        <v>97</v>
      </c>
      <c r="P9" s="245" t="s">
        <v>98</v>
      </c>
      <c r="Q9" s="17" t="s">
        <v>99</v>
      </c>
      <c r="R9" s="15"/>
      <c r="S9" s="175"/>
      <c r="T9" s="17" t="s">
        <v>100</v>
      </c>
      <c r="U9" s="80">
        <v>2021</v>
      </c>
      <c r="V9" s="80" t="s">
        <v>101</v>
      </c>
      <c r="W9" s="80" t="s">
        <v>102</v>
      </c>
      <c r="X9" s="11" t="s">
        <v>103</v>
      </c>
      <c r="Y9" s="12" t="s">
        <v>104</v>
      </c>
      <c r="Z9" s="80" t="s">
        <v>105</v>
      </c>
      <c r="AA9" s="13">
        <v>3200000000</v>
      </c>
      <c r="AB9" s="13">
        <f t="shared" si="0"/>
        <v>448000000.00000006</v>
      </c>
      <c r="AC9" s="64">
        <v>0.14000000000000001</v>
      </c>
    </row>
    <row r="10" spans="1:29" ht="69.75" customHeight="1">
      <c r="A10" s="205">
        <v>6</v>
      </c>
      <c r="B10" s="153" t="s">
        <v>126</v>
      </c>
      <c r="C10" s="240" t="s">
        <v>842</v>
      </c>
      <c r="D10" s="240" t="s">
        <v>848</v>
      </c>
      <c r="E10" s="202">
        <v>44562</v>
      </c>
      <c r="F10" s="202">
        <v>44926</v>
      </c>
      <c r="G10" s="241" t="s">
        <v>129</v>
      </c>
      <c r="H10" s="241" t="s">
        <v>130</v>
      </c>
      <c r="I10" s="200">
        <v>0</v>
      </c>
      <c r="J10" s="534">
        <v>1</v>
      </c>
      <c r="K10" s="200">
        <v>0</v>
      </c>
      <c r="L10" s="200">
        <v>1</v>
      </c>
      <c r="M10" s="243">
        <v>0.05</v>
      </c>
      <c r="N10" s="242" t="s">
        <v>125</v>
      </c>
      <c r="O10" s="244" t="s">
        <v>97</v>
      </c>
      <c r="P10" s="245" t="s">
        <v>98</v>
      </c>
      <c r="Q10" s="17" t="s">
        <v>99</v>
      </c>
      <c r="R10" s="15"/>
      <c r="S10" s="175"/>
      <c r="T10" s="17" t="s">
        <v>100</v>
      </c>
      <c r="U10" s="80">
        <v>2021</v>
      </c>
      <c r="V10" s="80" t="s">
        <v>101</v>
      </c>
      <c r="W10" s="80" t="s">
        <v>102</v>
      </c>
      <c r="X10" s="11" t="s">
        <v>103</v>
      </c>
      <c r="Y10" s="12" t="s">
        <v>104</v>
      </c>
      <c r="Z10" s="80" t="s">
        <v>105</v>
      </c>
      <c r="AA10" s="13">
        <v>3200000000</v>
      </c>
      <c r="AB10" s="13">
        <f t="shared" si="0"/>
        <v>448000000.00000006</v>
      </c>
      <c r="AC10" s="64">
        <v>0.14000000000000001</v>
      </c>
    </row>
    <row r="11" spans="1:29" ht="67.5">
      <c r="A11" s="205">
        <v>7</v>
      </c>
      <c r="B11" s="154" t="s">
        <v>131</v>
      </c>
      <c r="C11" s="489" t="s">
        <v>843</v>
      </c>
      <c r="D11" s="489" t="s">
        <v>849</v>
      </c>
      <c r="E11" s="220">
        <v>44562</v>
      </c>
      <c r="F11" s="220">
        <v>44926</v>
      </c>
      <c r="G11" s="411" t="s">
        <v>134</v>
      </c>
      <c r="H11" s="411" t="s">
        <v>135</v>
      </c>
      <c r="I11" s="412">
        <v>0</v>
      </c>
      <c r="J11" s="534">
        <v>1</v>
      </c>
      <c r="K11" s="412">
        <v>1</v>
      </c>
      <c r="L11" s="412">
        <v>1</v>
      </c>
      <c r="M11" s="243">
        <v>0.05</v>
      </c>
      <c r="N11" s="242" t="s">
        <v>136</v>
      </c>
      <c r="O11" s="244" t="s">
        <v>97</v>
      </c>
      <c r="P11" s="245" t="s">
        <v>98</v>
      </c>
      <c r="Q11" s="17" t="s">
        <v>99</v>
      </c>
      <c r="R11" s="15"/>
      <c r="S11" s="175"/>
      <c r="T11" s="17" t="s">
        <v>137</v>
      </c>
      <c r="U11" s="80">
        <v>2021</v>
      </c>
      <c r="V11" s="80" t="s">
        <v>101</v>
      </c>
      <c r="W11" s="80" t="s">
        <v>102</v>
      </c>
      <c r="X11" s="11" t="s">
        <v>103</v>
      </c>
      <c r="Y11" s="12" t="s">
        <v>104</v>
      </c>
      <c r="Z11" s="80" t="s">
        <v>105</v>
      </c>
      <c r="AA11" s="13">
        <v>3200000000</v>
      </c>
      <c r="AB11" s="13">
        <f t="shared" si="0"/>
        <v>128000000</v>
      </c>
      <c r="AC11" s="64">
        <v>0.04</v>
      </c>
    </row>
    <row r="12" spans="1:29" ht="67.5">
      <c r="A12" s="205">
        <v>8</v>
      </c>
      <c r="B12" s="153" t="s">
        <v>138</v>
      </c>
      <c r="C12" s="240" t="s">
        <v>139</v>
      </c>
      <c r="D12" s="240" t="s">
        <v>140</v>
      </c>
      <c r="E12" s="202">
        <v>44562</v>
      </c>
      <c r="F12" s="202">
        <v>44926</v>
      </c>
      <c r="G12" s="241" t="s">
        <v>141</v>
      </c>
      <c r="H12" s="241" t="s">
        <v>142</v>
      </c>
      <c r="I12" s="200">
        <v>0</v>
      </c>
      <c r="J12" s="534">
        <v>1</v>
      </c>
      <c r="K12" s="200">
        <v>0</v>
      </c>
      <c r="L12" s="200">
        <v>1</v>
      </c>
      <c r="M12" s="243">
        <v>0.1</v>
      </c>
      <c r="N12" s="242" t="s">
        <v>125</v>
      </c>
      <c r="O12" s="244" t="s">
        <v>97</v>
      </c>
      <c r="P12" s="245" t="s">
        <v>98</v>
      </c>
      <c r="Q12" s="17" t="s">
        <v>99</v>
      </c>
      <c r="R12" s="15"/>
      <c r="S12" s="175"/>
      <c r="T12" s="17" t="s">
        <v>137</v>
      </c>
      <c r="U12" s="80">
        <v>2021</v>
      </c>
      <c r="V12" s="80" t="s">
        <v>101</v>
      </c>
      <c r="W12" s="80" t="s">
        <v>102</v>
      </c>
      <c r="X12" s="11" t="s">
        <v>103</v>
      </c>
      <c r="Y12" s="12" t="s">
        <v>104</v>
      </c>
      <c r="Z12" s="80" t="s">
        <v>105</v>
      </c>
      <c r="AA12" s="13">
        <v>3200000000</v>
      </c>
      <c r="AB12" s="13">
        <f t="shared" si="0"/>
        <v>96000000</v>
      </c>
      <c r="AC12" s="64">
        <v>0.03</v>
      </c>
    </row>
    <row r="13" spans="1:29" ht="94.5">
      <c r="A13" s="205">
        <v>9</v>
      </c>
      <c r="B13" s="153" t="s">
        <v>143</v>
      </c>
      <c r="C13" s="240" t="s">
        <v>844</v>
      </c>
      <c r="D13" s="240" t="s">
        <v>145</v>
      </c>
      <c r="E13" s="202">
        <v>44562</v>
      </c>
      <c r="F13" s="202">
        <v>44926</v>
      </c>
      <c r="G13" s="228" t="s">
        <v>146</v>
      </c>
      <c r="H13" s="241" t="s">
        <v>147</v>
      </c>
      <c r="I13" s="200">
        <v>5</v>
      </c>
      <c r="J13" s="534">
        <v>5</v>
      </c>
      <c r="K13" s="200">
        <v>5</v>
      </c>
      <c r="L13" s="200">
        <v>5</v>
      </c>
      <c r="M13" s="243">
        <v>0.05</v>
      </c>
      <c r="N13" s="242" t="s">
        <v>148</v>
      </c>
      <c r="O13" s="244" t="s">
        <v>97</v>
      </c>
      <c r="P13" s="245" t="s">
        <v>98</v>
      </c>
      <c r="Q13" s="17" t="s">
        <v>99</v>
      </c>
      <c r="R13" s="15"/>
      <c r="S13" s="175"/>
      <c r="T13" s="17" t="s">
        <v>149</v>
      </c>
      <c r="U13" s="80">
        <v>2021</v>
      </c>
      <c r="V13" s="80" t="s">
        <v>101</v>
      </c>
      <c r="W13" s="80" t="s">
        <v>102</v>
      </c>
      <c r="X13" s="11" t="s">
        <v>103</v>
      </c>
      <c r="Y13" s="12" t="s">
        <v>104</v>
      </c>
      <c r="Z13" s="80" t="s">
        <v>105</v>
      </c>
      <c r="AA13" s="13">
        <v>3200000000</v>
      </c>
      <c r="AB13" s="13">
        <f t="shared" si="0"/>
        <v>96000000</v>
      </c>
      <c r="AC13" s="64">
        <v>0.03</v>
      </c>
    </row>
    <row r="14" spans="1:29" ht="54">
      <c r="A14" s="205">
        <v>10</v>
      </c>
      <c r="B14" s="154" t="s">
        <v>150</v>
      </c>
      <c r="C14" s="411" t="s">
        <v>845</v>
      </c>
      <c r="D14" s="411" t="s">
        <v>850</v>
      </c>
      <c r="E14" s="220">
        <v>44562</v>
      </c>
      <c r="F14" s="220">
        <v>44926</v>
      </c>
      <c r="G14" s="411" t="s">
        <v>152</v>
      </c>
      <c r="H14" s="218" t="s">
        <v>153</v>
      </c>
      <c r="I14" s="412">
        <v>1</v>
      </c>
      <c r="J14" s="534">
        <v>1</v>
      </c>
      <c r="K14" s="412">
        <v>1</v>
      </c>
      <c r="L14" s="412">
        <v>1</v>
      </c>
      <c r="M14" s="243">
        <v>0.05</v>
      </c>
      <c r="N14" s="242" t="s">
        <v>125</v>
      </c>
      <c r="O14" s="244" t="s">
        <v>97</v>
      </c>
      <c r="P14" s="245" t="s">
        <v>98</v>
      </c>
      <c r="Q14" s="17" t="s">
        <v>99</v>
      </c>
      <c r="R14" s="15"/>
      <c r="S14" s="175"/>
      <c r="T14" s="17" t="s">
        <v>137</v>
      </c>
      <c r="U14" s="80">
        <v>2021</v>
      </c>
      <c r="V14" s="80" t="s">
        <v>101</v>
      </c>
      <c r="W14" s="80" t="s">
        <v>102</v>
      </c>
      <c r="X14" s="11" t="s">
        <v>103</v>
      </c>
      <c r="Y14" s="12" t="s">
        <v>104</v>
      </c>
      <c r="Z14" s="80" t="s">
        <v>105</v>
      </c>
      <c r="AA14" s="13">
        <v>3200000000</v>
      </c>
      <c r="AB14" s="13">
        <f t="shared" si="0"/>
        <v>96000000</v>
      </c>
      <c r="AC14" s="64">
        <v>0.03</v>
      </c>
    </row>
    <row r="15" spans="1:29" ht="94.5">
      <c r="A15" s="205">
        <v>11</v>
      </c>
      <c r="B15" s="153" t="s">
        <v>154</v>
      </c>
      <c r="C15" s="240" t="s">
        <v>846</v>
      </c>
      <c r="D15" s="240" t="s">
        <v>156</v>
      </c>
      <c r="E15" s="202">
        <v>44562</v>
      </c>
      <c r="F15" s="202">
        <v>44926</v>
      </c>
      <c r="G15" s="246" t="s">
        <v>157</v>
      </c>
      <c r="H15" s="241" t="s">
        <v>158</v>
      </c>
      <c r="I15" s="200">
        <v>0</v>
      </c>
      <c r="J15" s="200">
        <v>0</v>
      </c>
      <c r="K15" s="200">
        <v>0</v>
      </c>
      <c r="L15" s="200">
        <v>1</v>
      </c>
      <c r="M15" s="243">
        <v>0.05</v>
      </c>
      <c r="N15" s="242" t="s">
        <v>136</v>
      </c>
      <c r="O15" s="244" t="s">
        <v>97</v>
      </c>
      <c r="P15" s="245" t="s">
        <v>98</v>
      </c>
      <c r="Q15" s="17" t="s">
        <v>99</v>
      </c>
      <c r="R15" s="15"/>
      <c r="S15" s="175"/>
      <c r="T15" s="17" t="s">
        <v>137</v>
      </c>
      <c r="U15" s="80">
        <v>2021</v>
      </c>
      <c r="V15" s="80" t="s">
        <v>101</v>
      </c>
      <c r="W15" s="80" t="s">
        <v>102</v>
      </c>
      <c r="X15" s="11" t="s">
        <v>103</v>
      </c>
      <c r="Y15" s="12" t="s">
        <v>104</v>
      </c>
      <c r="Z15" s="80" t="s">
        <v>105</v>
      </c>
      <c r="AA15" s="13">
        <v>3200000000</v>
      </c>
      <c r="AB15" s="13">
        <f t="shared" si="0"/>
        <v>96000000</v>
      </c>
      <c r="AC15" s="64">
        <v>0.03</v>
      </c>
    </row>
    <row r="16" spans="1:29" ht="121.5">
      <c r="A16" s="205">
        <v>12</v>
      </c>
      <c r="B16" s="153" t="s">
        <v>159</v>
      </c>
      <c r="C16" s="195" t="s">
        <v>160</v>
      </c>
      <c r="D16" s="195" t="s">
        <v>161</v>
      </c>
      <c r="E16" s="202">
        <v>44593</v>
      </c>
      <c r="F16" s="220">
        <v>44772</v>
      </c>
      <c r="G16" s="191" t="s">
        <v>162</v>
      </c>
      <c r="H16" s="191" t="s">
        <v>163</v>
      </c>
      <c r="I16" s="204">
        <v>0</v>
      </c>
      <c r="J16" s="204">
        <v>0</v>
      </c>
      <c r="K16" s="204">
        <v>1</v>
      </c>
      <c r="L16" s="204">
        <v>0</v>
      </c>
      <c r="M16" s="247">
        <v>0.05</v>
      </c>
      <c r="N16" s="204" t="s">
        <v>164</v>
      </c>
      <c r="O16" s="244" t="s">
        <v>97</v>
      </c>
      <c r="P16" s="245" t="s">
        <v>98</v>
      </c>
      <c r="Q16" s="27"/>
      <c r="R16" s="26"/>
      <c r="S16" s="23"/>
      <c r="T16" s="27"/>
      <c r="U16" s="65"/>
      <c r="V16" s="65"/>
      <c r="W16" s="65"/>
      <c r="X16" s="66"/>
      <c r="Y16" s="67"/>
      <c r="Z16" s="65"/>
      <c r="AA16" s="19"/>
      <c r="AB16" s="19"/>
      <c r="AC16" s="68"/>
    </row>
    <row r="17" spans="1:29" ht="68.25" customHeight="1">
      <c r="A17" s="205">
        <v>13</v>
      </c>
      <c r="B17" s="154" t="s">
        <v>165</v>
      </c>
      <c r="C17" s="218" t="s">
        <v>166</v>
      </c>
      <c r="D17" s="218" t="s">
        <v>167</v>
      </c>
      <c r="E17" s="219">
        <v>44621</v>
      </c>
      <c r="F17" s="220">
        <v>44895</v>
      </c>
      <c r="G17" s="218" t="s">
        <v>168</v>
      </c>
      <c r="H17" s="218" t="s">
        <v>169</v>
      </c>
      <c r="I17" s="221">
        <v>1</v>
      </c>
      <c r="J17" s="535">
        <v>1</v>
      </c>
      <c r="K17" s="221">
        <v>1</v>
      </c>
      <c r="L17" s="221">
        <v>0</v>
      </c>
      <c r="M17" s="196">
        <v>0.05</v>
      </c>
      <c r="N17" s="196" t="s">
        <v>164</v>
      </c>
      <c r="O17" s="244" t="s">
        <v>97</v>
      </c>
      <c r="P17" s="245" t="s">
        <v>98</v>
      </c>
      <c r="Q17" s="27"/>
      <c r="R17" s="26"/>
      <c r="S17" s="23"/>
      <c r="T17" s="27"/>
      <c r="U17" s="65"/>
      <c r="V17" s="65"/>
      <c r="W17" s="65"/>
      <c r="X17" s="66"/>
      <c r="Y17" s="67"/>
      <c r="Z17" s="65"/>
      <c r="AA17" s="19"/>
      <c r="AB17" s="19"/>
      <c r="AC17" s="68"/>
    </row>
    <row r="18" spans="1:29" ht="68.25" customHeight="1">
      <c r="A18" s="414">
        <v>14</v>
      </c>
      <c r="B18" s="407" t="s">
        <v>170</v>
      </c>
      <c r="C18" s="309" t="s">
        <v>171</v>
      </c>
      <c r="D18" s="309" t="s">
        <v>172</v>
      </c>
      <c r="E18" s="310">
        <v>44652</v>
      </c>
      <c r="F18" s="490">
        <v>44926</v>
      </c>
      <c r="G18" s="309" t="s">
        <v>173</v>
      </c>
      <c r="H18" s="218" t="s">
        <v>174</v>
      </c>
      <c r="I18" s="221">
        <v>0</v>
      </c>
      <c r="J18" s="535">
        <v>1</v>
      </c>
      <c r="K18" s="221">
        <v>1</v>
      </c>
      <c r="L18" s="221">
        <v>8</v>
      </c>
      <c r="M18" s="196">
        <v>0.05</v>
      </c>
      <c r="N18" s="196" t="s">
        <v>96</v>
      </c>
      <c r="O18" s="244" t="s">
        <v>97</v>
      </c>
      <c r="P18" s="245" t="s">
        <v>98</v>
      </c>
      <c r="Q18" s="27"/>
      <c r="R18" s="26"/>
      <c r="S18" s="23"/>
      <c r="T18" s="27"/>
      <c r="U18" s="65"/>
      <c r="V18" s="65"/>
      <c r="W18" s="65"/>
      <c r="X18" s="66"/>
      <c r="Y18" s="67"/>
      <c r="Z18" s="65"/>
      <c r="AA18" s="19"/>
      <c r="AB18" s="19"/>
      <c r="AC18" s="68"/>
    </row>
    <row r="19" spans="1:29" ht="111" customHeight="1">
      <c r="A19" s="414">
        <v>15</v>
      </c>
      <c r="B19" s="483" t="s">
        <v>175</v>
      </c>
      <c r="C19" s="459" t="s">
        <v>176</v>
      </c>
      <c r="D19" s="459" t="s">
        <v>177</v>
      </c>
      <c r="E19" s="477">
        <v>44652</v>
      </c>
      <c r="F19" s="457">
        <v>44926</v>
      </c>
      <c r="G19" s="459" t="s">
        <v>178</v>
      </c>
      <c r="H19" s="459" t="s">
        <v>179</v>
      </c>
      <c r="I19" s="438">
        <v>0</v>
      </c>
      <c r="J19" s="438">
        <v>0</v>
      </c>
      <c r="K19" s="438">
        <v>2</v>
      </c>
      <c r="L19" s="438">
        <v>2</v>
      </c>
      <c r="M19" s="478">
        <v>0.05</v>
      </c>
      <c r="N19" s="478" t="s">
        <v>180</v>
      </c>
      <c r="O19" s="244" t="s">
        <v>97</v>
      </c>
      <c r="P19" s="245" t="s">
        <v>98</v>
      </c>
      <c r="Q19" s="27"/>
      <c r="R19" s="26"/>
      <c r="S19" s="23"/>
      <c r="T19" s="27"/>
      <c r="U19" s="65"/>
      <c r="V19" s="65"/>
      <c r="W19" s="65"/>
      <c r="X19" s="66"/>
      <c r="Y19" s="67"/>
      <c r="Z19" s="65"/>
      <c r="AA19" s="19"/>
      <c r="AB19" s="19"/>
      <c r="AC19" s="68"/>
    </row>
    <row r="20" spans="1:29" ht="30.75" customHeight="1" thickBot="1">
      <c r="A20" s="152"/>
      <c r="B20" s="156" t="s">
        <v>181</v>
      </c>
      <c r="C20" s="157"/>
      <c r="D20" s="157"/>
      <c r="E20" s="158"/>
      <c r="F20" s="158"/>
      <c r="G20" s="159"/>
      <c r="H20" s="159"/>
      <c r="I20" s="42"/>
      <c r="J20" s="42"/>
      <c r="K20" s="42"/>
      <c r="L20" s="42"/>
      <c r="M20" s="162">
        <f>SUM(M5:M19)</f>
        <v>1.0000000000000002</v>
      </c>
      <c r="N20" s="160"/>
      <c r="O20" s="172"/>
      <c r="P20" s="177"/>
      <c r="Q20" s="69"/>
      <c r="R20" s="70"/>
      <c r="S20" s="176"/>
      <c r="T20" s="69"/>
      <c r="U20" s="71"/>
      <c r="V20" s="71"/>
      <c r="W20" s="71"/>
      <c r="X20" s="72"/>
      <c r="Y20" s="73"/>
      <c r="Z20" s="71"/>
      <c r="AA20" s="74"/>
      <c r="AB20" s="74"/>
      <c r="AC20" s="75"/>
    </row>
    <row r="21" spans="1:29" ht="54">
      <c r="A21" s="206">
        <v>16</v>
      </c>
      <c r="B21" s="409" t="s">
        <v>182</v>
      </c>
      <c r="C21" s="318" t="s">
        <v>183</v>
      </c>
      <c r="D21" s="318" t="s">
        <v>183</v>
      </c>
      <c r="E21" s="410">
        <v>44562</v>
      </c>
      <c r="F21" s="456">
        <v>44773</v>
      </c>
      <c r="G21" s="318" t="s">
        <v>184</v>
      </c>
      <c r="H21" s="318" t="s">
        <v>185</v>
      </c>
      <c r="I21" s="223">
        <v>0</v>
      </c>
      <c r="J21" s="223">
        <v>0</v>
      </c>
      <c r="K21" s="223">
        <v>1</v>
      </c>
      <c r="L21" s="223">
        <v>0</v>
      </c>
      <c r="M21" s="250">
        <v>0.06</v>
      </c>
      <c r="N21" s="251" t="s">
        <v>186</v>
      </c>
      <c r="O21" s="223" t="s">
        <v>187</v>
      </c>
      <c r="P21" s="224" t="s">
        <v>188</v>
      </c>
      <c r="Q21" s="163" t="s">
        <v>99</v>
      </c>
      <c r="R21" s="164"/>
      <c r="S21" s="164"/>
      <c r="T21" s="163">
        <v>80121601</v>
      </c>
      <c r="U21" s="165">
        <v>2021</v>
      </c>
      <c r="V21" s="59" t="s">
        <v>101</v>
      </c>
      <c r="W21" s="59" t="s">
        <v>102</v>
      </c>
      <c r="X21" s="60" t="s">
        <v>189</v>
      </c>
      <c r="Y21" s="61" t="s">
        <v>190</v>
      </c>
      <c r="Z21" s="59" t="s">
        <v>105</v>
      </c>
      <c r="AA21" s="62">
        <f>'[2]Presupuesto 2021'!$F$14</f>
        <v>918800161.54838717</v>
      </c>
      <c r="AB21" s="62">
        <f>'[2]Presupuesto 2021'!F10</f>
        <v>100741935.48387097</v>
      </c>
      <c r="AC21" s="63">
        <f>+AB21/AA21</f>
        <v>0.10964509988123848</v>
      </c>
    </row>
    <row r="22" spans="1:29" ht="94.5">
      <c r="A22" s="205">
        <v>17</v>
      </c>
      <c r="B22" s="154" t="s">
        <v>191</v>
      </c>
      <c r="C22" s="218" t="s">
        <v>192</v>
      </c>
      <c r="D22" s="218" t="s">
        <v>193</v>
      </c>
      <c r="E22" s="220">
        <v>44562</v>
      </c>
      <c r="F22" s="455">
        <v>44773</v>
      </c>
      <c r="G22" s="218" t="s">
        <v>184</v>
      </c>
      <c r="H22" s="218" t="s">
        <v>185</v>
      </c>
      <c r="I22" s="221">
        <v>0</v>
      </c>
      <c r="J22" s="221">
        <v>0</v>
      </c>
      <c r="K22" s="221">
        <v>1</v>
      </c>
      <c r="L22" s="221">
        <v>0</v>
      </c>
      <c r="M22" s="247">
        <v>7.0000000000000007E-2</v>
      </c>
      <c r="N22" s="234" t="s">
        <v>186</v>
      </c>
      <c r="O22" s="221" t="s">
        <v>187</v>
      </c>
      <c r="P22" s="226" t="s">
        <v>188</v>
      </c>
      <c r="Q22" s="166" t="s">
        <v>99</v>
      </c>
      <c r="R22" s="167"/>
      <c r="S22" s="167"/>
      <c r="T22" s="166"/>
      <c r="U22" s="168"/>
      <c r="V22" s="80"/>
      <c r="W22" s="80"/>
      <c r="X22" s="11"/>
      <c r="Y22" s="12"/>
      <c r="Z22" s="80"/>
      <c r="AA22" s="13"/>
      <c r="AB22" s="13"/>
      <c r="AC22" s="14"/>
    </row>
    <row r="23" spans="1:29" ht="108">
      <c r="A23" s="205">
        <v>18</v>
      </c>
      <c r="B23" s="154" t="s">
        <v>194</v>
      </c>
      <c r="C23" s="218" t="s">
        <v>195</v>
      </c>
      <c r="D23" s="218" t="s">
        <v>196</v>
      </c>
      <c r="E23" s="220">
        <v>44562</v>
      </c>
      <c r="F23" s="220">
        <v>44773</v>
      </c>
      <c r="G23" s="218" t="s">
        <v>184</v>
      </c>
      <c r="H23" s="218" t="s">
        <v>185</v>
      </c>
      <c r="I23" s="221">
        <v>0</v>
      </c>
      <c r="J23" s="221">
        <v>0</v>
      </c>
      <c r="K23" s="221">
        <v>1</v>
      </c>
      <c r="L23" s="221">
        <v>0</v>
      </c>
      <c r="M23" s="247">
        <v>7.0000000000000007E-2</v>
      </c>
      <c r="N23" s="234" t="s">
        <v>186</v>
      </c>
      <c r="O23" s="221" t="s">
        <v>187</v>
      </c>
      <c r="P23" s="226" t="s">
        <v>188</v>
      </c>
      <c r="Q23" s="166" t="s">
        <v>99</v>
      </c>
      <c r="R23" s="167"/>
      <c r="S23" s="167"/>
      <c r="T23" s="166"/>
      <c r="U23" s="168"/>
      <c r="V23" s="80"/>
      <c r="W23" s="80"/>
      <c r="X23" s="11"/>
      <c r="Y23" s="12"/>
      <c r="Z23" s="80"/>
      <c r="AA23" s="13"/>
      <c r="AB23" s="13"/>
      <c r="AC23" s="14"/>
    </row>
    <row r="24" spans="1:29" ht="121.5">
      <c r="A24" s="205">
        <v>19</v>
      </c>
      <c r="B24" s="153" t="s">
        <v>197</v>
      </c>
      <c r="C24" s="191" t="s">
        <v>198</v>
      </c>
      <c r="D24" s="191" t="s">
        <v>199</v>
      </c>
      <c r="E24" s="202">
        <v>44562</v>
      </c>
      <c r="F24" s="202">
        <v>44926</v>
      </c>
      <c r="G24" s="191" t="s">
        <v>200</v>
      </c>
      <c r="H24" s="191" t="s">
        <v>201</v>
      </c>
      <c r="I24" s="204">
        <v>1</v>
      </c>
      <c r="J24" s="535">
        <v>1</v>
      </c>
      <c r="K24" s="204">
        <v>1</v>
      </c>
      <c r="L24" s="204">
        <v>1</v>
      </c>
      <c r="M24" s="247">
        <v>0.3</v>
      </c>
      <c r="N24" s="234" t="s">
        <v>202</v>
      </c>
      <c r="O24" s="221" t="s">
        <v>187</v>
      </c>
      <c r="P24" s="226" t="s">
        <v>188</v>
      </c>
      <c r="Q24" s="166" t="s">
        <v>99</v>
      </c>
      <c r="R24" s="167"/>
      <c r="S24" s="167"/>
      <c r="T24" s="166"/>
      <c r="U24" s="168"/>
      <c r="V24" s="80"/>
      <c r="W24" s="80"/>
      <c r="X24" s="11"/>
      <c r="Y24" s="12"/>
      <c r="Z24" s="80"/>
      <c r="AA24" s="13"/>
      <c r="AB24" s="13"/>
      <c r="AC24" s="14"/>
    </row>
    <row r="25" spans="1:29" ht="108">
      <c r="A25" s="205">
        <v>20</v>
      </c>
      <c r="B25" s="153" t="s">
        <v>203</v>
      </c>
      <c r="C25" s="191" t="s">
        <v>204</v>
      </c>
      <c r="D25" s="191" t="s">
        <v>205</v>
      </c>
      <c r="E25" s="202">
        <v>44562</v>
      </c>
      <c r="F25" s="202">
        <v>44651</v>
      </c>
      <c r="G25" s="191" t="s">
        <v>206</v>
      </c>
      <c r="H25" s="191" t="s">
        <v>207</v>
      </c>
      <c r="I25" s="204">
        <v>1</v>
      </c>
      <c r="J25" s="204">
        <v>0</v>
      </c>
      <c r="K25" s="204">
        <v>0</v>
      </c>
      <c r="L25" s="204">
        <v>0</v>
      </c>
      <c r="M25" s="247">
        <v>0.03</v>
      </c>
      <c r="N25" s="234" t="s">
        <v>136</v>
      </c>
      <c r="O25" s="221" t="s">
        <v>187</v>
      </c>
      <c r="P25" s="226" t="s">
        <v>188</v>
      </c>
      <c r="Q25" s="166" t="s">
        <v>99</v>
      </c>
      <c r="R25" s="167"/>
      <c r="S25" s="167"/>
      <c r="T25" s="166">
        <v>80121601</v>
      </c>
      <c r="U25" s="168">
        <v>2021</v>
      </c>
      <c r="V25" s="80" t="s">
        <v>101</v>
      </c>
      <c r="W25" s="80" t="s">
        <v>102</v>
      </c>
      <c r="X25" s="11" t="s">
        <v>189</v>
      </c>
      <c r="Y25" s="12" t="s">
        <v>190</v>
      </c>
      <c r="Z25" s="80" t="s">
        <v>105</v>
      </c>
      <c r="AA25" s="13">
        <f>'[2]Presupuesto 2021'!$F$14</f>
        <v>918800161.54838717</v>
      </c>
      <c r="AB25" s="13">
        <f>'[2]Presupuesto 2021'!F4+'[2]Presupuesto 2021'!F6+'[2]Presupuesto 2021'!F9+'[2]Presupuesto 2021'!F11</f>
        <v>483507580.90322584</v>
      </c>
      <c r="AC25" s="14">
        <f>+AB25/AA25</f>
        <v>0.52623802338955361</v>
      </c>
    </row>
    <row r="26" spans="1:29" ht="108">
      <c r="A26" s="205">
        <v>21</v>
      </c>
      <c r="B26" s="153" t="s">
        <v>208</v>
      </c>
      <c r="C26" s="191" t="s">
        <v>209</v>
      </c>
      <c r="D26" s="191" t="s">
        <v>210</v>
      </c>
      <c r="E26" s="202">
        <v>44562</v>
      </c>
      <c r="F26" s="202">
        <v>44651</v>
      </c>
      <c r="G26" s="191" t="s">
        <v>206</v>
      </c>
      <c r="H26" s="191" t="s">
        <v>207</v>
      </c>
      <c r="I26" s="204">
        <v>1</v>
      </c>
      <c r="J26" s="204">
        <v>0</v>
      </c>
      <c r="K26" s="204">
        <v>0</v>
      </c>
      <c r="L26" s="204">
        <v>0</v>
      </c>
      <c r="M26" s="247">
        <v>0.03</v>
      </c>
      <c r="N26" s="234" t="s">
        <v>136</v>
      </c>
      <c r="O26" s="221" t="s">
        <v>187</v>
      </c>
      <c r="P26" s="226" t="s">
        <v>188</v>
      </c>
      <c r="Q26" s="166" t="s">
        <v>99</v>
      </c>
      <c r="R26" s="167"/>
      <c r="S26" s="167"/>
      <c r="T26" s="166">
        <v>80121601</v>
      </c>
      <c r="U26" s="168">
        <v>2021</v>
      </c>
      <c r="V26" s="80" t="s">
        <v>101</v>
      </c>
      <c r="W26" s="80" t="s">
        <v>102</v>
      </c>
      <c r="X26" s="11" t="s">
        <v>189</v>
      </c>
      <c r="Y26" s="12" t="s">
        <v>190</v>
      </c>
      <c r="Z26" s="80" t="s">
        <v>105</v>
      </c>
      <c r="AA26" s="13">
        <f>'[2]Presupuesto 2021'!$F$14</f>
        <v>918800161.54838717</v>
      </c>
      <c r="AB26" s="13">
        <f>('[2]Presupuesto 2021'!$F$5+'[2]Presupuesto 2021'!$F$7+'[2]Presupuesto 2021'!$F$8+'[2]Presupuesto 2021'!$F$12)/2</f>
        <v>119138225.80645162</v>
      </c>
      <c r="AC26" s="14">
        <f>+AB26/AA26</f>
        <v>0.12966717986387444</v>
      </c>
    </row>
    <row r="27" spans="1:29" ht="108">
      <c r="A27" s="205">
        <v>22</v>
      </c>
      <c r="B27" s="153" t="s">
        <v>211</v>
      </c>
      <c r="C27" s="191" t="s">
        <v>212</v>
      </c>
      <c r="D27" s="191" t="s">
        <v>213</v>
      </c>
      <c r="E27" s="202">
        <v>44652</v>
      </c>
      <c r="F27" s="202">
        <v>44742</v>
      </c>
      <c r="G27" s="191" t="s">
        <v>206</v>
      </c>
      <c r="H27" s="191" t="s">
        <v>207</v>
      </c>
      <c r="I27" s="204">
        <v>0</v>
      </c>
      <c r="J27" s="535">
        <v>1</v>
      </c>
      <c r="K27" s="204">
        <v>0</v>
      </c>
      <c r="L27" s="204">
        <v>0</v>
      </c>
      <c r="M27" s="247">
        <v>0.04</v>
      </c>
      <c r="N27" s="234" t="s">
        <v>136</v>
      </c>
      <c r="O27" s="221" t="s">
        <v>187</v>
      </c>
      <c r="P27" s="226" t="s">
        <v>188</v>
      </c>
      <c r="Q27" s="166" t="s">
        <v>99</v>
      </c>
      <c r="R27" s="167"/>
      <c r="S27" s="167"/>
      <c r="T27" s="166"/>
      <c r="U27" s="168"/>
      <c r="V27" s="80"/>
      <c r="W27" s="80"/>
      <c r="X27" s="11"/>
      <c r="Y27" s="12"/>
      <c r="Z27" s="80"/>
      <c r="AA27" s="13"/>
      <c r="AB27" s="13"/>
      <c r="AC27" s="14"/>
    </row>
    <row r="28" spans="1:29" ht="108">
      <c r="A28" s="205">
        <v>23</v>
      </c>
      <c r="B28" s="153" t="s">
        <v>214</v>
      </c>
      <c r="C28" s="191" t="s">
        <v>215</v>
      </c>
      <c r="D28" s="191" t="s">
        <v>216</v>
      </c>
      <c r="E28" s="202">
        <v>44652</v>
      </c>
      <c r="F28" s="202">
        <v>44742</v>
      </c>
      <c r="G28" s="191" t="s">
        <v>206</v>
      </c>
      <c r="H28" s="191" t="s">
        <v>207</v>
      </c>
      <c r="I28" s="204">
        <v>0</v>
      </c>
      <c r="J28" s="535">
        <v>1</v>
      </c>
      <c r="K28" s="204">
        <v>0</v>
      </c>
      <c r="L28" s="204">
        <v>0</v>
      </c>
      <c r="M28" s="247">
        <v>0.04</v>
      </c>
      <c r="N28" s="234" t="s">
        <v>136</v>
      </c>
      <c r="O28" s="221" t="s">
        <v>187</v>
      </c>
      <c r="P28" s="226" t="s">
        <v>188</v>
      </c>
      <c r="Q28" s="166" t="s">
        <v>99</v>
      </c>
      <c r="R28" s="167"/>
      <c r="S28" s="167"/>
      <c r="T28" s="166"/>
      <c r="U28" s="168"/>
      <c r="V28" s="80"/>
      <c r="W28" s="80"/>
      <c r="X28" s="11"/>
      <c r="Y28" s="12"/>
      <c r="Z28" s="80"/>
      <c r="AA28" s="13"/>
      <c r="AB28" s="13"/>
      <c r="AC28" s="14"/>
    </row>
    <row r="29" spans="1:29" ht="81">
      <c r="A29" s="205">
        <v>24</v>
      </c>
      <c r="B29" s="153" t="s">
        <v>217</v>
      </c>
      <c r="C29" s="191" t="s">
        <v>218</v>
      </c>
      <c r="D29" s="191" t="s">
        <v>219</v>
      </c>
      <c r="E29" s="202">
        <v>44562</v>
      </c>
      <c r="F29" s="202">
        <v>44926</v>
      </c>
      <c r="G29" s="191" t="s">
        <v>220</v>
      </c>
      <c r="H29" s="191" t="s">
        <v>221</v>
      </c>
      <c r="I29" s="204">
        <v>0</v>
      </c>
      <c r="J29" s="535">
        <v>6</v>
      </c>
      <c r="K29" s="204">
        <v>0</v>
      </c>
      <c r="L29" s="204">
        <v>6</v>
      </c>
      <c r="M29" s="247">
        <v>0.03</v>
      </c>
      <c r="N29" s="234" t="s">
        <v>136</v>
      </c>
      <c r="O29" s="221" t="s">
        <v>187</v>
      </c>
      <c r="P29" s="226" t="s">
        <v>188</v>
      </c>
      <c r="Q29" s="166" t="s">
        <v>99</v>
      </c>
      <c r="R29" s="167"/>
      <c r="S29" s="167"/>
      <c r="T29" s="166"/>
      <c r="U29" s="168"/>
      <c r="V29" s="80"/>
      <c r="W29" s="80"/>
      <c r="X29" s="11"/>
      <c r="Y29" s="12"/>
      <c r="Z29" s="80"/>
      <c r="AA29" s="13"/>
      <c r="AB29" s="13"/>
      <c r="AC29" s="14"/>
    </row>
    <row r="30" spans="1:29" ht="108">
      <c r="A30" s="205">
        <v>25</v>
      </c>
      <c r="B30" s="153" t="s">
        <v>222</v>
      </c>
      <c r="C30" s="191" t="s">
        <v>223</v>
      </c>
      <c r="D30" s="191" t="s">
        <v>224</v>
      </c>
      <c r="E30" s="202">
        <v>44743</v>
      </c>
      <c r="F30" s="202">
        <v>44834</v>
      </c>
      <c r="G30" s="191" t="s">
        <v>206</v>
      </c>
      <c r="H30" s="191" t="s">
        <v>207</v>
      </c>
      <c r="I30" s="204">
        <v>0</v>
      </c>
      <c r="J30" s="204">
        <v>0</v>
      </c>
      <c r="K30" s="204">
        <v>1</v>
      </c>
      <c r="L30" s="204">
        <v>0</v>
      </c>
      <c r="M30" s="247">
        <v>0.03</v>
      </c>
      <c r="N30" s="234" t="s">
        <v>136</v>
      </c>
      <c r="O30" s="221" t="s">
        <v>187</v>
      </c>
      <c r="P30" s="226" t="s">
        <v>188</v>
      </c>
      <c r="Q30" s="166" t="s">
        <v>99</v>
      </c>
      <c r="R30" s="167"/>
      <c r="S30" s="167"/>
      <c r="T30" s="166">
        <v>80121601</v>
      </c>
      <c r="U30" s="168">
        <v>2021</v>
      </c>
      <c r="V30" s="80" t="s">
        <v>101</v>
      </c>
      <c r="W30" s="80" t="s">
        <v>102</v>
      </c>
      <c r="X30" s="11" t="s">
        <v>189</v>
      </c>
      <c r="Y30" s="12" t="s">
        <v>190</v>
      </c>
      <c r="Z30" s="80" t="s">
        <v>105</v>
      </c>
      <c r="AA30" s="13">
        <f>'[2]Presupuesto 2021'!$F$14</f>
        <v>918800161.54838717</v>
      </c>
      <c r="AB30" s="13">
        <f>('[2]Presupuesto 2021'!$F$5+'[2]Presupuesto 2021'!$F$7+'[2]Presupuesto 2021'!$F$8+'[2]Presupuesto 2021'!$F$12)/2</f>
        <v>119138225.80645162</v>
      </c>
      <c r="AC30" s="14">
        <f>+AB30/AA30</f>
        <v>0.12966717986387444</v>
      </c>
    </row>
    <row r="31" spans="1:29" ht="81">
      <c r="A31" s="205">
        <v>26</v>
      </c>
      <c r="B31" s="153" t="s">
        <v>225</v>
      </c>
      <c r="C31" s="191" t="s">
        <v>226</v>
      </c>
      <c r="D31" s="191" t="s">
        <v>227</v>
      </c>
      <c r="E31" s="202">
        <v>44562</v>
      </c>
      <c r="F31" s="202">
        <v>44926</v>
      </c>
      <c r="G31" s="191" t="s">
        <v>228</v>
      </c>
      <c r="H31" s="191" t="s">
        <v>229</v>
      </c>
      <c r="I31" s="204">
        <v>0</v>
      </c>
      <c r="J31" s="535">
        <v>1</v>
      </c>
      <c r="K31" s="204">
        <v>1</v>
      </c>
      <c r="L31" s="204">
        <v>1</v>
      </c>
      <c r="M31" s="247">
        <v>0.12</v>
      </c>
      <c r="N31" s="234" t="s">
        <v>136</v>
      </c>
      <c r="O31" s="221" t="s">
        <v>187</v>
      </c>
      <c r="P31" s="226" t="s">
        <v>188</v>
      </c>
      <c r="Q31" s="166" t="s">
        <v>99</v>
      </c>
      <c r="R31" s="167"/>
      <c r="S31" s="167"/>
      <c r="T31" s="166">
        <v>80121601</v>
      </c>
      <c r="U31" s="168">
        <v>2021</v>
      </c>
      <c r="V31" s="80" t="s">
        <v>101</v>
      </c>
      <c r="W31" s="80" t="s">
        <v>102</v>
      </c>
      <c r="X31" s="11" t="s">
        <v>189</v>
      </c>
      <c r="Y31" s="12" t="s">
        <v>190</v>
      </c>
      <c r="Z31" s="80" t="s">
        <v>105</v>
      </c>
      <c r="AA31" s="13">
        <f>'[2]Presupuesto 2021'!$F$14</f>
        <v>918800161.54838717</v>
      </c>
      <c r="AB31" s="13">
        <f>('[2]Presupuesto 2021'!$F$3+'[2]Presupuesto 2021'!$F$13)</f>
        <v>96274193.548387095</v>
      </c>
      <c r="AC31" s="14">
        <f>+AB31/AA31</f>
        <v>0.10478251700145894</v>
      </c>
    </row>
    <row r="32" spans="1:29" ht="108">
      <c r="A32" s="205">
        <v>27</v>
      </c>
      <c r="B32" s="153" t="s">
        <v>230</v>
      </c>
      <c r="C32" s="191" t="s">
        <v>231</v>
      </c>
      <c r="D32" s="191" t="s">
        <v>232</v>
      </c>
      <c r="E32" s="202">
        <v>44835</v>
      </c>
      <c r="F32" s="202">
        <v>44926</v>
      </c>
      <c r="G32" s="191" t="s">
        <v>206</v>
      </c>
      <c r="H32" s="191" t="s">
        <v>207</v>
      </c>
      <c r="I32" s="204">
        <v>0</v>
      </c>
      <c r="J32" s="204">
        <v>0</v>
      </c>
      <c r="K32" s="204">
        <v>0</v>
      </c>
      <c r="L32" s="204">
        <v>1</v>
      </c>
      <c r="M32" s="247">
        <v>0.03</v>
      </c>
      <c r="N32" s="234" t="s">
        <v>136</v>
      </c>
      <c r="O32" s="221" t="s">
        <v>187</v>
      </c>
      <c r="P32" s="226" t="s">
        <v>188</v>
      </c>
      <c r="Q32" s="166" t="s">
        <v>99</v>
      </c>
      <c r="R32" s="167"/>
      <c r="S32" s="167"/>
      <c r="T32" s="166">
        <v>80121601</v>
      </c>
      <c r="U32" s="168">
        <v>2021</v>
      </c>
      <c r="V32" s="80" t="s">
        <v>101</v>
      </c>
      <c r="W32" s="80" t="s">
        <v>102</v>
      </c>
      <c r="X32" s="11" t="s">
        <v>189</v>
      </c>
      <c r="Y32" s="12" t="s">
        <v>190</v>
      </c>
      <c r="Z32" s="80" t="s">
        <v>105</v>
      </c>
      <c r="AA32" s="13">
        <f>'[3]Presupuesto 2021'!$F$14</f>
        <v>918800161.54838717</v>
      </c>
      <c r="AB32" s="13">
        <f>('[3]Presupuesto 2021'!$F$3+'[3]Presupuesto 2021'!$F$13)/2</f>
        <v>48137096.774193548</v>
      </c>
      <c r="AC32" s="14">
        <f>+AB32/AA32</f>
        <v>5.2391258500729468E-2</v>
      </c>
    </row>
    <row r="33" spans="1:30" ht="189">
      <c r="A33" s="205">
        <v>28</v>
      </c>
      <c r="B33" s="153" t="s">
        <v>233</v>
      </c>
      <c r="C33" s="191" t="s">
        <v>234</v>
      </c>
      <c r="D33" s="191" t="s">
        <v>235</v>
      </c>
      <c r="E33" s="202">
        <v>44562</v>
      </c>
      <c r="F33" s="202">
        <v>44926</v>
      </c>
      <c r="G33" s="191" t="s">
        <v>236</v>
      </c>
      <c r="H33" s="191" t="s">
        <v>237</v>
      </c>
      <c r="I33" s="204">
        <v>1</v>
      </c>
      <c r="J33" s="535">
        <v>1</v>
      </c>
      <c r="K33" s="204">
        <v>1</v>
      </c>
      <c r="L33" s="204">
        <v>1</v>
      </c>
      <c r="M33" s="247">
        <v>0.03</v>
      </c>
      <c r="N33" s="234" t="s">
        <v>202</v>
      </c>
      <c r="O33" s="221" t="s">
        <v>187</v>
      </c>
      <c r="P33" s="226" t="s">
        <v>188</v>
      </c>
      <c r="Q33" s="166" t="s">
        <v>99</v>
      </c>
      <c r="R33" s="167"/>
      <c r="S33" s="167"/>
      <c r="T33" s="166">
        <v>80121601</v>
      </c>
      <c r="U33" s="168">
        <v>2021</v>
      </c>
      <c r="V33" s="80" t="s">
        <v>101</v>
      </c>
      <c r="W33" s="80" t="s">
        <v>102</v>
      </c>
      <c r="X33" s="11" t="s">
        <v>189</v>
      </c>
      <c r="Y33" s="12" t="s">
        <v>190</v>
      </c>
      <c r="Z33" s="80" t="s">
        <v>105</v>
      </c>
      <c r="AA33" s="13">
        <f>'[3]Presupuesto 2021'!$F$14</f>
        <v>918800161.54838717</v>
      </c>
      <c r="AB33" s="13">
        <f>('[3]Presupuesto 2021'!$F$3+'[3]Presupuesto 2021'!$F$13)/2</f>
        <v>48137096.774193548</v>
      </c>
      <c r="AC33" s="14">
        <f>+AB33/AA33</f>
        <v>5.2391258500729468E-2</v>
      </c>
    </row>
    <row r="34" spans="1:30" ht="121.5">
      <c r="A34" s="205">
        <v>29</v>
      </c>
      <c r="B34" s="153" t="s">
        <v>238</v>
      </c>
      <c r="C34" s="191" t="s">
        <v>239</v>
      </c>
      <c r="D34" s="191" t="s">
        <v>240</v>
      </c>
      <c r="E34" s="202">
        <v>44562</v>
      </c>
      <c r="F34" s="202">
        <v>44926</v>
      </c>
      <c r="G34" s="191" t="s">
        <v>241</v>
      </c>
      <c r="H34" s="191" t="s">
        <v>242</v>
      </c>
      <c r="I34" s="204">
        <v>0</v>
      </c>
      <c r="J34" s="204">
        <v>0</v>
      </c>
      <c r="K34" s="204">
        <v>0</v>
      </c>
      <c r="L34" s="204">
        <v>2</v>
      </c>
      <c r="M34" s="247">
        <v>0.03</v>
      </c>
      <c r="N34" s="204" t="s">
        <v>243</v>
      </c>
      <c r="O34" s="221" t="s">
        <v>187</v>
      </c>
      <c r="P34" s="226" t="s">
        <v>188</v>
      </c>
      <c r="Q34" s="169"/>
      <c r="R34" s="170"/>
      <c r="S34" s="170"/>
      <c r="T34" s="171"/>
      <c r="U34" s="171"/>
      <c r="V34" s="29"/>
      <c r="W34" s="29"/>
      <c r="X34" s="29"/>
      <c r="Y34" s="29"/>
      <c r="Z34" s="29"/>
      <c r="AA34" s="29"/>
      <c r="AB34" s="29"/>
      <c r="AC34" s="29"/>
    </row>
    <row r="35" spans="1:30" ht="121.5">
      <c r="A35" s="205">
        <v>30</v>
      </c>
      <c r="B35" s="153" t="s">
        <v>244</v>
      </c>
      <c r="C35" s="191" t="s">
        <v>160</v>
      </c>
      <c r="D35" s="191" t="s">
        <v>161</v>
      </c>
      <c r="E35" s="202">
        <v>44593</v>
      </c>
      <c r="F35" s="202">
        <v>44712</v>
      </c>
      <c r="G35" s="191" t="s">
        <v>162</v>
      </c>
      <c r="H35" s="191" t="s">
        <v>163</v>
      </c>
      <c r="I35" s="204">
        <v>0</v>
      </c>
      <c r="J35" s="535">
        <v>1</v>
      </c>
      <c r="K35" s="204">
        <v>0</v>
      </c>
      <c r="L35" s="204">
        <v>0</v>
      </c>
      <c r="M35" s="247">
        <v>0.04</v>
      </c>
      <c r="N35" s="204" t="s">
        <v>243</v>
      </c>
      <c r="O35" s="221" t="s">
        <v>187</v>
      </c>
      <c r="P35" s="226" t="s">
        <v>188</v>
      </c>
      <c r="Q35" s="166" t="s">
        <v>245</v>
      </c>
      <c r="R35" s="151"/>
      <c r="S35" s="151" t="s">
        <v>246</v>
      </c>
      <c r="T35" s="151" t="s">
        <v>246</v>
      </c>
      <c r="U35" s="166">
        <v>2021</v>
      </c>
      <c r="V35" s="80" t="s">
        <v>101</v>
      </c>
      <c r="W35" s="80" t="s">
        <v>102</v>
      </c>
      <c r="X35" s="80" t="s">
        <v>247</v>
      </c>
      <c r="Y35" s="11" t="s">
        <v>248</v>
      </c>
      <c r="Z35" s="12" t="s">
        <v>105</v>
      </c>
      <c r="AA35" s="80">
        <v>3781987657</v>
      </c>
      <c r="AB35" s="13">
        <v>3781987657</v>
      </c>
      <c r="AC35" s="13"/>
    </row>
    <row r="36" spans="1:30" ht="51" customHeight="1">
      <c r="A36" s="205">
        <v>31</v>
      </c>
      <c r="B36" s="153" t="s">
        <v>249</v>
      </c>
      <c r="C36" s="218" t="s">
        <v>166</v>
      </c>
      <c r="D36" s="218" t="s">
        <v>167</v>
      </c>
      <c r="E36" s="219">
        <v>44621</v>
      </c>
      <c r="F36" s="220">
        <v>44895</v>
      </c>
      <c r="G36" s="218" t="s">
        <v>168</v>
      </c>
      <c r="H36" s="218" t="s">
        <v>169</v>
      </c>
      <c r="I36" s="221">
        <v>1</v>
      </c>
      <c r="J36" s="535">
        <v>1</v>
      </c>
      <c r="K36" s="221">
        <v>1</v>
      </c>
      <c r="L36" s="221">
        <v>0</v>
      </c>
      <c r="M36" s="196">
        <v>0.05</v>
      </c>
      <c r="N36" s="196" t="s">
        <v>164</v>
      </c>
      <c r="O36" s="221" t="s">
        <v>187</v>
      </c>
      <c r="P36" s="226" t="s">
        <v>188</v>
      </c>
      <c r="Q36" s="166"/>
      <c r="R36" s="151"/>
      <c r="S36" s="151"/>
      <c r="T36" s="151"/>
      <c r="U36" s="166"/>
      <c r="V36" s="80"/>
      <c r="W36" s="80"/>
      <c r="X36" s="80"/>
      <c r="Y36" s="11"/>
      <c r="Z36" s="12"/>
      <c r="AA36" s="80"/>
      <c r="AB36" s="13"/>
      <c r="AC36" s="13"/>
    </row>
    <row r="37" spans="1:30" ht="40.5" customHeight="1" thickBot="1">
      <c r="A37" s="152"/>
      <c r="B37" s="156" t="s">
        <v>250</v>
      </c>
      <c r="C37" s="157"/>
      <c r="D37" s="157"/>
      <c r="E37" s="158"/>
      <c r="F37" s="158"/>
      <c r="G37" s="159"/>
      <c r="H37" s="159"/>
      <c r="I37" s="42"/>
      <c r="J37" s="42"/>
      <c r="K37" s="42"/>
      <c r="L37" s="42"/>
      <c r="M37" s="162">
        <f>SUM(M21:M36)</f>
        <v>1.0000000000000002</v>
      </c>
      <c r="N37" s="160"/>
      <c r="O37" s="172"/>
      <c r="P37" s="177"/>
      <c r="Q37" s="17" t="s">
        <v>245</v>
      </c>
      <c r="R37" s="10"/>
      <c r="S37" s="10" t="s">
        <v>246</v>
      </c>
      <c r="T37" s="10" t="s">
        <v>246</v>
      </c>
      <c r="U37" s="17">
        <v>2021</v>
      </c>
      <c r="V37" s="80" t="s">
        <v>101</v>
      </c>
      <c r="W37" s="80" t="s">
        <v>102</v>
      </c>
      <c r="X37" s="80" t="s">
        <v>247</v>
      </c>
      <c r="Y37" s="11" t="s">
        <v>248</v>
      </c>
      <c r="Z37" s="12" t="s">
        <v>105</v>
      </c>
      <c r="AA37" s="80">
        <v>3127823490</v>
      </c>
      <c r="AB37" s="13">
        <v>3127823490</v>
      </c>
      <c r="AC37" s="13"/>
      <c r="AD37" s="131"/>
    </row>
    <row r="38" spans="1:30" ht="81">
      <c r="A38" s="206">
        <v>32</v>
      </c>
      <c r="B38" s="155" t="s">
        <v>251</v>
      </c>
      <c r="C38" s="178" t="s">
        <v>252</v>
      </c>
      <c r="D38" s="179" t="s">
        <v>253</v>
      </c>
      <c r="E38" s="180">
        <v>44593</v>
      </c>
      <c r="F38" s="180">
        <v>44926</v>
      </c>
      <c r="G38" s="181" t="s">
        <v>254</v>
      </c>
      <c r="H38" s="178" t="s">
        <v>255</v>
      </c>
      <c r="I38" s="182">
        <v>0.25</v>
      </c>
      <c r="J38" s="536">
        <v>0.25</v>
      </c>
      <c r="K38" s="183">
        <v>0.25</v>
      </c>
      <c r="L38" s="183">
        <v>0.25</v>
      </c>
      <c r="M38" s="184">
        <v>0.05</v>
      </c>
      <c r="N38" s="185" t="s">
        <v>256</v>
      </c>
      <c r="O38" s="186" t="s">
        <v>257</v>
      </c>
      <c r="P38" s="187" t="s">
        <v>258</v>
      </c>
      <c r="Q38" s="17" t="s">
        <v>99</v>
      </c>
      <c r="R38" s="10"/>
      <c r="S38" s="80">
        <v>81111504</v>
      </c>
      <c r="T38" s="80">
        <v>81111504</v>
      </c>
      <c r="U38" s="17">
        <v>2021</v>
      </c>
      <c r="V38" s="80" t="s">
        <v>101</v>
      </c>
      <c r="W38" s="80" t="s">
        <v>102</v>
      </c>
      <c r="X38" s="80" t="s">
        <v>247</v>
      </c>
      <c r="Y38" s="11" t="s">
        <v>248</v>
      </c>
      <c r="Z38" s="12" t="s">
        <v>105</v>
      </c>
      <c r="AA38" s="80">
        <v>97376000</v>
      </c>
      <c r="AB38" s="13">
        <v>97376000</v>
      </c>
      <c r="AC38" s="13"/>
    </row>
    <row r="39" spans="1:30" ht="67.5">
      <c r="A39" s="205">
        <v>33</v>
      </c>
      <c r="B39" s="153" t="s">
        <v>259</v>
      </c>
      <c r="C39" s="188" t="s">
        <v>260</v>
      </c>
      <c r="D39" s="188" t="s">
        <v>261</v>
      </c>
      <c r="E39" s="189">
        <v>44568</v>
      </c>
      <c r="F39" s="189">
        <v>44834</v>
      </c>
      <c r="G39" s="190" t="s">
        <v>262</v>
      </c>
      <c r="H39" s="191" t="s">
        <v>263</v>
      </c>
      <c r="I39" s="192">
        <v>0.33</v>
      </c>
      <c r="J39" s="537">
        <v>0.33</v>
      </c>
      <c r="K39" s="193">
        <v>0.33</v>
      </c>
      <c r="L39" s="193">
        <v>0</v>
      </c>
      <c r="M39" s="194">
        <v>0.05</v>
      </c>
      <c r="N39" s="195" t="s">
        <v>256</v>
      </c>
      <c r="O39" s="196" t="s">
        <v>257</v>
      </c>
      <c r="P39" s="197" t="s">
        <v>258</v>
      </c>
      <c r="Q39" s="17" t="s">
        <v>99</v>
      </c>
      <c r="R39" s="10"/>
      <c r="S39" s="80">
        <v>81111504</v>
      </c>
      <c r="T39" s="80">
        <v>81111504</v>
      </c>
      <c r="U39" s="17">
        <v>2021</v>
      </c>
      <c r="V39" s="80" t="s">
        <v>101</v>
      </c>
      <c r="W39" s="80" t="s">
        <v>102</v>
      </c>
      <c r="X39" s="80" t="s">
        <v>247</v>
      </c>
      <c r="Y39" s="11" t="s">
        <v>248</v>
      </c>
      <c r="Z39" s="12" t="s">
        <v>105</v>
      </c>
      <c r="AA39" s="80">
        <v>93573667</v>
      </c>
      <c r="AB39" s="13">
        <v>93573667</v>
      </c>
      <c r="AC39" s="13"/>
    </row>
    <row r="40" spans="1:30" ht="81">
      <c r="A40" s="205">
        <v>34</v>
      </c>
      <c r="B40" s="153" t="s">
        <v>264</v>
      </c>
      <c r="C40" s="188" t="s">
        <v>265</v>
      </c>
      <c r="D40" s="188" t="s">
        <v>266</v>
      </c>
      <c r="E40" s="198">
        <v>44607</v>
      </c>
      <c r="F40" s="198">
        <v>44773</v>
      </c>
      <c r="G40" s="190" t="s">
        <v>267</v>
      </c>
      <c r="H40" s="191" t="s">
        <v>268</v>
      </c>
      <c r="I40" s="194">
        <v>0.2</v>
      </c>
      <c r="J40" s="537">
        <v>0.3</v>
      </c>
      <c r="K40" s="194">
        <v>0.5</v>
      </c>
      <c r="L40" s="193">
        <v>0</v>
      </c>
      <c r="M40" s="194">
        <v>0.15</v>
      </c>
      <c r="N40" s="195" t="s">
        <v>269</v>
      </c>
      <c r="O40" s="196" t="s">
        <v>257</v>
      </c>
      <c r="P40" s="197" t="s">
        <v>258</v>
      </c>
      <c r="Q40" s="17"/>
      <c r="R40" s="10"/>
      <c r="S40" s="80"/>
      <c r="T40" s="80"/>
      <c r="U40" s="17"/>
      <c r="V40" s="80"/>
      <c r="W40" s="80"/>
      <c r="X40" s="80"/>
      <c r="Y40" s="11"/>
      <c r="Z40" s="12"/>
      <c r="AA40" s="80"/>
      <c r="AB40" s="13"/>
      <c r="AC40" s="13"/>
    </row>
    <row r="41" spans="1:30" ht="94.5">
      <c r="A41" s="205">
        <v>35</v>
      </c>
      <c r="B41" s="153" t="s">
        <v>270</v>
      </c>
      <c r="C41" s="188" t="s">
        <v>271</v>
      </c>
      <c r="D41" s="188" t="s">
        <v>272</v>
      </c>
      <c r="E41" s="198">
        <v>44607</v>
      </c>
      <c r="F41" s="198">
        <v>44773</v>
      </c>
      <c r="G41" s="190" t="s">
        <v>267</v>
      </c>
      <c r="H41" s="191" t="s">
        <v>268</v>
      </c>
      <c r="I41" s="194">
        <v>0.25</v>
      </c>
      <c r="J41" s="538">
        <v>0.25</v>
      </c>
      <c r="K41" s="194">
        <v>0.5</v>
      </c>
      <c r="L41" s="194">
        <v>0</v>
      </c>
      <c r="M41" s="193">
        <v>0.15</v>
      </c>
      <c r="N41" s="195" t="s">
        <v>256</v>
      </c>
      <c r="O41" s="196" t="s">
        <v>257</v>
      </c>
      <c r="P41" s="197" t="s">
        <v>258</v>
      </c>
      <c r="Q41" s="17" t="s">
        <v>99</v>
      </c>
      <c r="R41" s="10"/>
      <c r="S41" s="80">
        <v>81111504</v>
      </c>
      <c r="T41" s="80">
        <v>81111504</v>
      </c>
      <c r="U41" s="17">
        <v>2021</v>
      </c>
      <c r="V41" s="80" t="s">
        <v>101</v>
      </c>
      <c r="W41" s="80" t="s">
        <v>102</v>
      </c>
      <c r="X41" s="80" t="s">
        <v>247</v>
      </c>
      <c r="Y41" s="11" t="s">
        <v>248</v>
      </c>
      <c r="Z41" s="12" t="s">
        <v>105</v>
      </c>
      <c r="AA41" s="80">
        <v>111666667</v>
      </c>
      <c r="AB41" s="13">
        <v>111666667</v>
      </c>
      <c r="AC41" s="13"/>
    </row>
    <row r="42" spans="1:30" ht="81">
      <c r="A42" s="205">
        <v>36</v>
      </c>
      <c r="B42" s="153" t="s">
        <v>273</v>
      </c>
      <c r="C42" s="199" t="s">
        <v>274</v>
      </c>
      <c r="D42" s="188" t="s">
        <v>275</v>
      </c>
      <c r="E42" s="198">
        <v>44607</v>
      </c>
      <c r="F42" s="198">
        <v>44773</v>
      </c>
      <c r="G42" s="190" t="s">
        <v>267</v>
      </c>
      <c r="H42" s="191" t="s">
        <v>268</v>
      </c>
      <c r="I42" s="194">
        <v>0.2</v>
      </c>
      <c r="J42" s="538">
        <v>0.2</v>
      </c>
      <c r="K42" s="194">
        <v>0.6</v>
      </c>
      <c r="L42" s="194">
        <v>0</v>
      </c>
      <c r="M42" s="194">
        <v>0.1</v>
      </c>
      <c r="N42" s="195" t="s">
        <v>256</v>
      </c>
      <c r="O42" s="196" t="s">
        <v>257</v>
      </c>
      <c r="P42" s="197" t="s">
        <v>258</v>
      </c>
      <c r="Q42" s="17" t="s">
        <v>99</v>
      </c>
      <c r="R42" s="10"/>
      <c r="S42" s="80" t="s">
        <v>276</v>
      </c>
      <c r="T42" s="80" t="s">
        <v>276</v>
      </c>
      <c r="U42" s="17">
        <v>2021</v>
      </c>
      <c r="V42" s="80" t="s">
        <v>101</v>
      </c>
      <c r="W42" s="80" t="s">
        <v>102</v>
      </c>
      <c r="X42" s="80" t="s">
        <v>247</v>
      </c>
      <c r="Y42" s="11" t="s">
        <v>248</v>
      </c>
      <c r="Z42" s="12" t="s">
        <v>105</v>
      </c>
      <c r="AA42" s="80">
        <v>150384333</v>
      </c>
      <c r="AB42" s="13">
        <v>150384333</v>
      </c>
      <c r="AC42" s="13"/>
    </row>
    <row r="43" spans="1:30" ht="81">
      <c r="A43" s="205">
        <v>37</v>
      </c>
      <c r="B43" s="154" t="s">
        <v>277</v>
      </c>
      <c r="C43" s="428" t="s">
        <v>278</v>
      </c>
      <c r="D43" s="428" t="s">
        <v>279</v>
      </c>
      <c r="E43" s="235">
        <v>44607</v>
      </c>
      <c r="F43" s="235">
        <v>44915</v>
      </c>
      <c r="G43" s="481" t="s">
        <v>267</v>
      </c>
      <c r="H43" s="218" t="s">
        <v>268</v>
      </c>
      <c r="I43" s="429">
        <v>0.25</v>
      </c>
      <c r="J43" s="429">
        <v>0</v>
      </c>
      <c r="K43" s="429">
        <v>0</v>
      </c>
      <c r="L43" s="429">
        <v>0.75</v>
      </c>
      <c r="M43" s="429">
        <v>0.05</v>
      </c>
      <c r="N43" s="195" t="s">
        <v>280</v>
      </c>
      <c r="O43" s="196" t="s">
        <v>257</v>
      </c>
      <c r="P43" s="197" t="s">
        <v>258</v>
      </c>
      <c r="Q43" s="17" t="s">
        <v>99</v>
      </c>
      <c r="R43" s="10"/>
      <c r="S43" s="80">
        <v>81111501</v>
      </c>
      <c r="T43" s="80">
        <v>81111501</v>
      </c>
      <c r="U43" s="17">
        <v>2021</v>
      </c>
      <c r="V43" s="80" t="s">
        <v>101</v>
      </c>
      <c r="W43" s="80" t="s">
        <v>102</v>
      </c>
      <c r="X43" s="80" t="s">
        <v>247</v>
      </c>
      <c r="Y43" s="11" t="s">
        <v>248</v>
      </c>
      <c r="Z43" s="12" t="s">
        <v>105</v>
      </c>
      <c r="AA43" s="80">
        <v>86360000</v>
      </c>
      <c r="AB43" s="13">
        <v>86360000</v>
      </c>
      <c r="AC43" s="13"/>
    </row>
    <row r="44" spans="1:30" ht="81">
      <c r="A44" s="205">
        <v>38</v>
      </c>
      <c r="B44" s="154" t="s">
        <v>281</v>
      </c>
      <c r="C44" s="428" t="s">
        <v>282</v>
      </c>
      <c r="D44" s="428" t="s">
        <v>283</v>
      </c>
      <c r="E44" s="235">
        <v>44607</v>
      </c>
      <c r="F44" s="235">
        <v>44926</v>
      </c>
      <c r="G44" s="218" t="s">
        <v>284</v>
      </c>
      <c r="H44" s="482" t="s">
        <v>285</v>
      </c>
      <c r="I44" s="412">
        <v>125</v>
      </c>
      <c r="J44" s="534">
        <v>50</v>
      </c>
      <c r="K44" s="412">
        <v>175</v>
      </c>
      <c r="L44" s="412">
        <v>50</v>
      </c>
      <c r="M44" s="429">
        <v>0.1</v>
      </c>
      <c r="N44" s="195" t="s">
        <v>269</v>
      </c>
      <c r="O44" s="196" t="s">
        <v>257</v>
      </c>
      <c r="P44" s="197" t="s">
        <v>258</v>
      </c>
      <c r="Q44" s="17" t="s">
        <v>99</v>
      </c>
      <c r="R44" s="10"/>
      <c r="S44" s="80" t="s">
        <v>286</v>
      </c>
      <c r="T44" s="80" t="s">
        <v>286</v>
      </c>
      <c r="U44" s="17">
        <v>2021</v>
      </c>
      <c r="V44" s="80" t="s">
        <v>101</v>
      </c>
      <c r="W44" s="80" t="s">
        <v>102</v>
      </c>
      <c r="X44" s="80" t="s">
        <v>247</v>
      </c>
      <c r="Y44" s="11" t="s">
        <v>248</v>
      </c>
      <c r="Z44" s="12" t="s">
        <v>105</v>
      </c>
      <c r="AA44" s="80">
        <v>792855100</v>
      </c>
      <c r="AB44" s="13">
        <v>792855100</v>
      </c>
      <c r="AC44" s="13"/>
    </row>
    <row r="45" spans="1:30" ht="81">
      <c r="A45" s="205">
        <v>39</v>
      </c>
      <c r="B45" s="153" t="s">
        <v>287</v>
      </c>
      <c r="C45" s="188" t="s">
        <v>288</v>
      </c>
      <c r="D45" s="201" t="s">
        <v>289</v>
      </c>
      <c r="E45" s="198">
        <v>44593</v>
      </c>
      <c r="F45" s="198">
        <v>44926</v>
      </c>
      <c r="G45" s="191" t="s">
        <v>290</v>
      </c>
      <c r="H45" s="191" t="s">
        <v>291</v>
      </c>
      <c r="I45" s="200">
        <v>150</v>
      </c>
      <c r="J45" s="534">
        <v>120</v>
      </c>
      <c r="K45" s="200">
        <v>220</v>
      </c>
      <c r="L45" s="200">
        <v>210</v>
      </c>
      <c r="M45" s="194">
        <v>0.15</v>
      </c>
      <c r="N45" s="195" t="s">
        <v>269</v>
      </c>
      <c r="O45" s="196" t="s">
        <v>257</v>
      </c>
      <c r="P45" s="197" t="s">
        <v>258</v>
      </c>
      <c r="Q45" s="17" t="s">
        <v>99</v>
      </c>
      <c r="R45" s="10"/>
      <c r="S45" s="80" t="s">
        <v>286</v>
      </c>
      <c r="T45" s="80" t="s">
        <v>286</v>
      </c>
      <c r="U45" s="17">
        <v>2021</v>
      </c>
      <c r="V45" s="80" t="s">
        <v>101</v>
      </c>
      <c r="W45" s="80" t="s">
        <v>102</v>
      </c>
      <c r="X45" s="80" t="s">
        <v>247</v>
      </c>
      <c r="Y45" s="11" t="s">
        <v>248</v>
      </c>
      <c r="Z45" s="12" t="s">
        <v>105</v>
      </c>
      <c r="AA45" s="80"/>
      <c r="AB45" s="13"/>
      <c r="AC45" s="13"/>
    </row>
    <row r="46" spans="1:30" ht="148.5">
      <c r="A46" s="205">
        <v>40</v>
      </c>
      <c r="B46" s="153" t="s">
        <v>292</v>
      </c>
      <c r="C46" s="188" t="s">
        <v>293</v>
      </c>
      <c r="D46" s="188" t="s">
        <v>294</v>
      </c>
      <c r="E46" s="189">
        <v>44593</v>
      </c>
      <c r="F46" s="189">
        <v>44910</v>
      </c>
      <c r="G46" s="190" t="s">
        <v>267</v>
      </c>
      <c r="H46" s="191" t="s">
        <v>295</v>
      </c>
      <c r="I46" s="192">
        <v>0.15</v>
      </c>
      <c r="J46" s="537">
        <v>0.25</v>
      </c>
      <c r="K46" s="193">
        <v>0.25</v>
      </c>
      <c r="L46" s="193">
        <v>0.35</v>
      </c>
      <c r="M46" s="194">
        <v>0.05</v>
      </c>
      <c r="N46" s="195" t="s">
        <v>296</v>
      </c>
      <c r="O46" s="196" t="s">
        <v>257</v>
      </c>
      <c r="P46" s="197" t="s">
        <v>258</v>
      </c>
      <c r="Q46" s="17" t="s">
        <v>99</v>
      </c>
      <c r="R46" s="28"/>
      <c r="S46" s="28"/>
      <c r="T46" s="29"/>
      <c r="U46" s="29"/>
      <c r="V46" s="29"/>
      <c r="W46" s="29"/>
      <c r="X46" s="29"/>
      <c r="Y46" s="29"/>
      <c r="Z46" s="29"/>
      <c r="AA46" s="29"/>
      <c r="AB46" s="29"/>
      <c r="AC46" s="29"/>
    </row>
    <row r="47" spans="1:30" ht="121.5">
      <c r="A47" s="205">
        <v>41</v>
      </c>
      <c r="B47" s="154" t="s">
        <v>297</v>
      </c>
      <c r="C47" s="218" t="s">
        <v>160</v>
      </c>
      <c r="D47" s="218" t="s">
        <v>298</v>
      </c>
      <c r="E47" s="219">
        <v>44593</v>
      </c>
      <c r="F47" s="220">
        <v>44736</v>
      </c>
      <c r="G47" s="190" t="s">
        <v>162</v>
      </c>
      <c r="H47" s="191" t="s">
        <v>163</v>
      </c>
      <c r="I47" s="203">
        <v>0</v>
      </c>
      <c r="J47" s="539">
        <v>1</v>
      </c>
      <c r="K47" s="203">
        <v>0</v>
      </c>
      <c r="L47" s="203">
        <v>0</v>
      </c>
      <c r="M47" s="194">
        <v>0.05</v>
      </c>
      <c r="N47" s="204" t="s">
        <v>280</v>
      </c>
      <c r="O47" s="196" t="s">
        <v>257</v>
      </c>
      <c r="P47" s="197" t="s">
        <v>258</v>
      </c>
      <c r="Q47" s="76"/>
      <c r="R47" s="28"/>
      <c r="S47" s="28"/>
      <c r="T47" s="29"/>
      <c r="U47" s="29"/>
      <c r="V47" s="29"/>
      <c r="W47" s="29"/>
      <c r="X47" s="29"/>
      <c r="Y47" s="29"/>
      <c r="Z47" s="29"/>
      <c r="AA47" s="29"/>
      <c r="AB47" s="29"/>
      <c r="AC47" s="29"/>
    </row>
    <row r="48" spans="1:30" ht="46.5" customHeight="1">
      <c r="A48" s="205">
        <v>42</v>
      </c>
      <c r="B48" s="153" t="s">
        <v>299</v>
      </c>
      <c r="C48" s="218" t="s">
        <v>166</v>
      </c>
      <c r="D48" s="218" t="s">
        <v>300</v>
      </c>
      <c r="E48" s="219">
        <v>44621</v>
      </c>
      <c r="F48" s="220">
        <v>44895</v>
      </c>
      <c r="G48" s="218" t="s">
        <v>168</v>
      </c>
      <c r="H48" s="218" t="s">
        <v>169</v>
      </c>
      <c r="I48" s="221">
        <v>1</v>
      </c>
      <c r="J48" s="535">
        <v>1</v>
      </c>
      <c r="K48" s="221">
        <v>1</v>
      </c>
      <c r="L48" s="221">
        <v>0</v>
      </c>
      <c r="M48" s="196">
        <v>0.05</v>
      </c>
      <c r="N48" s="196" t="s">
        <v>164</v>
      </c>
      <c r="O48" s="196" t="s">
        <v>257</v>
      </c>
      <c r="P48" s="197" t="s">
        <v>258</v>
      </c>
      <c r="Q48" s="76"/>
      <c r="R48" s="28"/>
      <c r="S48" s="28"/>
      <c r="T48" s="29"/>
      <c r="U48" s="29"/>
      <c r="V48" s="29"/>
      <c r="W48" s="29"/>
      <c r="X48" s="29"/>
      <c r="Y48" s="29"/>
      <c r="Z48" s="29"/>
      <c r="AA48" s="29"/>
      <c r="AB48" s="29"/>
      <c r="AC48" s="29"/>
    </row>
    <row r="49" spans="1:30" ht="75.75" customHeight="1">
      <c r="A49" s="414">
        <v>43</v>
      </c>
      <c r="B49" s="154" t="s">
        <v>301</v>
      </c>
      <c r="C49" s="459" t="s">
        <v>302</v>
      </c>
      <c r="D49" s="459" t="s">
        <v>303</v>
      </c>
      <c r="E49" s="477">
        <v>44682</v>
      </c>
      <c r="F49" s="457">
        <v>44926</v>
      </c>
      <c r="G49" s="459" t="s">
        <v>304</v>
      </c>
      <c r="H49" s="459" t="s">
        <v>305</v>
      </c>
      <c r="I49" s="221">
        <v>0</v>
      </c>
      <c r="J49" s="535">
        <v>20</v>
      </c>
      <c r="K49" s="221">
        <v>15</v>
      </c>
      <c r="L49" s="221">
        <v>10</v>
      </c>
      <c r="M49" s="196">
        <v>0.05</v>
      </c>
      <c r="N49" s="196" t="s">
        <v>269</v>
      </c>
      <c r="O49" s="196" t="s">
        <v>257</v>
      </c>
      <c r="P49" s="197" t="s">
        <v>258</v>
      </c>
      <c r="Q49" s="76"/>
      <c r="R49" s="28"/>
      <c r="S49" s="28"/>
      <c r="T49" s="29"/>
      <c r="U49" s="29"/>
      <c r="V49" s="29"/>
      <c r="W49" s="29"/>
      <c r="X49" s="29"/>
      <c r="Y49" s="29"/>
      <c r="Z49" s="29"/>
      <c r="AA49" s="29"/>
      <c r="AB49" s="29"/>
      <c r="AC49" s="29"/>
    </row>
    <row r="50" spans="1:30" ht="30.75" customHeight="1" thickBot="1">
      <c r="A50" s="152"/>
      <c r="B50" s="156" t="s">
        <v>306</v>
      </c>
      <c r="C50" s="157"/>
      <c r="D50" s="157"/>
      <c r="E50" s="158"/>
      <c r="F50" s="158"/>
      <c r="G50" s="159"/>
      <c r="H50" s="159"/>
      <c r="I50" s="42"/>
      <c r="J50" s="42"/>
      <c r="K50" s="42"/>
      <c r="L50" s="42"/>
      <c r="M50" s="162">
        <f>SUM(M38:M49)</f>
        <v>1.0000000000000002</v>
      </c>
      <c r="N50" s="160"/>
      <c r="O50" s="172"/>
      <c r="P50" s="161"/>
      <c r="Q50" s="133"/>
      <c r="R50" s="134"/>
      <c r="S50" s="134"/>
      <c r="W50" s="27"/>
      <c r="AA50" s="4">
        <v>1000000000</v>
      </c>
      <c r="AB50" s="4">
        <v>100000000</v>
      </c>
      <c r="AC50" s="5">
        <f>+AB50/AA50</f>
        <v>0.1</v>
      </c>
    </row>
    <row r="51" spans="1:30" ht="108">
      <c r="A51" s="252">
        <v>44</v>
      </c>
      <c r="B51" s="407" t="s">
        <v>307</v>
      </c>
      <c r="C51" s="309" t="s">
        <v>308</v>
      </c>
      <c r="D51" s="309" t="s">
        <v>309</v>
      </c>
      <c r="E51" s="408">
        <v>44578</v>
      </c>
      <c r="F51" s="408">
        <v>44926</v>
      </c>
      <c r="G51" s="402" t="s">
        <v>310</v>
      </c>
      <c r="H51" s="309" t="s">
        <v>311</v>
      </c>
      <c r="I51" s="403">
        <v>8</v>
      </c>
      <c r="J51" s="541">
        <v>6</v>
      </c>
      <c r="K51" s="404">
        <v>4</v>
      </c>
      <c r="L51" s="404">
        <v>4</v>
      </c>
      <c r="M51" s="256">
        <v>0.3</v>
      </c>
      <c r="N51" s="208" t="s">
        <v>136</v>
      </c>
      <c r="O51" s="257" t="s">
        <v>312</v>
      </c>
      <c r="P51" s="258" t="s">
        <v>313</v>
      </c>
      <c r="Q51" s="77"/>
      <c r="R51" s="79"/>
      <c r="S51" s="79"/>
      <c r="T51" s="137"/>
      <c r="U51" s="137"/>
      <c r="V51" s="137"/>
      <c r="W51" s="138"/>
      <c r="X51" s="137"/>
      <c r="Y51" s="137"/>
      <c r="Z51" s="137"/>
      <c r="AA51" s="137"/>
      <c r="AB51" s="137"/>
      <c r="AC51" s="139"/>
      <c r="AD51" s="140"/>
    </row>
    <row r="52" spans="1:30" ht="108">
      <c r="A52" s="205">
        <v>45</v>
      </c>
      <c r="B52" s="154" t="s">
        <v>314</v>
      </c>
      <c r="C52" s="218" t="s">
        <v>315</v>
      </c>
      <c r="D52" s="218" t="s">
        <v>316</v>
      </c>
      <c r="E52" s="235">
        <v>44578</v>
      </c>
      <c r="F52" s="235">
        <v>44742</v>
      </c>
      <c r="G52" s="218" t="s">
        <v>317</v>
      </c>
      <c r="H52" s="218" t="s">
        <v>318</v>
      </c>
      <c r="I52" s="405">
        <v>0</v>
      </c>
      <c r="J52" s="539">
        <v>1</v>
      </c>
      <c r="K52" s="405">
        <v>0</v>
      </c>
      <c r="L52" s="405">
        <v>0</v>
      </c>
      <c r="M52" s="225">
        <v>2.3E-2</v>
      </c>
      <c r="N52" s="204" t="s">
        <v>319</v>
      </c>
      <c r="O52" s="221" t="s">
        <v>312</v>
      </c>
      <c r="P52" s="226" t="s">
        <v>313</v>
      </c>
      <c r="Q52" s="77"/>
      <c r="R52" s="79"/>
      <c r="S52" s="79"/>
      <c r="W52" s="27"/>
      <c r="AC52" s="141"/>
      <c r="AD52" s="142"/>
    </row>
    <row r="53" spans="1:30" ht="85.5" customHeight="1">
      <c r="A53" s="205">
        <v>46</v>
      </c>
      <c r="B53" s="153" t="s">
        <v>320</v>
      </c>
      <c r="C53" s="191" t="s">
        <v>321</v>
      </c>
      <c r="D53" s="191" t="s">
        <v>322</v>
      </c>
      <c r="E53" s="198">
        <v>44578</v>
      </c>
      <c r="F53" s="198">
        <v>44926</v>
      </c>
      <c r="G53" s="227" t="s">
        <v>323</v>
      </c>
      <c r="H53" s="191" t="s">
        <v>324</v>
      </c>
      <c r="I53" s="203">
        <v>1</v>
      </c>
      <c r="J53" s="539">
        <v>1</v>
      </c>
      <c r="K53" s="203">
        <v>1</v>
      </c>
      <c r="L53" s="203">
        <v>1</v>
      </c>
      <c r="M53" s="225">
        <v>8.1000000000000003E-2</v>
      </c>
      <c r="N53" s="204" t="s">
        <v>319</v>
      </c>
      <c r="O53" s="221" t="s">
        <v>312</v>
      </c>
      <c r="P53" s="226" t="s">
        <v>313</v>
      </c>
      <c r="Q53" s="77"/>
      <c r="R53" s="79"/>
      <c r="S53" s="79"/>
      <c r="T53" s="143"/>
      <c r="U53" s="143"/>
      <c r="V53" s="143"/>
      <c r="W53" s="144"/>
      <c r="X53" s="143"/>
      <c r="Y53" s="143"/>
      <c r="Z53" s="143"/>
      <c r="AA53" s="143"/>
      <c r="AB53" s="143"/>
      <c r="AC53" s="145"/>
      <c r="AD53" s="146"/>
    </row>
    <row r="54" spans="1:30" s="6" customFormat="1" ht="99.75" customHeight="1">
      <c r="A54" s="205">
        <v>47</v>
      </c>
      <c r="B54" s="154" t="s">
        <v>325</v>
      </c>
      <c r="C54" s="218" t="s">
        <v>326</v>
      </c>
      <c r="D54" s="218" t="s">
        <v>322</v>
      </c>
      <c r="E54" s="235">
        <v>44578</v>
      </c>
      <c r="F54" s="235">
        <v>44926</v>
      </c>
      <c r="G54" s="406" t="s">
        <v>323</v>
      </c>
      <c r="H54" s="218" t="s">
        <v>324</v>
      </c>
      <c r="I54" s="405">
        <v>0</v>
      </c>
      <c r="J54" s="405">
        <v>0</v>
      </c>
      <c r="K54" s="405">
        <v>2</v>
      </c>
      <c r="L54" s="405">
        <v>2</v>
      </c>
      <c r="M54" s="225">
        <v>9.0999999999999998E-2</v>
      </c>
      <c r="N54" s="204" t="s">
        <v>319</v>
      </c>
      <c r="O54" s="221" t="s">
        <v>312</v>
      </c>
      <c r="P54" s="226" t="s">
        <v>313</v>
      </c>
      <c r="Q54" s="135"/>
      <c r="R54" s="136"/>
      <c r="S54" s="136"/>
      <c r="W54" s="25"/>
      <c r="AA54" s="7">
        <v>1000000000</v>
      </c>
      <c r="AB54" s="7">
        <v>100000000</v>
      </c>
      <c r="AC54" s="8">
        <f>+AB54/AA54</f>
        <v>0.1</v>
      </c>
    </row>
    <row r="55" spans="1:30" s="6" customFormat="1" ht="138.75" customHeight="1">
      <c r="A55" s="205">
        <v>48</v>
      </c>
      <c r="B55" s="154" t="s">
        <v>327</v>
      </c>
      <c r="C55" s="230" t="s">
        <v>832</v>
      </c>
      <c r="D55" s="230" t="s">
        <v>833</v>
      </c>
      <c r="E55" s="229">
        <v>44578</v>
      </c>
      <c r="F55" s="229">
        <v>44834</v>
      </c>
      <c r="G55" s="230" t="s">
        <v>328</v>
      </c>
      <c r="H55" s="230" t="s">
        <v>329</v>
      </c>
      <c r="I55" s="231">
        <v>0</v>
      </c>
      <c r="J55" s="231">
        <v>0</v>
      </c>
      <c r="K55" s="231">
        <v>1</v>
      </c>
      <c r="L55" s="231">
        <v>0</v>
      </c>
      <c r="M55" s="225">
        <v>2.3E-2</v>
      </c>
      <c r="N55" s="204" t="s">
        <v>330</v>
      </c>
      <c r="O55" s="221" t="s">
        <v>312</v>
      </c>
      <c r="P55" s="226" t="s">
        <v>313</v>
      </c>
      <c r="Q55" s="78"/>
      <c r="R55" s="18"/>
      <c r="S55" s="18"/>
      <c r="W55" s="25"/>
      <c r="AC55" s="8"/>
    </row>
    <row r="56" spans="1:30" s="6" customFormat="1" ht="105.75" customHeight="1">
      <c r="A56" s="205">
        <v>49</v>
      </c>
      <c r="B56" s="153" t="s">
        <v>331</v>
      </c>
      <c r="C56" s="230" t="s">
        <v>332</v>
      </c>
      <c r="D56" s="230" t="s">
        <v>333</v>
      </c>
      <c r="E56" s="229">
        <v>44578</v>
      </c>
      <c r="F56" s="229">
        <v>44651</v>
      </c>
      <c r="G56" s="230" t="s">
        <v>334</v>
      </c>
      <c r="H56" s="230" t="s">
        <v>335</v>
      </c>
      <c r="I56" s="231">
        <v>1</v>
      </c>
      <c r="J56" s="231">
        <v>0</v>
      </c>
      <c r="K56" s="231">
        <v>0</v>
      </c>
      <c r="L56" s="231">
        <v>0</v>
      </c>
      <c r="M56" s="232">
        <v>2.3E-2</v>
      </c>
      <c r="N56" s="221" t="s">
        <v>319</v>
      </c>
      <c r="O56" s="221" t="s">
        <v>312</v>
      </c>
      <c r="P56" s="226" t="s">
        <v>313</v>
      </c>
      <c r="Q56" s="78"/>
      <c r="R56" s="18"/>
      <c r="S56" s="18"/>
      <c r="W56" s="25"/>
      <c r="AC56" s="8"/>
    </row>
    <row r="57" spans="1:30" ht="135">
      <c r="A57" s="205">
        <v>50</v>
      </c>
      <c r="B57" s="153" t="s">
        <v>336</v>
      </c>
      <c r="C57" s="233" t="s">
        <v>337</v>
      </c>
      <c r="D57" s="218" t="s">
        <v>338</v>
      </c>
      <c r="E57" s="198">
        <v>44578</v>
      </c>
      <c r="F57" s="198">
        <v>44926</v>
      </c>
      <c r="G57" s="218" t="s">
        <v>339</v>
      </c>
      <c r="H57" s="218" t="s">
        <v>340</v>
      </c>
      <c r="I57" s="203">
        <v>0</v>
      </c>
      <c r="J57" s="539">
        <v>1</v>
      </c>
      <c r="K57" s="203">
        <v>0</v>
      </c>
      <c r="L57" s="203">
        <v>1</v>
      </c>
      <c r="M57" s="225">
        <v>4.4999999999999998E-2</v>
      </c>
      <c r="N57" s="234" t="s">
        <v>136</v>
      </c>
      <c r="O57" s="221" t="s">
        <v>312</v>
      </c>
      <c r="P57" s="226" t="s">
        <v>313</v>
      </c>
      <c r="Q57" s="77"/>
      <c r="R57" s="79"/>
      <c r="S57" s="79"/>
      <c r="W57" s="27"/>
      <c r="AC57" s="5"/>
    </row>
    <row r="58" spans="1:30" ht="135">
      <c r="A58" s="205">
        <v>51</v>
      </c>
      <c r="B58" s="153" t="s">
        <v>341</v>
      </c>
      <c r="C58" s="218" t="s">
        <v>342</v>
      </c>
      <c r="D58" s="191" t="s">
        <v>343</v>
      </c>
      <c r="E58" s="198">
        <v>44578</v>
      </c>
      <c r="F58" s="198">
        <v>44651</v>
      </c>
      <c r="G58" s="227" t="s">
        <v>344</v>
      </c>
      <c r="H58" s="191" t="s">
        <v>345</v>
      </c>
      <c r="I58" s="203">
        <v>1</v>
      </c>
      <c r="J58" s="203">
        <v>0</v>
      </c>
      <c r="K58" s="203">
        <v>0</v>
      </c>
      <c r="L58" s="203">
        <v>0</v>
      </c>
      <c r="M58" s="225">
        <v>2.3E-2</v>
      </c>
      <c r="N58" s="234" t="s">
        <v>136</v>
      </c>
      <c r="O58" s="221" t="s">
        <v>312</v>
      </c>
      <c r="P58" s="226" t="s">
        <v>313</v>
      </c>
      <c r="Q58" s="77"/>
      <c r="R58" s="79"/>
      <c r="S58" s="79"/>
      <c r="W58" s="27"/>
      <c r="AC58" s="5"/>
    </row>
    <row r="59" spans="1:30" ht="216">
      <c r="A59" s="205">
        <v>52</v>
      </c>
      <c r="B59" s="154" t="s">
        <v>346</v>
      </c>
      <c r="C59" s="218" t="s">
        <v>347</v>
      </c>
      <c r="D59" s="218" t="s">
        <v>348</v>
      </c>
      <c r="E59" s="235">
        <v>44578</v>
      </c>
      <c r="F59" s="235">
        <v>44834</v>
      </c>
      <c r="G59" s="218" t="s">
        <v>349</v>
      </c>
      <c r="H59" s="218" t="s">
        <v>350</v>
      </c>
      <c r="I59" s="405">
        <v>2</v>
      </c>
      <c r="J59" s="539">
        <v>1</v>
      </c>
      <c r="K59" s="405">
        <v>1</v>
      </c>
      <c r="L59" s="405">
        <v>0</v>
      </c>
      <c r="M59" s="225">
        <v>4.4999999999999998E-2</v>
      </c>
      <c r="N59" s="204" t="s">
        <v>330</v>
      </c>
      <c r="O59" s="221" t="s">
        <v>312</v>
      </c>
      <c r="P59" s="226" t="s">
        <v>313</v>
      </c>
      <c r="Q59" s="77"/>
      <c r="R59" s="79"/>
      <c r="S59" s="79"/>
      <c r="W59" s="27"/>
      <c r="AC59" s="9"/>
    </row>
    <row r="60" spans="1:30" ht="148.5">
      <c r="A60" s="205">
        <v>53</v>
      </c>
      <c r="B60" s="153" t="s">
        <v>351</v>
      </c>
      <c r="C60" s="191" t="s">
        <v>352</v>
      </c>
      <c r="D60" s="191" t="s">
        <v>353</v>
      </c>
      <c r="E60" s="198">
        <v>44578</v>
      </c>
      <c r="F60" s="198">
        <v>44834</v>
      </c>
      <c r="G60" s="191" t="s">
        <v>354</v>
      </c>
      <c r="H60" s="191" t="s">
        <v>355</v>
      </c>
      <c r="I60" s="203">
        <v>1</v>
      </c>
      <c r="J60" s="203">
        <v>0</v>
      </c>
      <c r="K60" s="203">
        <v>1</v>
      </c>
      <c r="L60" s="203">
        <v>0</v>
      </c>
      <c r="M60" s="225">
        <v>4.4999999999999998E-2</v>
      </c>
      <c r="N60" s="234" t="s">
        <v>136</v>
      </c>
      <c r="O60" s="221" t="s">
        <v>312</v>
      </c>
      <c r="P60" s="226" t="s">
        <v>313</v>
      </c>
      <c r="Q60" s="77"/>
      <c r="R60" s="79"/>
      <c r="S60" s="79"/>
      <c r="W60" s="27"/>
      <c r="AC60" s="9"/>
    </row>
    <row r="61" spans="1:30" ht="111.95" customHeight="1">
      <c r="A61" s="205">
        <v>54</v>
      </c>
      <c r="B61" s="153" t="s">
        <v>356</v>
      </c>
      <c r="C61" s="191" t="s">
        <v>357</v>
      </c>
      <c r="D61" s="191" t="s">
        <v>358</v>
      </c>
      <c r="E61" s="198">
        <v>44578</v>
      </c>
      <c r="F61" s="198">
        <v>44926</v>
      </c>
      <c r="G61" s="191" t="s">
        <v>359</v>
      </c>
      <c r="H61" s="191" t="s">
        <v>360</v>
      </c>
      <c r="I61" s="203">
        <v>0</v>
      </c>
      <c r="J61" s="539">
        <v>1</v>
      </c>
      <c r="K61" s="203">
        <v>0</v>
      </c>
      <c r="L61" s="203">
        <v>1</v>
      </c>
      <c r="M61" s="225">
        <v>4.4999999999999998E-2</v>
      </c>
      <c r="N61" s="204" t="s">
        <v>330</v>
      </c>
      <c r="O61" s="221" t="s">
        <v>312</v>
      </c>
      <c r="P61" s="226" t="s">
        <v>313</v>
      </c>
      <c r="Q61" s="77"/>
      <c r="R61" s="79"/>
      <c r="S61" s="79"/>
      <c r="W61" s="27"/>
      <c r="AC61" s="9"/>
    </row>
    <row r="62" spans="1:30" ht="189">
      <c r="A62" s="205">
        <v>55</v>
      </c>
      <c r="B62" s="153" t="s">
        <v>361</v>
      </c>
      <c r="C62" s="191" t="s">
        <v>362</v>
      </c>
      <c r="D62" s="191" t="s">
        <v>363</v>
      </c>
      <c r="E62" s="198">
        <v>44578</v>
      </c>
      <c r="F62" s="198">
        <v>44926</v>
      </c>
      <c r="G62" s="191" t="s">
        <v>364</v>
      </c>
      <c r="H62" s="191" t="s">
        <v>365</v>
      </c>
      <c r="I62" s="203">
        <v>0</v>
      </c>
      <c r="J62" s="539">
        <v>1</v>
      </c>
      <c r="K62" s="203">
        <v>0</v>
      </c>
      <c r="L62" s="203">
        <v>1</v>
      </c>
      <c r="M62" s="225">
        <v>4.4999999999999998E-2</v>
      </c>
      <c r="N62" s="204" t="s">
        <v>330</v>
      </c>
      <c r="O62" s="221" t="s">
        <v>312</v>
      </c>
      <c r="P62" s="226" t="s">
        <v>313</v>
      </c>
      <c r="Q62" s="77"/>
      <c r="R62" s="79"/>
      <c r="S62" s="79"/>
      <c r="W62" s="27"/>
      <c r="AC62" s="9"/>
    </row>
    <row r="63" spans="1:30" ht="189">
      <c r="A63" s="205">
        <v>56</v>
      </c>
      <c r="B63" s="153" t="s">
        <v>366</v>
      </c>
      <c r="C63" s="191" t="s">
        <v>367</v>
      </c>
      <c r="D63" s="191" t="s">
        <v>368</v>
      </c>
      <c r="E63" s="198">
        <v>44576</v>
      </c>
      <c r="F63" s="235">
        <v>44773</v>
      </c>
      <c r="G63" s="191" t="s">
        <v>369</v>
      </c>
      <c r="H63" s="191" t="s">
        <v>370</v>
      </c>
      <c r="I63" s="203">
        <v>0</v>
      </c>
      <c r="J63" s="203">
        <v>0</v>
      </c>
      <c r="K63" s="203">
        <v>1</v>
      </c>
      <c r="L63" s="203">
        <v>0</v>
      </c>
      <c r="M63" s="225">
        <v>2.3E-2</v>
      </c>
      <c r="N63" s="204" t="s">
        <v>330</v>
      </c>
      <c r="O63" s="221" t="s">
        <v>312</v>
      </c>
      <c r="P63" s="226" t="s">
        <v>313</v>
      </c>
    </row>
    <row r="64" spans="1:30" ht="67.5">
      <c r="A64" s="205">
        <v>57</v>
      </c>
      <c r="B64" s="153" t="s">
        <v>371</v>
      </c>
      <c r="C64" s="191" t="s">
        <v>372</v>
      </c>
      <c r="D64" s="191" t="s">
        <v>373</v>
      </c>
      <c r="E64" s="198">
        <v>44576</v>
      </c>
      <c r="F64" s="198">
        <v>44926</v>
      </c>
      <c r="G64" s="191" t="s">
        <v>374</v>
      </c>
      <c r="H64" s="191" t="s">
        <v>375</v>
      </c>
      <c r="I64" s="203">
        <v>0</v>
      </c>
      <c r="J64" s="539">
        <v>1</v>
      </c>
      <c r="K64" s="203">
        <v>0</v>
      </c>
      <c r="L64" s="203">
        <v>1</v>
      </c>
      <c r="M64" s="225">
        <v>4.4999999999999998E-2</v>
      </c>
      <c r="N64" s="204" t="s">
        <v>330</v>
      </c>
      <c r="O64" s="221" t="s">
        <v>312</v>
      </c>
      <c r="P64" s="226" t="s">
        <v>313</v>
      </c>
      <c r="AD64" s="131"/>
    </row>
    <row r="65" spans="1:30" ht="94.5">
      <c r="A65" s="205">
        <v>58</v>
      </c>
      <c r="B65" s="154" t="s">
        <v>376</v>
      </c>
      <c r="C65" s="218" t="s">
        <v>377</v>
      </c>
      <c r="D65" s="218" t="s">
        <v>378</v>
      </c>
      <c r="E65" s="235">
        <v>44576</v>
      </c>
      <c r="F65" s="235">
        <v>44742</v>
      </c>
      <c r="G65" s="218" t="s">
        <v>379</v>
      </c>
      <c r="H65" s="218" t="s">
        <v>380</v>
      </c>
      <c r="I65" s="405">
        <v>0</v>
      </c>
      <c r="J65" s="539">
        <v>1</v>
      </c>
      <c r="K65" s="405">
        <v>0</v>
      </c>
      <c r="L65" s="405">
        <v>0</v>
      </c>
      <c r="M65" s="225">
        <v>2.3E-2</v>
      </c>
      <c r="N65" s="234" t="s">
        <v>136</v>
      </c>
      <c r="O65" s="221" t="s">
        <v>312</v>
      </c>
      <c r="P65" s="226" t="s">
        <v>313</v>
      </c>
      <c r="AD65" s="131"/>
    </row>
    <row r="66" spans="1:30" ht="162">
      <c r="A66" s="205">
        <v>59</v>
      </c>
      <c r="B66" s="153" t="s">
        <v>381</v>
      </c>
      <c r="C66" s="191" t="s">
        <v>382</v>
      </c>
      <c r="D66" s="191" t="s">
        <v>383</v>
      </c>
      <c r="E66" s="198">
        <v>44576</v>
      </c>
      <c r="F66" s="198">
        <v>44926</v>
      </c>
      <c r="G66" s="227" t="s">
        <v>384</v>
      </c>
      <c r="H66" s="191" t="s">
        <v>385</v>
      </c>
      <c r="I66" s="203">
        <v>0</v>
      </c>
      <c r="J66" s="203">
        <v>0</v>
      </c>
      <c r="K66" s="203">
        <v>1</v>
      </c>
      <c r="L66" s="203">
        <v>1</v>
      </c>
      <c r="M66" s="225">
        <v>4.4999999999999998E-2</v>
      </c>
      <c r="N66" s="204" t="s">
        <v>330</v>
      </c>
      <c r="O66" s="221" t="s">
        <v>312</v>
      </c>
      <c r="P66" s="226" t="s">
        <v>313</v>
      </c>
      <c r="AD66" s="131"/>
    </row>
    <row r="67" spans="1:30" ht="99" customHeight="1">
      <c r="A67" s="205">
        <v>60</v>
      </c>
      <c r="B67" s="153" t="s">
        <v>386</v>
      </c>
      <c r="C67" s="218" t="s">
        <v>387</v>
      </c>
      <c r="D67" s="218" t="s">
        <v>161</v>
      </c>
      <c r="E67" s="198">
        <v>44564</v>
      </c>
      <c r="F67" s="202">
        <v>44712</v>
      </c>
      <c r="G67" s="218" t="s">
        <v>162</v>
      </c>
      <c r="H67" s="218" t="s">
        <v>163</v>
      </c>
      <c r="I67" s="203">
        <v>0</v>
      </c>
      <c r="J67" s="539">
        <v>1</v>
      </c>
      <c r="K67" s="203">
        <v>0</v>
      </c>
      <c r="L67" s="203">
        <v>0</v>
      </c>
      <c r="M67" s="225">
        <v>2.3E-2</v>
      </c>
      <c r="N67" s="204" t="s">
        <v>164</v>
      </c>
      <c r="O67" s="221" t="s">
        <v>312</v>
      </c>
      <c r="P67" s="226" t="s">
        <v>313</v>
      </c>
      <c r="AD67" s="131"/>
    </row>
    <row r="68" spans="1:30" ht="63.75" customHeight="1">
      <c r="A68" s="205">
        <v>61</v>
      </c>
      <c r="B68" s="153" t="s">
        <v>388</v>
      </c>
      <c r="C68" s="218" t="s">
        <v>166</v>
      </c>
      <c r="D68" s="218" t="s">
        <v>300</v>
      </c>
      <c r="E68" s="219">
        <v>44621</v>
      </c>
      <c r="F68" s="220">
        <v>44895</v>
      </c>
      <c r="G68" s="218" t="s">
        <v>168</v>
      </c>
      <c r="H68" s="218" t="s">
        <v>169</v>
      </c>
      <c r="I68" s="221">
        <v>1</v>
      </c>
      <c r="J68" s="535">
        <v>1</v>
      </c>
      <c r="K68" s="221">
        <v>1</v>
      </c>
      <c r="L68" s="221">
        <v>0</v>
      </c>
      <c r="M68" s="196">
        <v>0.05</v>
      </c>
      <c r="N68" s="196" t="s">
        <v>164</v>
      </c>
      <c r="O68" s="221" t="s">
        <v>312</v>
      </c>
      <c r="P68" s="226" t="s">
        <v>313</v>
      </c>
      <c r="AD68" s="131"/>
    </row>
    <row r="69" spans="1:30" ht="36.75" customHeight="1" thickBot="1">
      <c r="A69" s="152"/>
      <c r="B69" s="156" t="s">
        <v>389</v>
      </c>
      <c r="C69" s="157"/>
      <c r="D69" s="157"/>
      <c r="E69" s="158"/>
      <c r="F69" s="158"/>
      <c r="G69" s="159"/>
      <c r="H69" s="159"/>
      <c r="I69" s="42"/>
      <c r="J69" s="42"/>
      <c r="K69" s="42"/>
      <c r="L69" s="42"/>
      <c r="M69" s="162">
        <f>SUM(M51:M68)</f>
        <v>0.99800000000000044</v>
      </c>
      <c r="N69" s="160"/>
      <c r="O69" s="172"/>
      <c r="P69" s="161"/>
      <c r="AD69" s="131"/>
    </row>
    <row r="70" spans="1:30" ht="40.5">
      <c r="A70" s="205">
        <v>32</v>
      </c>
      <c r="B70" s="155" t="s">
        <v>390</v>
      </c>
      <c r="C70" s="178" t="s">
        <v>391</v>
      </c>
      <c r="D70" s="295" t="s">
        <v>392</v>
      </c>
      <c r="E70" s="296">
        <v>44593</v>
      </c>
      <c r="F70" s="297">
        <v>44742</v>
      </c>
      <c r="G70" s="298" t="s">
        <v>393</v>
      </c>
      <c r="H70" s="299" t="s">
        <v>394</v>
      </c>
      <c r="I70" s="222">
        <v>0</v>
      </c>
      <c r="J70" s="542">
        <v>1</v>
      </c>
      <c r="K70" s="249">
        <v>0</v>
      </c>
      <c r="L70" s="300">
        <v>0</v>
      </c>
      <c r="M70" s="301">
        <v>0.05</v>
      </c>
      <c r="N70" s="238" t="s">
        <v>164</v>
      </c>
      <c r="O70" s="223" t="s">
        <v>395</v>
      </c>
      <c r="P70" s="224" t="s">
        <v>396</v>
      </c>
    </row>
    <row r="71" spans="1:30" ht="77.25" customHeight="1">
      <c r="A71" s="205">
        <v>63</v>
      </c>
      <c r="B71" s="153" t="s">
        <v>397</v>
      </c>
      <c r="C71" s="377" t="s">
        <v>398</v>
      </c>
      <c r="D71" s="263" t="s">
        <v>399</v>
      </c>
      <c r="E71" s="264">
        <v>44593</v>
      </c>
      <c r="F71" s="265">
        <v>44742</v>
      </c>
      <c r="G71" s="191" t="s">
        <v>400</v>
      </c>
      <c r="H71" s="266" t="s">
        <v>401</v>
      </c>
      <c r="I71" s="203">
        <v>1</v>
      </c>
      <c r="J71" s="539">
        <v>1</v>
      </c>
      <c r="K71" s="267">
        <v>0</v>
      </c>
      <c r="L71" s="204">
        <v>0</v>
      </c>
      <c r="M71" s="268">
        <v>0.05</v>
      </c>
      <c r="N71" s="204" t="s">
        <v>164</v>
      </c>
      <c r="O71" s="269" t="s">
        <v>395</v>
      </c>
      <c r="P71" s="226" t="s">
        <v>396</v>
      </c>
    </row>
    <row r="72" spans="1:30" ht="81">
      <c r="A72" s="205">
        <v>64</v>
      </c>
      <c r="B72" s="154" t="s">
        <v>402</v>
      </c>
      <c r="C72" s="218" t="s">
        <v>403</v>
      </c>
      <c r="D72" s="375" t="s">
        <v>404</v>
      </c>
      <c r="E72" s="376">
        <v>44593</v>
      </c>
      <c r="F72" s="378">
        <v>44895</v>
      </c>
      <c r="G72" s="191" t="s">
        <v>405</v>
      </c>
      <c r="H72" s="191" t="s">
        <v>406</v>
      </c>
      <c r="I72" s="303">
        <v>1</v>
      </c>
      <c r="J72" s="543">
        <v>1</v>
      </c>
      <c r="K72" s="303">
        <v>1</v>
      </c>
      <c r="L72" s="270">
        <v>0</v>
      </c>
      <c r="M72" s="271">
        <v>0.1</v>
      </c>
      <c r="N72" s="204" t="s">
        <v>164</v>
      </c>
      <c r="O72" s="272" t="s">
        <v>395</v>
      </c>
      <c r="P72" s="226" t="s">
        <v>396</v>
      </c>
    </row>
    <row r="73" spans="1:30" ht="54">
      <c r="A73" s="205">
        <v>65</v>
      </c>
      <c r="B73" s="153" t="s">
        <v>407</v>
      </c>
      <c r="C73" s="273" t="s">
        <v>408</v>
      </c>
      <c r="D73" s="263" t="s">
        <v>409</v>
      </c>
      <c r="E73" s="264">
        <v>44593</v>
      </c>
      <c r="F73" s="265">
        <v>44650</v>
      </c>
      <c r="G73" s="191" t="s">
        <v>410</v>
      </c>
      <c r="H73" s="266" t="s">
        <v>394</v>
      </c>
      <c r="I73" s="267">
        <v>1</v>
      </c>
      <c r="J73" s="203">
        <v>0</v>
      </c>
      <c r="K73" s="267">
        <v>0</v>
      </c>
      <c r="L73" s="203">
        <v>0</v>
      </c>
      <c r="M73" s="268">
        <v>0.1</v>
      </c>
      <c r="N73" s="204" t="s">
        <v>243</v>
      </c>
      <c r="O73" s="269" t="s">
        <v>395</v>
      </c>
      <c r="P73" s="226" t="s">
        <v>396</v>
      </c>
    </row>
    <row r="74" spans="1:30" ht="148.5">
      <c r="A74" s="205">
        <v>66</v>
      </c>
      <c r="B74" s="153" t="s">
        <v>411</v>
      </c>
      <c r="C74" s="304" t="s">
        <v>412</v>
      </c>
      <c r="D74" s="274" t="s">
        <v>413</v>
      </c>
      <c r="E74" s="275">
        <v>44593</v>
      </c>
      <c r="F74" s="276">
        <v>44910</v>
      </c>
      <c r="G74" s="207" t="s">
        <v>414</v>
      </c>
      <c r="H74" s="277" t="s">
        <v>415</v>
      </c>
      <c r="I74" s="303">
        <v>1</v>
      </c>
      <c r="J74" s="543">
        <v>1</v>
      </c>
      <c r="K74" s="261">
        <v>1</v>
      </c>
      <c r="L74" s="203">
        <v>1</v>
      </c>
      <c r="M74" s="271">
        <v>0.1</v>
      </c>
      <c r="N74" s="260" t="s">
        <v>164</v>
      </c>
      <c r="O74" s="278" t="s">
        <v>395</v>
      </c>
      <c r="P74" s="305" t="s">
        <v>396</v>
      </c>
    </row>
    <row r="75" spans="1:30" ht="136.5" customHeight="1">
      <c r="A75" s="205">
        <v>67</v>
      </c>
      <c r="B75" s="153" t="s">
        <v>416</v>
      </c>
      <c r="C75" s="280" t="s">
        <v>417</v>
      </c>
      <c r="D75" s="304" t="s">
        <v>418</v>
      </c>
      <c r="E75" s="281">
        <v>44593</v>
      </c>
      <c r="F75" s="302">
        <v>44742</v>
      </c>
      <c r="G75" s="282" t="s">
        <v>419</v>
      </c>
      <c r="H75" s="304" t="s">
        <v>420</v>
      </c>
      <c r="I75" s="283">
        <v>0</v>
      </c>
      <c r="J75" s="539">
        <v>1</v>
      </c>
      <c r="K75" s="267">
        <v>0</v>
      </c>
      <c r="L75" s="203">
        <v>0</v>
      </c>
      <c r="M75" s="284">
        <v>0.1</v>
      </c>
      <c r="N75" s="244" t="s">
        <v>243</v>
      </c>
      <c r="O75" s="221" t="s">
        <v>395</v>
      </c>
      <c r="P75" s="226" t="s">
        <v>396</v>
      </c>
    </row>
    <row r="76" spans="1:30" ht="94.5">
      <c r="A76" s="205">
        <v>68</v>
      </c>
      <c r="B76" s="153" t="s">
        <v>421</v>
      </c>
      <c r="C76" s="191" t="s">
        <v>422</v>
      </c>
      <c r="D76" s="273" t="s">
        <v>423</v>
      </c>
      <c r="E76" s="264">
        <v>44593</v>
      </c>
      <c r="F76" s="264">
        <v>44742</v>
      </c>
      <c r="G76" s="191" t="s">
        <v>424</v>
      </c>
      <c r="H76" s="228" t="s">
        <v>425</v>
      </c>
      <c r="I76" s="303">
        <v>0</v>
      </c>
      <c r="J76" s="544">
        <v>1</v>
      </c>
      <c r="K76" s="303">
        <v>0</v>
      </c>
      <c r="L76" s="254">
        <v>0</v>
      </c>
      <c r="M76" s="306">
        <v>0.1</v>
      </c>
      <c r="N76" s="262" t="s">
        <v>164</v>
      </c>
      <c r="O76" s="257" t="s">
        <v>395</v>
      </c>
      <c r="P76" s="258" t="s">
        <v>396</v>
      </c>
    </row>
    <row r="77" spans="1:30" ht="67.5">
      <c r="A77" s="205">
        <v>69</v>
      </c>
      <c r="B77" s="153" t="s">
        <v>426</v>
      </c>
      <c r="C77" s="259" t="s">
        <v>427</v>
      </c>
      <c r="D77" s="259" t="s">
        <v>428</v>
      </c>
      <c r="E77" s="302">
        <v>44593</v>
      </c>
      <c r="F77" s="285">
        <v>44681</v>
      </c>
      <c r="G77" s="307" t="s">
        <v>429</v>
      </c>
      <c r="H77" s="207" t="s">
        <v>430</v>
      </c>
      <c r="I77" s="278">
        <v>0</v>
      </c>
      <c r="J77" s="545">
        <v>1</v>
      </c>
      <c r="K77" s="221">
        <v>0</v>
      </c>
      <c r="L77" s="286">
        <v>0</v>
      </c>
      <c r="M77" s="194">
        <v>0.1</v>
      </c>
      <c r="N77" s="287" t="s">
        <v>164</v>
      </c>
      <c r="O77" s="272" t="s">
        <v>395</v>
      </c>
      <c r="P77" s="226" t="s">
        <v>396</v>
      </c>
    </row>
    <row r="78" spans="1:30" ht="162">
      <c r="A78" s="205">
        <v>70</v>
      </c>
      <c r="B78" s="153" t="s">
        <v>431</v>
      </c>
      <c r="C78" s="266" t="s">
        <v>432</v>
      </c>
      <c r="D78" s="191" t="s">
        <v>433</v>
      </c>
      <c r="E78" s="288">
        <v>44593</v>
      </c>
      <c r="F78" s="189">
        <v>44895</v>
      </c>
      <c r="G78" s="273" t="s">
        <v>434</v>
      </c>
      <c r="H78" s="191" t="s">
        <v>435</v>
      </c>
      <c r="I78" s="203">
        <v>0</v>
      </c>
      <c r="J78" s="289">
        <v>0</v>
      </c>
      <c r="K78" s="289">
        <v>0</v>
      </c>
      <c r="L78" s="289">
        <v>30</v>
      </c>
      <c r="M78" s="284">
        <v>0.1</v>
      </c>
      <c r="N78" s="204" t="s">
        <v>243</v>
      </c>
      <c r="O78" s="269" t="s">
        <v>395</v>
      </c>
      <c r="P78" s="226" t="s">
        <v>396</v>
      </c>
    </row>
    <row r="79" spans="1:30" ht="167.1" customHeight="1">
      <c r="A79" s="205">
        <v>71</v>
      </c>
      <c r="B79" s="153" t="s">
        <v>436</v>
      </c>
      <c r="C79" s="191" t="s">
        <v>437</v>
      </c>
      <c r="D79" s="191" t="s">
        <v>438</v>
      </c>
      <c r="E79" s="288">
        <v>44593</v>
      </c>
      <c r="F79" s="189">
        <v>44895</v>
      </c>
      <c r="G79" s="273" t="s">
        <v>439</v>
      </c>
      <c r="H79" s="191" t="s">
        <v>440</v>
      </c>
      <c r="I79" s="203">
        <v>0</v>
      </c>
      <c r="J79" s="289">
        <v>0</v>
      </c>
      <c r="K79" s="289">
        <v>0</v>
      </c>
      <c r="L79" s="289">
        <v>1</v>
      </c>
      <c r="M79" s="284">
        <v>0.1</v>
      </c>
      <c r="N79" s="204" t="s">
        <v>243</v>
      </c>
      <c r="O79" s="269" t="s">
        <v>395</v>
      </c>
      <c r="P79" s="226" t="s">
        <v>396</v>
      </c>
    </row>
    <row r="80" spans="1:30" ht="130.5" customHeight="1">
      <c r="A80" s="205">
        <v>72</v>
      </c>
      <c r="B80" s="153" t="s">
        <v>441</v>
      </c>
      <c r="C80" s="290" t="s">
        <v>442</v>
      </c>
      <c r="D80" s="207" t="s">
        <v>443</v>
      </c>
      <c r="E80" s="291">
        <v>44593</v>
      </c>
      <c r="F80" s="253">
        <v>44712</v>
      </c>
      <c r="G80" s="304" t="s">
        <v>444</v>
      </c>
      <c r="H80" s="207" t="s">
        <v>445</v>
      </c>
      <c r="I80" s="254">
        <v>0</v>
      </c>
      <c r="J80" s="551">
        <v>6</v>
      </c>
      <c r="K80" s="308">
        <v>0</v>
      </c>
      <c r="L80" s="289">
        <v>0</v>
      </c>
      <c r="M80" s="292">
        <v>0.05</v>
      </c>
      <c r="N80" s="260" t="s">
        <v>164</v>
      </c>
      <c r="O80" s="269" t="s">
        <v>395</v>
      </c>
      <c r="P80" s="226" t="s">
        <v>396</v>
      </c>
    </row>
    <row r="81" spans="1:30" ht="130.5" customHeight="1">
      <c r="A81" s="205">
        <v>73</v>
      </c>
      <c r="B81" s="153" t="s">
        <v>446</v>
      </c>
      <c r="C81" s="218" t="s">
        <v>166</v>
      </c>
      <c r="D81" s="248" t="s">
        <v>300</v>
      </c>
      <c r="E81" s="293">
        <v>44621</v>
      </c>
      <c r="F81" s="220">
        <v>44895</v>
      </c>
      <c r="G81" s="248" t="s">
        <v>168</v>
      </c>
      <c r="H81" s="248" t="s">
        <v>169</v>
      </c>
      <c r="I81" s="279">
        <v>1</v>
      </c>
      <c r="J81" s="546">
        <v>1</v>
      </c>
      <c r="K81" s="279">
        <v>1</v>
      </c>
      <c r="L81" s="279">
        <v>0</v>
      </c>
      <c r="M81" s="294">
        <v>0.05</v>
      </c>
      <c r="N81" s="196" t="s">
        <v>164</v>
      </c>
      <c r="O81" s="269" t="s">
        <v>395</v>
      </c>
      <c r="P81" s="226" t="s">
        <v>396</v>
      </c>
    </row>
    <row r="82" spans="1:30" ht="27.75" customHeight="1" thickBot="1">
      <c r="A82" s="152"/>
      <c r="B82" s="156" t="s">
        <v>306</v>
      </c>
      <c r="C82" s="157"/>
      <c r="D82" s="157"/>
      <c r="E82" s="158"/>
      <c r="F82" s="158"/>
      <c r="G82" s="159"/>
      <c r="H82" s="159"/>
      <c r="I82" s="42"/>
      <c r="J82" s="42"/>
      <c r="K82" s="42"/>
      <c r="L82" s="42"/>
      <c r="M82" s="162">
        <f>SUM(M70:M81)</f>
        <v>1</v>
      </c>
      <c r="N82" s="160"/>
      <c r="O82" s="172"/>
      <c r="P82" s="177"/>
    </row>
    <row r="83" spans="1:30" ht="54">
      <c r="A83" s="205">
        <v>74</v>
      </c>
      <c r="B83" s="155" t="s">
        <v>447</v>
      </c>
      <c r="C83" s="318" t="s">
        <v>448</v>
      </c>
      <c r="D83" s="318" t="s">
        <v>887</v>
      </c>
      <c r="E83" s="319">
        <v>44575</v>
      </c>
      <c r="F83" s="319">
        <v>44681</v>
      </c>
      <c r="G83" s="318" t="s">
        <v>450</v>
      </c>
      <c r="H83" s="318" t="s">
        <v>451</v>
      </c>
      <c r="I83" s="223">
        <v>0</v>
      </c>
      <c r="J83" s="547">
        <v>1</v>
      </c>
      <c r="K83" s="223">
        <v>0</v>
      </c>
      <c r="L83" s="223">
        <v>0</v>
      </c>
      <c r="M83" s="186">
        <v>0.1</v>
      </c>
      <c r="N83" s="186" t="s">
        <v>452</v>
      </c>
      <c r="O83" s="223" t="s">
        <v>453</v>
      </c>
      <c r="P83" s="224" t="s">
        <v>454</v>
      </c>
    </row>
    <row r="84" spans="1:30" ht="67.5">
      <c r="A84" s="205">
        <v>75</v>
      </c>
      <c r="B84" s="209" t="s">
        <v>455</v>
      </c>
      <c r="C84" s="218" t="s">
        <v>456</v>
      </c>
      <c r="D84" s="218" t="s">
        <v>457</v>
      </c>
      <c r="E84" s="219">
        <v>44564</v>
      </c>
      <c r="F84" s="219">
        <v>44651</v>
      </c>
      <c r="G84" s="218" t="s">
        <v>458</v>
      </c>
      <c r="H84" s="218" t="s">
        <v>459</v>
      </c>
      <c r="I84" s="221">
        <v>1</v>
      </c>
      <c r="J84" s="221">
        <v>0</v>
      </c>
      <c r="K84" s="221">
        <v>0</v>
      </c>
      <c r="L84" s="221">
        <v>0</v>
      </c>
      <c r="M84" s="196">
        <v>0.1</v>
      </c>
      <c r="N84" s="196" t="s">
        <v>452</v>
      </c>
      <c r="O84" s="221" t="s">
        <v>453</v>
      </c>
      <c r="P84" s="226" t="s">
        <v>454</v>
      </c>
    </row>
    <row r="85" spans="1:30" ht="67.5">
      <c r="A85" s="205">
        <v>76</v>
      </c>
      <c r="B85" s="209" t="s">
        <v>460</v>
      </c>
      <c r="C85" s="218" t="s">
        <v>461</v>
      </c>
      <c r="D85" s="218" t="s">
        <v>462</v>
      </c>
      <c r="E85" s="311">
        <v>44564</v>
      </c>
      <c r="F85" s="311">
        <v>44926</v>
      </c>
      <c r="G85" s="218" t="s">
        <v>463</v>
      </c>
      <c r="H85" s="312" t="s">
        <v>464</v>
      </c>
      <c r="I85" s="269">
        <v>0</v>
      </c>
      <c r="J85" s="535">
        <v>1</v>
      </c>
      <c r="K85" s="221">
        <v>0</v>
      </c>
      <c r="L85" s="221">
        <v>1</v>
      </c>
      <c r="M85" s="196">
        <v>0.05</v>
      </c>
      <c r="N85" s="294" t="s">
        <v>452</v>
      </c>
      <c r="O85" s="221" t="s">
        <v>453</v>
      </c>
      <c r="P85" s="226" t="s">
        <v>454</v>
      </c>
    </row>
    <row r="86" spans="1:30" ht="106.5" customHeight="1">
      <c r="A86" s="205">
        <v>77</v>
      </c>
      <c r="B86" s="209" t="s">
        <v>465</v>
      </c>
      <c r="C86" s="218" t="s">
        <v>466</v>
      </c>
      <c r="D86" s="218" t="s">
        <v>467</v>
      </c>
      <c r="E86" s="219">
        <v>44593</v>
      </c>
      <c r="F86" s="219">
        <v>44651</v>
      </c>
      <c r="G86" s="218" t="s">
        <v>468</v>
      </c>
      <c r="H86" s="218" t="s">
        <v>469</v>
      </c>
      <c r="I86" s="221">
        <v>1</v>
      </c>
      <c r="J86" s="221">
        <v>0</v>
      </c>
      <c r="K86" s="221">
        <v>0</v>
      </c>
      <c r="L86" s="221">
        <v>0</v>
      </c>
      <c r="M86" s="196">
        <v>0.1</v>
      </c>
      <c r="N86" s="196" t="s">
        <v>470</v>
      </c>
      <c r="O86" s="221" t="s">
        <v>471</v>
      </c>
      <c r="P86" s="226" t="s">
        <v>472</v>
      </c>
    </row>
    <row r="87" spans="1:30" ht="57.75" customHeight="1">
      <c r="A87" s="205">
        <v>78</v>
      </c>
      <c r="B87" s="209" t="s">
        <v>473</v>
      </c>
      <c r="C87" s="218" t="s">
        <v>148</v>
      </c>
      <c r="D87" s="218" t="s">
        <v>474</v>
      </c>
      <c r="E87" s="219">
        <v>44564</v>
      </c>
      <c r="F87" s="219">
        <v>44620</v>
      </c>
      <c r="G87" s="218" t="s">
        <v>475</v>
      </c>
      <c r="H87" s="218" t="s">
        <v>476</v>
      </c>
      <c r="I87" s="221">
        <v>1</v>
      </c>
      <c r="J87" s="221">
        <v>0</v>
      </c>
      <c r="K87" s="221">
        <v>0</v>
      </c>
      <c r="L87" s="221">
        <v>0</v>
      </c>
      <c r="M87" s="196">
        <v>0.05</v>
      </c>
      <c r="N87" s="196" t="s">
        <v>470</v>
      </c>
      <c r="O87" s="221" t="s">
        <v>471</v>
      </c>
      <c r="P87" s="226" t="s">
        <v>472</v>
      </c>
    </row>
    <row r="88" spans="1:30" ht="121.5">
      <c r="A88" s="205">
        <v>79</v>
      </c>
      <c r="B88" s="407" t="s">
        <v>477</v>
      </c>
      <c r="C88" s="218" t="s">
        <v>466</v>
      </c>
      <c r="D88" s="218" t="s">
        <v>478</v>
      </c>
      <c r="E88" s="219">
        <v>44683</v>
      </c>
      <c r="F88" s="219">
        <v>44742</v>
      </c>
      <c r="G88" s="218" t="s">
        <v>479</v>
      </c>
      <c r="H88" s="218" t="s">
        <v>480</v>
      </c>
      <c r="I88" s="221">
        <v>0</v>
      </c>
      <c r="J88" s="535">
        <v>1</v>
      </c>
      <c r="K88" s="221">
        <v>0</v>
      </c>
      <c r="L88" s="221">
        <v>0</v>
      </c>
      <c r="M88" s="196">
        <v>0.05</v>
      </c>
      <c r="N88" s="196" t="s">
        <v>470</v>
      </c>
      <c r="O88" s="221" t="s">
        <v>471</v>
      </c>
      <c r="P88" s="226" t="s">
        <v>472</v>
      </c>
    </row>
    <row r="89" spans="1:30" ht="78" customHeight="1">
      <c r="A89" s="205">
        <v>80</v>
      </c>
      <c r="B89" s="209" t="s">
        <v>481</v>
      </c>
      <c r="C89" s="218" t="s">
        <v>482</v>
      </c>
      <c r="D89" s="218" t="s">
        <v>483</v>
      </c>
      <c r="E89" s="219">
        <v>44594</v>
      </c>
      <c r="F89" s="219">
        <v>44712</v>
      </c>
      <c r="G89" s="218" t="s">
        <v>484</v>
      </c>
      <c r="H89" s="218" t="s">
        <v>485</v>
      </c>
      <c r="I89" s="221">
        <v>0</v>
      </c>
      <c r="J89" s="535">
        <v>1</v>
      </c>
      <c r="K89" s="221">
        <v>0</v>
      </c>
      <c r="L89" s="221">
        <v>0</v>
      </c>
      <c r="M89" s="196">
        <v>0.05</v>
      </c>
      <c r="N89" s="313" t="s">
        <v>164</v>
      </c>
      <c r="O89" s="221" t="s">
        <v>486</v>
      </c>
      <c r="P89" s="226" t="s">
        <v>487</v>
      </c>
    </row>
    <row r="90" spans="1:30" ht="153" customHeight="1">
      <c r="A90" s="205">
        <v>81</v>
      </c>
      <c r="B90" s="209" t="s">
        <v>488</v>
      </c>
      <c r="C90" s="218" t="s">
        <v>489</v>
      </c>
      <c r="D90" s="218" t="s">
        <v>490</v>
      </c>
      <c r="E90" s="293">
        <v>44696</v>
      </c>
      <c r="F90" s="293">
        <v>44742</v>
      </c>
      <c r="G90" s="248" t="s">
        <v>491</v>
      </c>
      <c r="H90" s="248" t="s">
        <v>492</v>
      </c>
      <c r="I90" s="279">
        <v>0</v>
      </c>
      <c r="J90" s="546">
        <v>1</v>
      </c>
      <c r="K90" s="279">
        <v>0</v>
      </c>
      <c r="L90" s="279">
        <v>0</v>
      </c>
      <c r="M90" s="196">
        <v>0.05</v>
      </c>
      <c r="N90" s="294" t="s">
        <v>164</v>
      </c>
      <c r="O90" s="221" t="s">
        <v>486</v>
      </c>
      <c r="P90" s="226" t="s">
        <v>487</v>
      </c>
    </row>
    <row r="91" spans="1:30" ht="138.75" customHeight="1">
      <c r="A91" s="205">
        <v>82</v>
      </c>
      <c r="B91" s="209" t="s">
        <v>493</v>
      </c>
      <c r="C91" s="314" t="s">
        <v>494</v>
      </c>
      <c r="D91" s="314" t="s">
        <v>495</v>
      </c>
      <c r="E91" s="189">
        <v>44593</v>
      </c>
      <c r="F91" s="315">
        <v>44926</v>
      </c>
      <c r="G91" s="191" t="s">
        <v>496</v>
      </c>
      <c r="H91" s="273" t="s">
        <v>497</v>
      </c>
      <c r="I91" s="244">
        <v>3</v>
      </c>
      <c r="J91" s="548">
        <v>3</v>
      </c>
      <c r="K91" s="244">
        <v>3</v>
      </c>
      <c r="L91" s="316">
        <v>4</v>
      </c>
      <c r="M91" s="196">
        <v>0.1</v>
      </c>
      <c r="N91" s="204" t="s">
        <v>498</v>
      </c>
      <c r="O91" s="269" t="s">
        <v>499</v>
      </c>
      <c r="P91" s="226" t="s">
        <v>500</v>
      </c>
    </row>
    <row r="92" spans="1:30" ht="67.5">
      <c r="A92" s="205">
        <v>83</v>
      </c>
      <c r="B92" s="209" t="s">
        <v>501</v>
      </c>
      <c r="C92" s="309" t="s">
        <v>502</v>
      </c>
      <c r="D92" s="309" t="s">
        <v>503</v>
      </c>
      <c r="E92" s="310">
        <v>44593</v>
      </c>
      <c r="F92" s="310">
        <v>44834</v>
      </c>
      <c r="G92" s="309" t="s">
        <v>504</v>
      </c>
      <c r="H92" s="309" t="s">
        <v>505</v>
      </c>
      <c r="I92" s="373">
        <v>0.25</v>
      </c>
      <c r="J92" s="549">
        <v>0.25</v>
      </c>
      <c r="K92" s="373">
        <v>0.5</v>
      </c>
      <c r="L92" s="373">
        <v>0</v>
      </c>
      <c r="M92" s="196">
        <v>0.1</v>
      </c>
      <c r="N92" s="208" t="s">
        <v>506</v>
      </c>
      <c r="O92" s="221" t="s">
        <v>507</v>
      </c>
      <c r="P92" s="226" t="s">
        <v>508</v>
      </c>
    </row>
    <row r="93" spans="1:30" ht="67.5">
      <c r="A93" s="205">
        <v>84</v>
      </c>
      <c r="B93" s="209" t="s">
        <v>509</v>
      </c>
      <c r="C93" s="218" t="s">
        <v>510</v>
      </c>
      <c r="D93" s="218" t="s">
        <v>511</v>
      </c>
      <c r="E93" s="219">
        <v>44593</v>
      </c>
      <c r="F93" s="219">
        <v>44895</v>
      </c>
      <c r="G93" s="218" t="s">
        <v>512</v>
      </c>
      <c r="H93" s="218" t="s">
        <v>505</v>
      </c>
      <c r="I93" s="374">
        <v>0</v>
      </c>
      <c r="J93" s="552">
        <v>0.5</v>
      </c>
      <c r="K93" s="374">
        <v>0.5</v>
      </c>
      <c r="L93" s="221">
        <v>0</v>
      </c>
      <c r="M93" s="196">
        <v>0.1</v>
      </c>
      <c r="N93" s="196" t="s">
        <v>506</v>
      </c>
      <c r="O93" s="221" t="s">
        <v>507</v>
      </c>
      <c r="P93" s="226" t="s">
        <v>508</v>
      </c>
    </row>
    <row r="94" spans="1:30" ht="99" customHeight="1">
      <c r="A94" s="205">
        <v>85</v>
      </c>
      <c r="B94" s="209" t="s">
        <v>513</v>
      </c>
      <c r="C94" s="191" t="s">
        <v>514</v>
      </c>
      <c r="D94" s="191" t="s">
        <v>161</v>
      </c>
      <c r="E94" s="189">
        <v>44593</v>
      </c>
      <c r="F94" s="317">
        <v>44712</v>
      </c>
      <c r="G94" s="191" t="s">
        <v>162</v>
      </c>
      <c r="H94" s="191" t="s">
        <v>163</v>
      </c>
      <c r="I94" s="204">
        <v>0</v>
      </c>
      <c r="J94" s="535">
        <v>1</v>
      </c>
      <c r="K94" s="204">
        <v>0</v>
      </c>
      <c r="L94" s="204">
        <v>0</v>
      </c>
      <c r="M94" s="196">
        <v>0.05</v>
      </c>
      <c r="N94" s="196" t="s">
        <v>164</v>
      </c>
      <c r="O94" s="221" t="s">
        <v>515</v>
      </c>
      <c r="P94" s="226" t="s">
        <v>516</v>
      </c>
    </row>
    <row r="95" spans="1:30" ht="99" customHeight="1">
      <c r="A95" s="205">
        <v>86</v>
      </c>
      <c r="B95" s="209" t="s">
        <v>517</v>
      </c>
      <c r="C95" s="218" t="s">
        <v>166</v>
      </c>
      <c r="D95" s="218" t="s">
        <v>300</v>
      </c>
      <c r="E95" s="219">
        <v>44621</v>
      </c>
      <c r="F95" s="220">
        <v>44895</v>
      </c>
      <c r="G95" s="218" t="s">
        <v>168</v>
      </c>
      <c r="H95" s="218" t="s">
        <v>169</v>
      </c>
      <c r="I95" s="221">
        <v>1</v>
      </c>
      <c r="J95" s="546">
        <v>1</v>
      </c>
      <c r="K95" s="279">
        <v>1</v>
      </c>
      <c r="L95" s="279">
        <v>0</v>
      </c>
      <c r="M95" s="294">
        <v>0.05</v>
      </c>
      <c r="N95" s="196" t="s">
        <v>164</v>
      </c>
      <c r="O95" s="221" t="s">
        <v>515</v>
      </c>
      <c r="P95" s="226" t="s">
        <v>516</v>
      </c>
      <c r="AD95" s="131"/>
    </row>
    <row r="96" spans="1:30" ht="99" customHeight="1">
      <c r="A96" s="414">
        <v>87</v>
      </c>
      <c r="B96" s="458" t="s">
        <v>518</v>
      </c>
      <c r="C96" s="218" t="s">
        <v>466</v>
      </c>
      <c r="D96" s="459" t="s">
        <v>519</v>
      </c>
      <c r="E96" s="219">
        <v>44683</v>
      </c>
      <c r="F96" s="219">
        <v>44742</v>
      </c>
      <c r="G96" s="218" t="s">
        <v>479</v>
      </c>
      <c r="H96" s="218" t="s">
        <v>480</v>
      </c>
      <c r="I96" s="438">
        <v>0</v>
      </c>
      <c r="J96" s="535">
        <v>1</v>
      </c>
      <c r="K96" s="221">
        <v>0</v>
      </c>
      <c r="L96" s="221">
        <v>0</v>
      </c>
      <c r="M96" s="196">
        <v>0.05</v>
      </c>
      <c r="N96" s="196" t="s">
        <v>470</v>
      </c>
      <c r="O96" s="221" t="s">
        <v>471</v>
      </c>
      <c r="P96" s="226" t="s">
        <v>472</v>
      </c>
    </row>
    <row r="97" spans="1:19" ht="36" customHeight="1" thickBot="1">
      <c r="A97" s="152"/>
      <c r="B97" s="156" t="s">
        <v>839</v>
      </c>
      <c r="C97" s="157"/>
      <c r="D97" s="157"/>
      <c r="E97" s="158"/>
      <c r="F97" s="158"/>
      <c r="G97" s="159"/>
      <c r="H97" s="159"/>
      <c r="I97" s="42"/>
      <c r="J97" s="42"/>
      <c r="K97" s="42"/>
      <c r="L97" s="42"/>
      <c r="M97" s="162">
        <f>SUM(M83:M96)</f>
        <v>1</v>
      </c>
      <c r="N97" s="160"/>
      <c r="O97" s="172"/>
      <c r="P97" s="177"/>
    </row>
    <row r="98" spans="1:19" ht="75.75" thickBot="1">
      <c r="A98" s="466"/>
      <c r="B98" s="467" t="s">
        <v>63</v>
      </c>
      <c r="C98" s="468" t="s">
        <v>520</v>
      </c>
      <c r="D98" s="467" t="s">
        <v>65</v>
      </c>
      <c r="E98" s="467" t="s">
        <v>66</v>
      </c>
      <c r="F98" s="467" t="s">
        <v>67</v>
      </c>
      <c r="G98" s="467" t="s">
        <v>68</v>
      </c>
      <c r="H98" s="467" t="s">
        <v>69</v>
      </c>
      <c r="I98" s="467" t="s">
        <v>70</v>
      </c>
      <c r="J98" s="467" t="s">
        <v>71</v>
      </c>
      <c r="K98" s="467" t="s">
        <v>72</v>
      </c>
      <c r="L98" s="467" t="s">
        <v>73</v>
      </c>
      <c r="M98" s="467" t="s">
        <v>74</v>
      </c>
      <c r="N98" s="469" t="s">
        <v>75</v>
      </c>
      <c r="O98" s="470" t="s">
        <v>76</v>
      </c>
      <c r="P98" s="471" t="s">
        <v>77</v>
      </c>
      <c r="Q98" s="148" t="s">
        <v>78</v>
      </c>
      <c r="R98" s="148" t="s">
        <v>79</v>
      </c>
      <c r="S98" s="174" t="s">
        <v>80</v>
      </c>
    </row>
    <row r="99" spans="1:19" ht="113.25" customHeight="1">
      <c r="A99" s="205">
        <v>88</v>
      </c>
      <c r="B99" s="209" t="s">
        <v>521</v>
      </c>
      <c r="C99" s="445" t="s">
        <v>522</v>
      </c>
      <c r="D99" s="446" t="s">
        <v>523</v>
      </c>
      <c r="E99" s="447">
        <v>44652</v>
      </c>
      <c r="F99" s="447">
        <v>44910</v>
      </c>
      <c r="G99" s="448" t="s">
        <v>524</v>
      </c>
      <c r="H99" s="448" t="s">
        <v>525</v>
      </c>
      <c r="I99" s="449">
        <v>0</v>
      </c>
      <c r="J99" s="550">
        <v>1</v>
      </c>
      <c r="K99" s="449">
        <v>0</v>
      </c>
      <c r="L99" s="450">
        <v>1</v>
      </c>
      <c r="M99" s="451">
        <v>8.3000000000000004E-2</v>
      </c>
      <c r="N99" s="294" t="s">
        <v>164</v>
      </c>
      <c r="O99" s="437" t="s">
        <v>395</v>
      </c>
      <c r="P99" s="245" t="s">
        <v>396</v>
      </c>
    </row>
    <row r="100" spans="1:19" ht="122.25" customHeight="1">
      <c r="A100" s="205">
        <v>89</v>
      </c>
      <c r="B100" s="209" t="s">
        <v>526</v>
      </c>
      <c r="C100" s="439" t="s">
        <v>527</v>
      </c>
      <c r="D100" s="446" t="s">
        <v>528</v>
      </c>
      <c r="E100" s="441">
        <v>44652</v>
      </c>
      <c r="F100" s="441">
        <v>44910</v>
      </c>
      <c r="G100" s="448" t="s">
        <v>529</v>
      </c>
      <c r="H100" s="248" t="s">
        <v>525</v>
      </c>
      <c r="I100" s="262">
        <v>0</v>
      </c>
      <c r="J100" s="550">
        <v>1</v>
      </c>
      <c r="K100" s="262">
        <v>0</v>
      </c>
      <c r="L100" s="260">
        <v>1</v>
      </c>
      <c r="M100" s="453">
        <v>8.3000000000000004E-2</v>
      </c>
      <c r="N100" s="294" t="s">
        <v>164</v>
      </c>
      <c r="O100" s="221" t="s">
        <v>395</v>
      </c>
      <c r="P100" s="245" t="s">
        <v>396</v>
      </c>
    </row>
    <row r="101" spans="1:19" ht="118.5" customHeight="1">
      <c r="A101" s="205">
        <v>90</v>
      </c>
      <c r="B101" s="209" t="s">
        <v>530</v>
      </c>
      <c r="C101" s="439" t="s">
        <v>531</v>
      </c>
      <c r="D101" s="446" t="s">
        <v>523</v>
      </c>
      <c r="E101" s="441">
        <v>44652</v>
      </c>
      <c r="F101" s="441">
        <v>44910</v>
      </c>
      <c r="G101" s="448" t="s">
        <v>532</v>
      </c>
      <c r="H101" s="248" t="s">
        <v>525</v>
      </c>
      <c r="I101" s="262">
        <v>0</v>
      </c>
      <c r="J101" s="550">
        <v>1</v>
      </c>
      <c r="K101" s="262">
        <v>0</v>
      </c>
      <c r="L101" s="260">
        <v>1</v>
      </c>
      <c r="M101" s="453">
        <v>8.3000000000000004E-2</v>
      </c>
      <c r="N101" s="294" t="s">
        <v>164</v>
      </c>
      <c r="O101" s="438" t="s">
        <v>395</v>
      </c>
      <c r="P101" s="245" t="s">
        <v>396</v>
      </c>
    </row>
    <row r="102" spans="1:19" ht="114" customHeight="1">
      <c r="A102" s="205">
        <v>91</v>
      </c>
      <c r="B102" s="209" t="s">
        <v>533</v>
      </c>
      <c r="C102" s="439" t="s">
        <v>534</v>
      </c>
      <c r="D102" s="446" t="s">
        <v>523</v>
      </c>
      <c r="E102" s="441">
        <v>44652</v>
      </c>
      <c r="F102" s="441">
        <v>44910</v>
      </c>
      <c r="G102" s="448" t="s">
        <v>535</v>
      </c>
      <c r="H102" s="248" t="s">
        <v>525</v>
      </c>
      <c r="I102" s="262">
        <v>0</v>
      </c>
      <c r="J102" s="550">
        <v>1</v>
      </c>
      <c r="K102" s="262">
        <v>0</v>
      </c>
      <c r="L102" s="260">
        <v>1</v>
      </c>
      <c r="M102" s="453">
        <v>8.3000000000000004E-2</v>
      </c>
      <c r="N102" s="294" t="s">
        <v>164</v>
      </c>
      <c r="O102" s="269" t="s">
        <v>395</v>
      </c>
      <c r="P102" s="245" t="s">
        <v>396</v>
      </c>
    </row>
    <row r="103" spans="1:19" ht="116.25" customHeight="1">
      <c r="A103" s="205">
        <v>92</v>
      </c>
      <c r="B103" s="209" t="s">
        <v>536</v>
      </c>
      <c r="C103" s="439" t="s">
        <v>537</v>
      </c>
      <c r="D103" s="446" t="s">
        <v>523</v>
      </c>
      <c r="E103" s="441">
        <v>44652</v>
      </c>
      <c r="F103" s="441">
        <v>44910</v>
      </c>
      <c r="G103" s="448" t="s">
        <v>538</v>
      </c>
      <c r="H103" s="248" t="s">
        <v>525</v>
      </c>
      <c r="I103" s="262">
        <v>0</v>
      </c>
      <c r="J103" s="550">
        <v>1</v>
      </c>
      <c r="K103" s="262">
        <v>0</v>
      </c>
      <c r="L103" s="260">
        <v>1</v>
      </c>
      <c r="M103" s="454">
        <v>8.3000000000000004E-2</v>
      </c>
      <c r="N103" s="294" t="s">
        <v>164</v>
      </c>
      <c r="O103" s="286" t="s">
        <v>395</v>
      </c>
      <c r="P103" s="245" t="s">
        <v>396</v>
      </c>
    </row>
    <row r="104" spans="1:19" ht="111.75" customHeight="1">
      <c r="A104" s="205">
        <v>93</v>
      </c>
      <c r="B104" s="209" t="s">
        <v>539</v>
      </c>
      <c r="C104" s="439" t="s">
        <v>540</v>
      </c>
      <c r="D104" s="446" t="s">
        <v>523</v>
      </c>
      <c r="E104" s="441">
        <v>44652</v>
      </c>
      <c r="F104" s="441">
        <v>44910</v>
      </c>
      <c r="G104" s="448" t="s">
        <v>541</v>
      </c>
      <c r="H104" s="248" t="s">
        <v>525</v>
      </c>
      <c r="I104" s="262">
        <v>0</v>
      </c>
      <c r="J104" s="550">
        <v>1</v>
      </c>
      <c r="K104" s="262">
        <v>0</v>
      </c>
      <c r="L104" s="260">
        <v>1</v>
      </c>
      <c r="M104" s="443">
        <v>8.3000000000000004E-2</v>
      </c>
      <c r="N104" s="294" t="s">
        <v>164</v>
      </c>
      <c r="O104" s="269" t="s">
        <v>395</v>
      </c>
      <c r="P104" s="245" t="s">
        <v>396</v>
      </c>
    </row>
    <row r="105" spans="1:19" ht="120.75" customHeight="1">
      <c r="A105" s="205">
        <v>94</v>
      </c>
      <c r="B105" s="209" t="s">
        <v>542</v>
      </c>
      <c r="C105" s="439" t="s">
        <v>543</v>
      </c>
      <c r="D105" s="446" t="s">
        <v>523</v>
      </c>
      <c r="E105" s="441">
        <v>44652</v>
      </c>
      <c r="F105" s="441">
        <v>44910</v>
      </c>
      <c r="G105" s="448" t="s">
        <v>544</v>
      </c>
      <c r="H105" s="248" t="s">
        <v>525</v>
      </c>
      <c r="I105" s="262">
        <v>0</v>
      </c>
      <c r="J105" s="550">
        <v>1</v>
      </c>
      <c r="K105" s="262">
        <v>0</v>
      </c>
      <c r="L105" s="260">
        <v>1</v>
      </c>
      <c r="M105" s="453">
        <v>8.3000000000000004E-2</v>
      </c>
      <c r="N105" s="294" t="s">
        <v>164</v>
      </c>
      <c r="O105" s="286" t="s">
        <v>395</v>
      </c>
      <c r="P105" s="245" t="s">
        <v>396</v>
      </c>
    </row>
    <row r="106" spans="1:19" ht="114.75" customHeight="1">
      <c r="A106" s="205">
        <v>95</v>
      </c>
      <c r="B106" s="209" t="s">
        <v>545</v>
      </c>
      <c r="C106" s="439" t="s">
        <v>546</v>
      </c>
      <c r="D106" s="446" t="s">
        <v>523</v>
      </c>
      <c r="E106" s="441">
        <v>44652</v>
      </c>
      <c r="F106" s="441">
        <v>44910</v>
      </c>
      <c r="G106" s="448" t="s">
        <v>547</v>
      </c>
      <c r="H106" s="248" t="s">
        <v>525</v>
      </c>
      <c r="I106" s="262">
        <v>0</v>
      </c>
      <c r="J106" s="550">
        <v>1</v>
      </c>
      <c r="K106" s="262">
        <v>0</v>
      </c>
      <c r="L106" s="260">
        <v>1</v>
      </c>
      <c r="M106" s="443">
        <v>8.3000000000000004E-2</v>
      </c>
      <c r="N106" s="294" t="s">
        <v>164</v>
      </c>
      <c r="O106" s="269" t="s">
        <v>395</v>
      </c>
      <c r="P106" s="245" t="s">
        <v>396</v>
      </c>
    </row>
    <row r="107" spans="1:19" ht="81" customHeight="1">
      <c r="A107" s="205">
        <v>96</v>
      </c>
      <c r="B107" s="209" t="s">
        <v>548</v>
      </c>
      <c r="C107" s="439" t="s">
        <v>549</v>
      </c>
      <c r="D107" s="446" t="s">
        <v>550</v>
      </c>
      <c r="E107" s="441">
        <v>44652</v>
      </c>
      <c r="F107" s="452">
        <v>44926</v>
      </c>
      <c r="G107" s="448" t="s">
        <v>551</v>
      </c>
      <c r="H107" s="248" t="s">
        <v>552</v>
      </c>
      <c r="I107" s="442">
        <v>0</v>
      </c>
      <c r="J107" s="546">
        <v>1</v>
      </c>
      <c r="K107" s="442">
        <v>1</v>
      </c>
      <c r="L107" s="287">
        <v>1</v>
      </c>
      <c r="M107" s="453">
        <v>8.3000000000000004E-2</v>
      </c>
      <c r="N107" s="294" t="s">
        <v>164</v>
      </c>
      <c r="O107" s="269" t="s">
        <v>486</v>
      </c>
      <c r="P107" s="245" t="s">
        <v>487</v>
      </c>
    </row>
    <row r="108" spans="1:19" ht="116.25" customHeight="1">
      <c r="A108" s="205">
        <v>97</v>
      </c>
      <c r="B108" s="209" t="s">
        <v>553</v>
      </c>
      <c r="C108" s="439" t="s">
        <v>554</v>
      </c>
      <c r="D108" s="446" t="s">
        <v>523</v>
      </c>
      <c r="E108" s="441">
        <v>44652</v>
      </c>
      <c r="F108" s="441">
        <v>44910</v>
      </c>
      <c r="G108" s="448" t="s">
        <v>555</v>
      </c>
      <c r="H108" s="248" t="s">
        <v>525</v>
      </c>
      <c r="I108" s="244">
        <v>0</v>
      </c>
      <c r="J108" s="548">
        <v>1</v>
      </c>
      <c r="K108" s="244">
        <v>0</v>
      </c>
      <c r="L108" s="204">
        <v>1</v>
      </c>
      <c r="M108" s="454">
        <v>8.3000000000000004E-2</v>
      </c>
      <c r="N108" s="294" t="s">
        <v>164</v>
      </c>
      <c r="O108" s="196" t="s">
        <v>257</v>
      </c>
      <c r="P108" s="197" t="s">
        <v>258</v>
      </c>
    </row>
    <row r="109" spans="1:19" ht="110.25" customHeight="1">
      <c r="A109" s="205">
        <v>98</v>
      </c>
      <c r="B109" s="209" t="s">
        <v>556</v>
      </c>
      <c r="C109" s="439" t="s">
        <v>557</v>
      </c>
      <c r="D109" s="446" t="s">
        <v>523</v>
      </c>
      <c r="E109" s="441">
        <v>44652</v>
      </c>
      <c r="F109" s="441">
        <v>44910</v>
      </c>
      <c r="G109" s="448" t="s">
        <v>558</v>
      </c>
      <c r="H109" s="248" t="s">
        <v>525</v>
      </c>
      <c r="I109" s="262">
        <v>0</v>
      </c>
      <c r="J109" s="550">
        <v>1</v>
      </c>
      <c r="K109" s="262">
        <v>0</v>
      </c>
      <c r="L109" s="260">
        <v>1</v>
      </c>
      <c r="M109" s="443">
        <v>8.3000000000000004E-2</v>
      </c>
      <c r="N109" s="294" t="s">
        <v>164</v>
      </c>
      <c r="O109" s="196" t="s">
        <v>257</v>
      </c>
      <c r="P109" s="197" t="s">
        <v>258</v>
      </c>
    </row>
    <row r="110" spans="1:19" ht="113.25" customHeight="1">
      <c r="A110" s="205">
        <v>99</v>
      </c>
      <c r="B110" s="209" t="s">
        <v>559</v>
      </c>
      <c r="C110" s="439" t="s">
        <v>560</v>
      </c>
      <c r="D110" s="446" t="s">
        <v>523</v>
      </c>
      <c r="E110" s="441">
        <v>44652</v>
      </c>
      <c r="F110" s="441">
        <v>44910</v>
      </c>
      <c r="G110" s="448" t="s">
        <v>561</v>
      </c>
      <c r="H110" s="248" t="s">
        <v>525</v>
      </c>
      <c r="I110" s="262">
        <v>0</v>
      </c>
      <c r="J110" s="550">
        <v>1</v>
      </c>
      <c r="K110" s="262">
        <v>0</v>
      </c>
      <c r="L110" s="260">
        <v>1</v>
      </c>
      <c r="M110" s="454">
        <v>8.3000000000000004E-2</v>
      </c>
      <c r="N110" s="294" t="s">
        <v>164</v>
      </c>
      <c r="O110" s="196" t="s">
        <v>257</v>
      </c>
      <c r="P110" s="197" t="s">
        <v>258</v>
      </c>
    </row>
    <row r="111" spans="1:19" ht="27.75" thickBot="1">
      <c r="A111" s="152"/>
      <c r="B111" s="156" t="s">
        <v>562</v>
      </c>
      <c r="C111" s="157"/>
      <c r="D111" s="157"/>
      <c r="E111" s="158"/>
      <c r="F111" s="158"/>
      <c r="G111" s="159"/>
      <c r="H111" s="159"/>
      <c r="I111" s="42"/>
      <c r="J111" s="42"/>
      <c r="K111" s="42"/>
      <c r="L111" s="42"/>
      <c r="M111" s="162">
        <f>SUM(M99:M110)</f>
        <v>0.99599999999999989</v>
      </c>
      <c r="N111" s="160"/>
      <c r="O111" s="172"/>
      <c r="P111" s="177"/>
    </row>
  </sheetData>
  <sheetProtection algorithmName="SHA-512" hashValue="yaxRCpXJRA6nI5AU2Aw5aYqiYR+mk10pXQH4yKXnLGC2vRBbEZiXB6xUz9LtBSgEUfSc3CvKgGW/SXxZ27dx2g==" saltValue="RE9tx8wa3k98U0O/0XPO1A==" spinCount="100000" sheet="1" deleteColumns="0" deleteRows="0"/>
  <mergeCells count="5">
    <mergeCell ref="N1:P1"/>
    <mergeCell ref="A2:AC2"/>
    <mergeCell ref="U3:AC3"/>
    <mergeCell ref="C1:M1"/>
    <mergeCell ref="A1:B1"/>
  </mergeCells>
  <phoneticPr fontId="15"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10504-107B-4E1C-9DF4-327F9EA8A377}">
  <sheetPr>
    <tabColor rgb="FF33CC33"/>
  </sheetPr>
  <dimension ref="A1:Z110"/>
  <sheetViews>
    <sheetView tabSelected="1" zoomScale="60" zoomScaleNormal="60" workbookViewId="0">
      <selection activeCell="J79" sqref="J79"/>
    </sheetView>
  </sheetViews>
  <sheetFormatPr baseColWidth="10" defaultColWidth="11.42578125" defaultRowHeight="15"/>
  <cols>
    <col min="1" max="1" width="7.140625" customWidth="1"/>
    <col min="2" max="2" width="28" customWidth="1"/>
    <col min="3" max="3" width="35.85546875" customWidth="1"/>
    <col min="4" max="4" width="34.5703125" customWidth="1"/>
    <col min="5" max="5" width="15.7109375" customWidth="1"/>
    <col min="6" max="6" width="17.42578125" customWidth="1"/>
    <col min="7" max="7" width="38.5703125" customWidth="1"/>
    <col min="8" max="8" width="23.5703125" customWidth="1"/>
    <col min="14" max="14" width="21.85546875" style="92" customWidth="1"/>
    <col min="15" max="15" width="18.5703125" style="92" customWidth="1"/>
    <col min="16" max="16" width="21.140625" style="92" customWidth="1"/>
    <col min="17" max="17" width="19.7109375" style="92" customWidth="1"/>
    <col min="18" max="18" width="21.42578125" customWidth="1"/>
    <col min="19" max="19" width="20.28515625" customWidth="1"/>
    <col min="20" max="20" width="21.7109375" customWidth="1"/>
    <col min="21" max="25" width="18.5703125" customWidth="1"/>
    <col min="26" max="26" width="151.42578125" customWidth="1"/>
  </cols>
  <sheetData>
    <row r="1" spans="1:26" ht="126" customHeight="1" thickBot="1">
      <c r="A1" s="667" t="s">
        <v>563</v>
      </c>
      <c r="B1" s="668"/>
      <c r="C1" s="669" t="s">
        <v>564</v>
      </c>
      <c r="D1" s="670"/>
      <c r="E1" s="670"/>
      <c r="F1" s="670"/>
      <c r="G1" s="670"/>
      <c r="H1" s="670"/>
      <c r="I1" s="670"/>
      <c r="J1" s="670"/>
      <c r="K1" s="670"/>
      <c r="L1" s="670"/>
      <c r="M1" s="670"/>
      <c r="N1" s="670"/>
      <c r="O1" s="670"/>
      <c r="P1" s="670"/>
      <c r="Q1" s="670"/>
      <c r="R1" s="670"/>
      <c r="S1" s="670"/>
      <c r="T1" s="670"/>
      <c r="U1" s="670"/>
      <c r="V1" s="670"/>
      <c r="W1" s="670"/>
      <c r="X1" s="670"/>
      <c r="Y1" s="670"/>
      <c r="Z1" s="92"/>
    </row>
    <row r="2" spans="1:26" ht="14.45" customHeight="1">
      <c r="A2" s="674" t="s">
        <v>58</v>
      </c>
      <c r="B2" s="675" t="s">
        <v>59</v>
      </c>
      <c r="C2" s="675"/>
      <c r="D2" s="675"/>
      <c r="E2" s="675" t="s">
        <v>60</v>
      </c>
      <c r="F2" s="675"/>
      <c r="G2" s="676" t="s">
        <v>61</v>
      </c>
      <c r="H2" s="677"/>
      <c r="I2" s="677"/>
      <c r="J2" s="677"/>
      <c r="K2" s="677"/>
      <c r="L2" s="677"/>
      <c r="M2" s="677"/>
      <c r="N2" s="472"/>
      <c r="O2" s="472"/>
      <c r="P2" s="472"/>
      <c r="Q2" s="472"/>
      <c r="R2" s="671" t="s">
        <v>565</v>
      </c>
      <c r="S2" s="672"/>
      <c r="T2" s="672"/>
      <c r="U2" s="672"/>
      <c r="V2" s="672"/>
      <c r="W2" s="672"/>
      <c r="X2" s="672"/>
      <c r="Y2" s="672"/>
      <c r="Z2" s="673"/>
    </row>
    <row r="3" spans="1:26" ht="51.75" customHeight="1" thickBot="1">
      <c r="A3" s="674"/>
      <c r="B3" s="473" t="s">
        <v>63</v>
      </c>
      <c r="C3" s="473" t="s">
        <v>64</v>
      </c>
      <c r="D3" s="473" t="s">
        <v>65</v>
      </c>
      <c r="E3" s="473" t="s">
        <v>66</v>
      </c>
      <c r="F3" s="473" t="s">
        <v>67</v>
      </c>
      <c r="G3" s="473" t="s">
        <v>68</v>
      </c>
      <c r="H3" s="473" t="s">
        <v>69</v>
      </c>
      <c r="I3" s="473" t="s">
        <v>70</v>
      </c>
      <c r="J3" s="473" t="s">
        <v>71</v>
      </c>
      <c r="K3" s="473" t="s">
        <v>72</v>
      </c>
      <c r="L3" s="473" t="s">
        <v>73</v>
      </c>
      <c r="M3" s="473" t="s">
        <v>74</v>
      </c>
      <c r="N3" s="474" t="s">
        <v>566</v>
      </c>
      <c r="O3" s="474" t="s">
        <v>567</v>
      </c>
      <c r="P3" s="474" t="s">
        <v>568</v>
      </c>
      <c r="Q3" s="474" t="s">
        <v>569</v>
      </c>
      <c r="R3" s="473" t="s">
        <v>570</v>
      </c>
      <c r="S3" s="473" t="s">
        <v>571</v>
      </c>
      <c r="T3" s="473" t="s">
        <v>572</v>
      </c>
      <c r="U3" s="473" t="s">
        <v>573</v>
      </c>
      <c r="V3" s="473" t="s">
        <v>574</v>
      </c>
      <c r="W3" s="473" t="s">
        <v>575</v>
      </c>
      <c r="X3" s="473" t="s">
        <v>576</v>
      </c>
      <c r="Y3" s="473" t="s">
        <v>577</v>
      </c>
      <c r="Z3" s="475" t="s">
        <v>578</v>
      </c>
    </row>
    <row r="4" spans="1:26" ht="60.75" customHeight="1">
      <c r="A4" s="206">
        <v>1</v>
      </c>
      <c r="B4" s="409" t="s">
        <v>91</v>
      </c>
      <c r="C4" s="501" t="s">
        <v>92</v>
      </c>
      <c r="D4" s="501" t="s">
        <v>93</v>
      </c>
      <c r="E4" s="410">
        <v>44562</v>
      </c>
      <c r="F4" s="410">
        <v>44926</v>
      </c>
      <c r="G4" s="502" t="s">
        <v>94</v>
      </c>
      <c r="H4" s="502" t="s">
        <v>95</v>
      </c>
      <c r="I4" s="503">
        <v>0</v>
      </c>
      <c r="J4" s="533">
        <v>1</v>
      </c>
      <c r="K4" s="504">
        <v>8</v>
      </c>
      <c r="L4" s="504">
        <v>1</v>
      </c>
      <c r="M4" s="237">
        <v>0.2</v>
      </c>
      <c r="N4" s="91">
        <f>$M4*(SUM($I4:I4)/SUM($I4:$L4))</f>
        <v>0</v>
      </c>
      <c r="O4" s="91">
        <f>$M4*(SUM($I4:J4)/SUM($I4:$L4))</f>
        <v>2.0000000000000004E-2</v>
      </c>
      <c r="P4" s="91">
        <f>$M4*(SUM($I4:K4)/SUM($I4:$L4))</f>
        <v>0.18000000000000002</v>
      </c>
      <c r="Q4" s="91">
        <f>$M4*(SUM($I4:L4)/SUM($I4:$L4))</f>
        <v>0.2</v>
      </c>
      <c r="R4" s="56"/>
      <c r="S4" s="415">
        <v>1</v>
      </c>
      <c r="T4" s="56"/>
      <c r="U4" s="80"/>
      <c r="V4" s="57">
        <f>$M4*SUM($R4:R4)/SUM($I4:$L4)</f>
        <v>0</v>
      </c>
      <c r="W4" s="57">
        <f>$M4*SUM($R4:S4)/SUM($I4:$L4)</f>
        <v>0.02</v>
      </c>
      <c r="X4" s="57">
        <f>$M4*SUM($R4:T4)/SUM($I4:$L4)</f>
        <v>0.02</v>
      </c>
      <c r="Y4" s="130">
        <f>$M4*SUM($R4:U4)/SUM($I4:$L4)</f>
        <v>0.02</v>
      </c>
      <c r="Z4" s="560" t="s">
        <v>851</v>
      </c>
    </row>
    <row r="5" spans="1:26" ht="58.5" customHeight="1">
      <c r="A5" s="205">
        <v>2</v>
      </c>
      <c r="B5" s="154" t="s">
        <v>106</v>
      </c>
      <c r="C5" s="489" t="s">
        <v>107</v>
      </c>
      <c r="D5" s="489" t="s">
        <v>108</v>
      </c>
      <c r="E5" s="220">
        <v>44562</v>
      </c>
      <c r="F5" s="220">
        <v>44926</v>
      </c>
      <c r="G5" s="411" t="s">
        <v>109</v>
      </c>
      <c r="H5" s="411" t="s">
        <v>95</v>
      </c>
      <c r="I5" s="413">
        <v>0</v>
      </c>
      <c r="J5" s="412">
        <v>0</v>
      </c>
      <c r="K5" s="412">
        <v>1</v>
      </c>
      <c r="L5" s="412">
        <v>1</v>
      </c>
      <c r="M5" s="243">
        <v>0.1</v>
      </c>
      <c r="N5" s="91">
        <f>$M5*(SUM($I5:I5)/SUM($I5:$L5))</f>
        <v>0</v>
      </c>
      <c r="O5" s="91">
        <f>$M5*(SUM($I5:J5)/SUM($I5:$L5))</f>
        <v>0</v>
      </c>
      <c r="P5" s="91">
        <f>$M5*(SUM($I5:K5)/SUM($I5:$L5))</f>
        <v>0.05</v>
      </c>
      <c r="Q5" s="91">
        <f>$M5*(SUM($I5:L5)/SUM($I5:$L5))</f>
        <v>0.1</v>
      </c>
      <c r="R5" s="56"/>
      <c r="S5" s="80"/>
      <c r="T5" s="80"/>
      <c r="U5" s="80"/>
      <c r="V5" s="57">
        <f>$M5*SUM($R5:R5)/SUM($I5:$L5)</f>
        <v>0</v>
      </c>
      <c r="W5" s="57">
        <f>$M5*SUM($R5:S5)/SUM($I5:$L5)</f>
        <v>0</v>
      </c>
      <c r="X5" s="57">
        <f>$M5*SUM($R5:T5)/SUM($I5:$L5)</f>
        <v>0</v>
      </c>
      <c r="Y5" s="130">
        <f>$M5*SUM($R5:U5)/SUM($I5:$L5)</f>
        <v>0</v>
      </c>
      <c r="Z5" s="416"/>
    </row>
    <row r="6" spans="1:26" ht="58.5" customHeight="1">
      <c r="A6" s="205">
        <v>3</v>
      </c>
      <c r="B6" s="154" t="s">
        <v>110</v>
      </c>
      <c r="C6" s="489" t="s">
        <v>111</v>
      </c>
      <c r="D6" s="489" t="s">
        <v>112</v>
      </c>
      <c r="E6" s="220">
        <v>44562</v>
      </c>
      <c r="F6" s="220">
        <v>44926</v>
      </c>
      <c r="G6" s="411" t="s">
        <v>113</v>
      </c>
      <c r="H6" s="411" t="s">
        <v>114</v>
      </c>
      <c r="I6" s="412">
        <v>0</v>
      </c>
      <c r="J6" s="412">
        <v>0</v>
      </c>
      <c r="K6" s="412">
        <v>2</v>
      </c>
      <c r="L6" s="412">
        <v>1</v>
      </c>
      <c r="M6" s="243">
        <v>0.05</v>
      </c>
      <c r="N6" s="91">
        <f>$M6*(SUM($I6:I6)/SUM($I6:$L6))</f>
        <v>0</v>
      </c>
      <c r="O6" s="91">
        <f>$M6*(SUM($I6:J6)/SUM($I6:$L6))</f>
        <v>0</v>
      </c>
      <c r="P6" s="91">
        <f>$M6*(SUM($I6:K6)/SUM($I6:$L6))</f>
        <v>3.3333333333333333E-2</v>
      </c>
      <c r="Q6" s="91">
        <f>$M6*(SUM($I6:L6)/SUM($I6:$L6))</f>
        <v>0.05</v>
      </c>
      <c r="R6" s="56"/>
      <c r="S6" s="80"/>
      <c r="T6" s="80"/>
      <c r="U6" s="80"/>
      <c r="V6" s="57">
        <f>$M6*SUM($R6:R6)/SUM($I6:$L6)</f>
        <v>0</v>
      </c>
      <c r="W6" s="57">
        <f>$M6*SUM($R6:S6)/SUM($I6:$L6)</f>
        <v>0</v>
      </c>
      <c r="X6" s="57">
        <f>$M6*SUM($R6:T6)/SUM($I6:$L6)</f>
        <v>0</v>
      </c>
      <c r="Y6" s="130">
        <f>$M6*SUM($R6:U6)/SUM($I6:$L6)</f>
        <v>0</v>
      </c>
      <c r="Z6" s="416"/>
    </row>
    <row r="7" spans="1:26" ht="64.5" customHeight="1">
      <c r="A7" s="205">
        <v>4</v>
      </c>
      <c r="B7" s="154" t="s">
        <v>115</v>
      </c>
      <c r="C7" s="489" t="s">
        <v>116</v>
      </c>
      <c r="D7" s="489" t="s">
        <v>117</v>
      </c>
      <c r="E7" s="220">
        <v>44562</v>
      </c>
      <c r="F7" s="220">
        <v>44926</v>
      </c>
      <c r="G7" s="411" t="s">
        <v>118</v>
      </c>
      <c r="H7" s="411" t="s">
        <v>119</v>
      </c>
      <c r="I7" s="412">
        <v>0</v>
      </c>
      <c r="J7" s="534">
        <v>1</v>
      </c>
      <c r="K7" s="412">
        <v>3</v>
      </c>
      <c r="L7" s="412">
        <v>0</v>
      </c>
      <c r="M7" s="243">
        <v>0.05</v>
      </c>
      <c r="N7" s="91">
        <f>$M7*(SUM($I7:I7)/SUM($I7:$L7))</f>
        <v>0</v>
      </c>
      <c r="O7" s="91">
        <f>$M7*(SUM($I7:J7)/SUM($I7:$L7))</f>
        <v>1.2500000000000001E-2</v>
      </c>
      <c r="P7" s="91">
        <f>$M7*(SUM($I7:K7)/SUM($I7:$L7))</f>
        <v>0.05</v>
      </c>
      <c r="Q7" s="91">
        <f>$M7*(SUM($I7:L7)/SUM($I7:$L7))</f>
        <v>0.05</v>
      </c>
      <c r="R7" s="56"/>
      <c r="S7" s="415">
        <v>1</v>
      </c>
      <c r="T7" s="80"/>
      <c r="U7" s="80"/>
      <c r="V7" s="57">
        <f>$M7*SUM($R7:R7)/SUM($I7:$L7)</f>
        <v>0</v>
      </c>
      <c r="W7" s="57">
        <f>$M7*SUM($R7:S7)/SUM($I7:$L7)</f>
        <v>1.2500000000000001E-2</v>
      </c>
      <c r="X7" s="57">
        <f>$M7*SUM($R7:T7)/SUM($I7:$L7)</f>
        <v>1.2500000000000001E-2</v>
      </c>
      <c r="Y7" s="130">
        <f>$M7*SUM($R7:U7)/SUM($I7:$L7)</f>
        <v>1.2500000000000001E-2</v>
      </c>
      <c r="Z7" s="575" t="s">
        <v>874</v>
      </c>
    </row>
    <row r="8" spans="1:26" ht="52.5" customHeight="1">
      <c r="A8" s="205">
        <v>5</v>
      </c>
      <c r="B8" s="153" t="s">
        <v>120</v>
      </c>
      <c r="C8" s="240" t="s">
        <v>121</v>
      </c>
      <c r="D8" s="240" t="s">
        <v>122</v>
      </c>
      <c r="E8" s="202">
        <v>44562</v>
      </c>
      <c r="F8" s="202">
        <v>44926</v>
      </c>
      <c r="G8" s="241" t="s">
        <v>123</v>
      </c>
      <c r="H8" s="241" t="s">
        <v>124</v>
      </c>
      <c r="I8" s="200">
        <v>0</v>
      </c>
      <c r="J8" s="200">
        <v>0</v>
      </c>
      <c r="K8" s="200">
        <v>0</v>
      </c>
      <c r="L8" s="243">
        <v>1</v>
      </c>
      <c r="M8" s="243">
        <v>0.05</v>
      </c>
      <c r="N8" s="91">
        <f>$M8*(SUM($I8:I8)/SUM($I8:$L8))</f>
        <v>0</v>
      </c>
      <c r="O8" s="91">
        <f>$M8*(SUM($I8:J8)/SUM($I8:$L8))</f>
        <v>0</v>
      </c>
      <c r="P8" s="91">
        <f>$M8*(SUM($I8:K8)/SUM($I8:$L8))</f>
        <v>0</v>
      </c>
      <c r="Q8" s="91">
        <f>$M8*(SUM($I8:L8)/SUM($I8:$L8))</f>
        <v>0.05</v>
      </c>
      <c r="R8" s="56"/>
      <c r="S8" s="80"/>
      <c r="T8" s="80"/>
      <c r="U8" s="80"/>
      <c r="V8" s="57">
        <f>$M8*SUM($R8:R8)/SUM($I8:$L8)</f>
        <v>0</v>
      </c>
      <c r="W8" s="57">
        <f>$M8*SUM($R8:S8)/SUM($I8:$L8)</f>
        <v>0</v>
      </c>
      <c r="X8" s="57">
        <f>$M8*SUM($R8:T8)/SUM($I8:$L8)</f>
        <v>0</v>
      </c>
      <c r="Y8" s="130">
        <f>$M8*SUM($R8:U8)/SUM($I8:$L8)</f>
        <v>0</v>
      </c>
      <c r="Z8" s="416"/>
    </row>
    <row r="9" spans="1:26" s="88" customFormat="1" ht="62.45" customHeight="1">
      <c r="A9" s="205">
        <v>6</v>
      </c>
      <c r="B9" s="153" t="s">
        <v>126</v>
      </c>
      <c r="C9" s="240" t="s">
        <v>127</v>
      </c>
      <c r="D9" s="240" t="s">
        <v>128</v>
      </c>
      <c r="E9" s="202">
        <v>44562</v>
      </c>
      <c r="F9" s="202">
        <v>44926</v>
      </c>
      <c r="G9" s="241" t="s">
        <v>129</v>
      </c>
      <c r="H9" s="241" t="s">
        <v>130</v>
      </c>
      <c r="I9" s="200">
        <v>0</v>
      </c>
      <c r="J9" s="534">
        <v>1</v>
      </c>
      <c r="K9" s="200">
        <v>0</v>
      </c>
      <c r="L9" s="200">
        <v>1</v>
      </c>
      <c r="M9" s="243">
        <v>0.05</v>
      </c>
      <c r="N9" s="91">
        <f>$M9*(SUM($I9:I9)/SUM($I9:$L9))</f>
        <v>0</v>
      </c>
      <c r="O9" s="91">
        <f>$M9*(SUM($I9:J9)/SUM($I9:$L9))</f>
        <v>2.5000000000000001E-2</v>
      </c>
      <c r="P9" s="91">
        <f>$M9*(SUM($I9:K9)/SUM($I9:$L9))</f>
        <v>2.5000000000000001E-2</v>
      </c>
      <c r="Q9" s="91">
        <f>$M9*(SUM($I9:L9)/SUM($I9:$L9))</f>
        <v>0.05</v>
      </c>
      <c r="R9" s="56"/>
      <c r="S9" s="415">
        <v>1</v>
      </c>
      <c r="T9" s="80"/>
      <c r="U9" s="80"/>
      <c r="V9" s="57">
        <f>$M9*SUM($R9:R9)/SUM($I9:$L9)</f>
        <v>0</v>
      </c>
      <c r="W9" s="57">
        <f>$M9*SUM($R9:S9)/SUM($I9:$L9)</f>
        <v>2.5000000000000001E-2</v>
      </c>
      <c r="X9" s="57">
        <f>$M9*SUM($R9:T9)/SUM($I9:$L9)</f>
        <v>2.5000000000000001E-2</v>
      </c>
      <c r="Y9" s="130">
        <f>$M9*SUM($R9:U9)/SUM($I9:$L9)</f>
        <v>2.5000000000000001E-2</v>
      </c>
      <c r="Z9" s="604" t="s">
        <v>853</v>
      </c>
    </row>
    <row r="10" spans="1:26" ht="54.75" customHeight="1">
      <c r="A10" s="205">
        <v>7</v>
      </c>
      <c r="B10" s="154" t="s">
        <v>131</v>
      </c>
      <c r="C10" s="489" t="s">
        <v>132</v>
      </c>
      <c r="D10" s="489" t="s">
        <v>133</v>
      </c>
      <c r="E10" s="220">
        <v>44562</v>
      </c>
      <c r="F10" s="220">
        <v>44926</v>
      </c>
      <c r="G10" s="411" t="s">
        <v>134</v>
      </c>
      <c r="H10" s="411" t="s">
        <v>135</v>
      </c>
      <c r="I10" s="412">
        <v>0</v>
      </c>
      <c r="J10" s="534">
        <v>1</v>
      </c>
      <c r="K10" s="412">
        <v>1</v>
      </c>
      <c r="L10" s="412">
        <v>1</v>
      </c>
      <c r="M10" s="243">
        <v>0.05</v>
      </c>
      <c r="N10" s="91">
        <f>$M10*(SUM($I10:I10)/SUM($I10:$L10))</f>
        <v>0</v>
      </c>
      <c r="O10" s="91">
        <f>$M10*(SUM($I10:J10)/SUM($I10:$L10))</f>
        <v>1.6666666666666666E-2</v>
      </c>
      <c r="P10" s="91">
        <f>$M10*(SUM($I10:K10)/SUM($I10:$L10))</f>
        <v>3.3333333333333333E-2</v>
      </c>
      <c r="Q10" s="91">
        <f>$M10*(SUM($I10:L10)/SUM($I10:$L10))</f>
        <v>0.05</v>
      </c>
      <c r="R10" s="56"/>
      <c r="S10" s="415">
        <v>1</v>
      </c>
      <c r="T10" s="80"/>
      <c r="U10" s="80"/>
      <c r="V10" s="57">
        <f>$M10*SUM($R10:R10)/SUM($I10:$L10)</f>
        <v>0</v>
      </c>
      <c r="W10" s="57">
        <f>$M10*SUM($R10:S10)/SUM($I10:$L10)</f>
        <v>1.6666666666666666E-2</v>
      </c>
      <c r="X10" s="57">
        <f>$M10*SUM($R10:T10)/SUM($I10:$L10)</f>
        <v>1.6666666666666666E-2</v>
      </c>
      <c r="Y10" s="130">
        <f>$M10*SUM($R10:U10)/SUM($I10:$L10)</f>
        <v>1.6666666666666666E-2</v>
      </c>
      <c r="Z10" s="421" t="s">
        <v>852</v>
      </c>
    </row>
    <row r="11" spans="1:26" ht="67.5">
      <c r="A11" s="205">
        <v>8</v>
      </c>
      <c r="B11" s="153" t="s">
        <v>138</v>
      </c>
      <c r="C11" s="240" t="s">
        <v>139</v>
      </c>
      <c r="D11" s="240" t="s">
        <v>140</v>
      </c>
      <c r="E11" s="202">
        <v>44562</v>
      </c>
      <c r="F11" s="202">
        <v>44926</v>
      </c>
      <c r="G11" s="241" t="s">
        <v>141</v>
      </c>
      <c r="H11" s="241" t="s">
        <v>142</v>
      </c>
      <c r="I11" s="200">
        <v>0</v>
      </c>
      <c r="J11" s="534">
        <v>1</v>
      </c>
      <c r="K11" s="200">
        <v>0</v>
      </c>
      <c r="L11" s="200">
        <v>1</v>
      </c>
      <c r="M11" s="243">
        <v>0.1</v>
      </c>
      <c r="N11" s="91">
        <f>$M11*(SUM($I11:I11)/SUM($I11:$L11))</f>
        <v>0</v>
      </c>
      <c r="O11" s="91">
        <f>$M11*(SUM($I11:J11)/SUM($I11:$L11))</f>
        <v>0.05</v>
      </c>
      <c r="P11" s="91">
        <f>$M11*(SUM($I11:K11)/SUM($I11:$L11))</f>
        <v>0.05</v>
      </c>
      <c r="Q11" s="91">
        <f>$M11*(SUM($I11:L11)/SUM($I11:$L11))</f>
        <v>0.1</v>
      </c>
      <c r="R11" s="56"/>
      <c r="S11" s="415">
        <v>1</v>
      </c>
      <c r="T11" s="80"/>
      <c r="U11" s="80"/>
      <c r="V11" s="57">
        <f>$M11*SUM($R11:R11)/SUM($I11:$L11)</f>
        <v>0</v>
      </c>
      <c r="W11" s="57">
        <f>$M11*SUM($R11:S11)/SUM($I11:$L11)</f>
        <v>0.05</v>
      </c>
      <c r="X11" s="57">
        <f>$M11*SUM($R11:T11)/SUM($I11:$L11)</f>
        <v>0.05</v>
      </c>
      <c r="Y11" s="130">
        <f>$M11*SUM($R11:U11)/SUM($I11:$L11)</f>
        <v>0.05</v>
      </c>
      <c r="Z11" s="421" t="s">
        <v>854</v>
      </c>
    </row>
    <row r="12" spans="1:26" ht="66" customHeight="1">
      <c r="A12" s="205">
        <v>9</v>
      </c>
      <c r="B12" s="153" t="s">
        <v>143</v>
      </c>
      <c r="C12" s="240" t="s">
        <v>144</v>
      </c>
      <c r="D12" s="240" t="s">
        <v>145</v>
      </c>
      <c r="E12" s="202">
        <v>44562</v>
      </c>
      <c r="F12" s="202">
        <v>44926</v>
      </c>
      <c r="G12" s="228" t="s">
        <v>146</v>
      </c>
      <c r="H12" s="241" t="s">
        <v>147</v>
      </c>
      <c r="I12" s="412">
        <v>5</v>
      </c>
      <c r="J12" s="534">
        <v>5</v>
      </c>
      <c r="K12" s="200">
        <v>5</v>
      </c>
      <c r="L12" s="200">
        <v>5</v>
      </c>
      <c r="M12" s="243">
        <v>0.05</v>
      </c>
      <c r="N12" s="91">
        <f>$M12*(SUM($I12:I12)/SUM($I12:$L12))</f>
        <v>1.2500000000000001E-2</v>
      </c>
      <c r="O12" s="91">
        <f>$M12*(SUM($I12:J12)/SUM($I12:$L12))</f>
        <v>2.5000000000000001E-2</v>
      </c>
      <c r="P12" s="91">
        <f>$M12*(SUM($I12:K12)/SUM($I12:$L12))</f>
        <v>3.7500000000000006E-2</v>
      </c>
      <c r="Q12" s="91">
        <f>$M12*(SUM($I12:L12)/SUM($I12:$L12))</f>
        <v>0.05</v>
      </c>
      <c r="R12" s="56">
        <v>5</v>
      </c>
      <c r="S12" s="415">
        <v>5</v>
      </c>
      <c r="T12" s="80"/>
      <c r="U12" s="80"/>
      <c r="V12" s="57">
        <f>$M12*SUM($R12:R12)/SUM($I12:$L12)</f>
        <v>1.2500000000000001E-2</v>
      </c>
      <c r="W12" s="57">
        <f>$M12*SUM($R12:S12)/SUM($I12:$L12)</f>
        <v>2.5000000000000001E-2</v>
      </c>
      <c r="X12" s="57">
        <f>$M12*SUM($R12:T12)/SUM($I12:$L12)</f>
        <v>2.5000000000000001E-2</v>
      </c>
      <c r="Y12" s="130">
        <f>$M12*SUM($R12:U12)/SUM($I12:$L12)</f>
        <v>2.5000000000000001E-2</v>
      </c>
      <c r="Z12" s="421" t="s">
        <v>875</v>
      </c>
    </row>
    <row r="13" spans="1:26" ht="54">
      <c r="A13" s="205">
        <v>10</v>
      </c>
      <c r="B13" s="154" t="s">
        <v>150</v>
      </c>
      <c r="C13" s="411" t="s">
        <v>151</v>
      </c>
      <c r="D13" s="413" t="s">
        <v>579</v>
      </c>
      <c r="E13" s="220">
        <v>44562</v>
      </c>
      <c r="F13" s="220">
        <v>44926</v>
      </c>
      <c r="G13" s="411" t="s">
        <v>152</v>
      </c>
      <c r="H13" s="218" t="s">
        <v>153</v>
      </c>
      <c r="I13" s="412">
        <v>1</v>
      </c>
      <c r="J13" s="534">
        <v>1</v>
      </c>
      <c r="K13" s="412">
        <v>1</v>
      </c>
      <c r="L13" s="412">
        <v>1</v>
      </c>
      <c r="M13" s="243">
        <v>0.05</v>
      </c>
      <c r="N13" s="91">
        <f>$M13*(SUM($I13:I13)/SUM($I13:$L13))</f>
        <v>1.2500000000000001E-2</v>
      </c>
      <c r="O13" s="91">
        <f>$M13*(SUM($I13:J13)/SUM($I13:$L13))</f>
        <v>2.5000000000000001E-2</v>
      </c>
      <c r="P13" s="91">
        <f>$M13*(SUM($I13:K13)/SUM($I13:$L13))</f>
        <v>3.7500000000000006E-2</v>
      </c>
      <c r="Q13" s="91">
        <f>$M13*(SUM($I13:L13)/SUM($I13:$L13))</f>
        <v>0.05</v>
      </c>
      <c r="R13" s="553">
        <v>1</v>
      </c>
      <c r="S13" s="583">
        <v>0</v>
      </c>
      <c r="T13" s="80"/>
      <c r="U13" s="80"/>
      <c r="V13" s="57">
        <f>$M13*SUM($R13:R13)/SUM($I13:$L13)</f>
        <v>1.2500000000000001E-2</v>
      </c>
      <c r="W13" s="57">
        <f>$M13*SUM($R13:S13)/SUM($I13:$L13)</f>
        <v>1.2500000000000001E-2</v>
      </c>
      <c r="X13" s="57">
        <f>$M13*SUM($R13:T13)/SUM($I13:$L13)</f>
        <v>1.2500000000000001E-2</v>
      </c>
      <c r="Y13" s="130">
        <f>$M13*SUM($R13:U13)/SUM($I13:$L13)</f>
        <v>1.2500000000000001E-2</v>
      </c>
      <c r="Z13" s="421" t="s">
        <v>897</v>
      </c>
    </row>
    <row r="14" spans="1:26" ht="54" customHeight="1">
      <c r="A14" s="205">
        <v>11</v>
      </c>
      <c r="B14" s="153" t="s">
        <v>154</v>
      </c>
      <c r="C14" s="240" t="s">
        <v>155</v>
      </c>
      <c r="D14" s="240" t="s">
        <v>156</v>
      </c>
      <c r="E14" s="202">
        <v>44562</v>
      </c>
      <c r="F14" s="202">
        <v>44926</v>
      </c>
      <c r="G14" s="246" t="s">
        <v>157</v>
      </c>
      <c r="H14" s="241" t="s">
        <v>158</v>
      </c>
      <c r="I14" s="200">
        <v>0</v>
      </c>
      <c r="J14" s="200">
        <v>0</v>
      </c>
      <c r="K14" s="200">
        <v>0</v>
      </c>
      <c r="L14" s="200">
        <v>1</v>
      </c>
      <c r="M14" s="243">
        <v>0.05</v>
      </c>
      <c r="N14" s="91">
        <f>$M14*(SUM($I14:I14)/SUM($I14:$L14))</f>
        <v>0</v>
      </c>
      <c r="O14" s="91">
        <f>$M14*(SUM($I14:J14)/SUM($I14:$L14))</f>
        <v>0</v>
      </c>
      <c r="P14" s="91">
        <f>$M14*(SUM($I14:K14)/SUM($I14:$L14))</f>
        <v>0</v>
      </c>
      <c r="Q14" s="91">
        <f>$M14*(SUM($I14:L14)/SUM($I14:$L14))</f>
        <v>0.05</v>
      </c>
      <c r="R14" s="56"/>
      <c r="S14" s="80"/>
      <c r="T14" s="80"/>
      <c r="U14" s="80"/>
      <c r="V14" s="57">
        <f>$M14*SUM($R14:R14)/SUM($I14:$L14)</f>
        <v>0</v>
      </c>
      <c r="W14" s="57">
        <f>$M14*SUM($R14:S14)/SUM($I14:$L14)</f>
        <v>0</v>
      </c>
      <c r="X14" s="57">
        <f>$M14*SUM($R14:T14)/SUM($I14:$L14)</f>
        <v>0</v>
      </c>
      <c r="Y14" s="130">
        <f>$M14*SUM($R14:U14)/SUM($I14:$L14)</f>
        <v>0</v>
      </c>
      <c r="Z14" s="416"/>
    </row>
    <row r="15" spans="1:26" ht="121.5">
      <c r="A15" s="205">
        <v>12</v>
      </c>
      <c r="B15" s="153" t="s">
        <v>159</v>
      </c>
      <c r="C15" s="195" t="s">
        <v>160</v>
      </c>
      <c r="D15" s="195" t="s">
        <v>161</v>
      </c>
      <c r="E15" s="202">
        <v>44593</v>
      </c>
      <c r="F15" s="202">
        <v>44772</v>
      </c>
      <c r="G15" s="191" t="s">
        <v>162</v>
      </c>
      <c r="H15" s="191" t="s">
        <v>163</v>
      </c>
      <c r="I15" s="204">
        <v>0</v>
      </c>
      <c r="J15" s="204">
        <v>0</v>
      </c>
      <c r="K15" s="204">
        <v>1</v>
      </c>
      <c r="L15" s="204">
        <v>0</v>
      </c>
      <c r="M15" s="247">
        <v>0.05</v>
      </c>
      <c r="N15" s="91">
        <f>$M15*(SUM($I15:I15)/SUM($I15:$L15))</f>
        <v>0</v>
      </c>
      <c r="O15" s="91">
        <f>$M15*(SUM($I15:J15)/SUM($I15:$L15))</f>
        <v>0</v>
      </c>
      <c r="P15" s="91">
        <f>$M15*(SUM($I15:K15)/SUM($I15:$L15))</f>
        <v>0.05</v>
      </c>
      <c r="Q15" s="91">
        <f>$M15*(SUM($I15:L15)/SUM($I15:$L15))</f>
        <v>0.05</v>
      </c>
      <c r="R15" s="56"/>
      <c r="S15" s="80"/>
      <c r="T15" s="80"/>
      <c r="U15" s="80"/>
      <c r="V15" s="57">
        <f>$M15*SUM($R15:R15)/SUM($I15:$L15)</f>
        <v>0</v>
      </c>
      <c r="W15" s="57">
        <f>$M15*SUM($R15:S15)/SUM($I15:$L15)</f>
        <v>0</v>
      </c>
      <c r="X15" s="57">
        <f>$M15*SUM($R15:T15)/SUM($I15:$L15)</f>
        <v>0</v>
      </c>
      <c r="Y15" s="130">
        <f>$M15*SUM($R15:U15)/SUM($I15:$L15)</f>
        <v>0</v>
      </c>
      <c r="Z15" s="416"/>
    </row>
    <row r="16" spans="1:26" ht="67.5">
      <c r="A16" s="205">
        <v>13</v>
      </c>
      <c r="B16" s="154" t="s">
        <v>165</v>
      </c>
      <c r="C16" s="218" t="s">
        <v>166</v>
      </c>
      <c r="D16" s="248" t="s">
        <v>167</v>
      </c>
      <c r="E16" s="219">
        <v>44621</v>
      </c>
      <c r="F16" s="220">
        <v>44895</v>
      </c>
      <c r="G16" s="218" t="s">
        <v>168</v>
      </c>
      <c r="H16" s="218" t="s">
        <v>169</v>
      </c>
      <c r="I16" s="221">
        <v>1</v>
      </c>
      <c r="J16" s="535">
        <v>1</v>
      </c>
      <c r="K16" s="221">
        <v>1</v>
      </c>
      <c r="L16" s="221">
        <v>0</v>
      </c>
      <c r="M16" s="196">
        <v>0.05</v>
      </c>
      <c r="N16" s="91">
        <f>$M16*(SUM($I16:I16)/SUM($I16:$L16))</f>
        <v>1.6666666666666666E-2</v>
      </c>
      <c r="O16" s="91">
        <f>$M16*(SUM($I16:J16)/SUM($I16:$L16))</f>
        <v>3.3333333333333333E-2</v>
      </c>
      <c r="P16" s="91">
        <f>$M16*(SUM($I16:K16)/SUM($I16:$L16))</f>
        <v>0.05</v>
      </c>
      <c r="Q16" s="91">
        <f>$M16*(SUM($I16:L16)/SUM($I16:$L16))</f>
        <v>0.05</v>
      </c>
      <c r="R16" s="56">
        <v>1</v>
      </c>
      <c r="S16" s="415">
        <v>1</v>
      </c>
      <c r="T16" s="80"/>
      <c r="U16" s="80"/>
      <c r="V16" s="57">
        <f>$M16*SUM($R16:R16)/SUM($I16:$L16)</f>
        <v>1.6666666666666666E-2</v>
      </c>
      <c r="W16" s="57">
        <f>$M16*SUM($R16:S16)/SUM($I16:$L16)</f>
        <v>3.3333333333333333E-2</v>
      </c>
      <c r="X16" s="57">
        <f>$M16*SUM($R16:T16)/SUM($I16:$L16)</f>
        <v>3.3333333333333333E-2</v>
      </c>
      <c r="Y16" s="130">
        <f>$M16*SUM($R16:U16)/SUM($I16:$L16)</f>
        <v>3.3333333333333333E-2</v>
      </c>
      <c r="Z16" s="575" t="s">
        <v>898</v>
      </c>
    </row>
    <row r="17" spans="1:26" ht="46.5" customHeight="1">
      <c r="A17" s="414">
        <v>14</v>
      </c>
      <c r="B17" s="407" t="s">
        <v>170</v>
      </c>
      <c r="C17" s="309" t="s">
        <v>171</v>
      </c>
      <c r="D17" s="218" t="s">
        <v>172</v>
      </c>
      <c r="E17" s="310">
        <v>44652</v>
      </c>
      <c r="F17" s="490">
        <v>44926</v>
      </c>
      <c r="G17" s="309" t="s">
        <v>173</v>
      </c>
      <c r="H17" s="218" t="s">
        <v>174</v>
      </c>
      <c r="I17" s="221">
        <v>0</v>
      </c>
      <c r="J17" s="535">
        <v>1</v>
      </c>
      <c r="K17" s="221">
        <v>1</v>
      </c>
      <c r="L17" s="221">
        <v>8</v>
      </c>
      <c r="M17" s="196">
        <v>0.05</v>
      </c>
      <c r="N17" s="422">
        <f>$M17*(SUM($I17:I17)/SUM($I17:$L17))</f>
        <v>0</v>
      </c>
      <c r="O17" s="422">
        <f>$M17*(SUM($I17:J17)/SUM($I17:$L17))</f>
        <v>5.000000000000001E-3</v>
      </c>
      <c r="P17" s="422">
        <f>$M17*(SUM($I17:K17)/SUM($I17:$L17))</f>
        <v>1.0000000000000002E-2</v>
      </c>
      <c r="Q17" s="422">
        <f>$M17*(SUM($I17:L17)/SUM($I17:$L17))</f>
        <v>0.05</v>
      </c>
      <c r="R17" s="394"/>
      <c r="S17" s="415">
        <v>1</v>
      </c>
      <c r="T17" s="80"/>
      <c r="U17" s="80"/>
      <c r="V17" s="57">
        <f>$M17*SUM($R17:R17)/SUM($I17:$L17)</f>
        <v>0</v>
      </c>
      <c r="W17" s="57">
        <f>$M17*SUM($R17:S17)/SUM($I17:$L17)</f>
        <v>5.0000000000000001E-3</v>
      </c>
      <c r="X17" s="57">
        <f>$M17*SUM($R17:T17)/SUM($I17:$L17)</f>
        <v>5.0000000000000001E-3</v>
      </c>
      <c r="Y17" s="130">
        <f>$M17*SUM($R17:U17)/SUM($I17:$L17)</f>
        <v>5.0000000000000001E-3</v>
      </c>
      <c r="Z17" s="425" t="s">
        <v>855</v>
      </c>
    </row>
    <row r="18" spans="1:26" ht="66.75" customHeight="1">
      <c r="A18" s="414">
        <v>15</v>
      </c>
      <c r="B18" s="483" t="s">
        <v>175</v>
      </c>
      <c r="C18" s="459" t="s">
        <v>176</v>
      </c>
      <c r="D18" s="459" t="s">
        <v>177</v>
      </c>
      <c r="E18" s="477">
        <v>44652</v>
      </c>
      <c r="F18" s="457">
        <v>44926</v>
      </c>
      <c r="G18" s="459" t="s">
        <v>178</v>
      </c>
      <c r="H18" s="459" t="s">
        <v>179</v>
      </c>
      <c r="I18" s="438">
        <v>0</v>
      </c>
      <c r="J18" s="438">
        <v>0</v>
      </c>
      <c r="K18" s="438">
        <v>2</v>
      </c>
      <c r="L18" s="438">
        <v>2</v>
      </c>
      <c r="M18" s="478">
        <v>0.05</v>
      </c>
      <c r="N18" s="422">
        <f>$M18*(SUM($I18:I18)/SUM($I18:$L18))</f>
        <v>0</v>
      </c>
      <c r="O18" s="422">
        <f>$M18*(SUM($I18:J18)/SUM($I18:$L18))</f>
        <v>0</v>
      </c>
      <c r="P18" s="422">
        <f>$M18*(SUM($I18:K18)/SUM($I18:$L18))</f>
        <v>2.5000000000000001E-2</v>
      </c>
      <c r="Q18" s="422">
        <f>$M18*(SUM($I18:L18)/SUM($I18:$L18))</f>
        <v>0.05</v>
      </c>
      <c r="R18" s="56"/>
      <c r="S18" s="128"/>
      <c r="T18" s="128"/>
      <c r="U18" s="128"/>
      <c r="V18" s="57">
        <f>$M18*SUM($R18:R18)/SUM($I18:$L18)</f>
        <v>0</v>
      </c>
      <c r="W18" s="57">
        <f>$M18*SUM($R18:S18)/SUM($I18:$L18)</f>
        <v>0</v>
      </c>
      <c r="X18" s="57">
        <f>$M18*SUM($R18:T18)/SUM($I18:$L18)</f>
        <v>0</v>
      </c>
      <c r="Y18" s="130">
        <f>$M18*SUM($R18:U18)/SUM($I18:$L18)</f>
        <v>0</v>
      </c>
      <c r="Z18" s="594"/>
    </row>
    <row r="19" spans="1:26" ht="32.25" customHeight="1" thickBot="1">
      <c r="A19" s="152"/>
      <c r="B19" s="156" t="s">
        <v>181</v>
      </c>
      <c r="C19" s="157"/>
      <c r="D19" s="157"/>
      <c r="E19" s="158"/>
      <c r="F19" s="158"/>
      <c r="G19" s="159"/>
      <c r="H19" s="159"/>
      <c r="I19" s="42"/>
      <c r="J19" s="42"/>
      <c r="K19" s="42"/>
      <c r="L19" s="42"/>
      <c r="M19" s="162">
        <f>SUM(M4:M18)</f>
        <v>1.0000000000000002</v>
      </c>
      <c r="N19" s="89">
        <f>SUM(N4:N18)</f>
        <v>4.1666666666666671E-2</v>
      </c>
      <c r="O19" s="89">
        <f>SUM(O4:O18)</f>
        <v>0.21249999999999999</v>
      </c>
      <c r="P19" s="89">
        <f>SUM(P4:P18)</f>
        <v>0.63166666666666682</v>
      </c>
      <c r="Q19" s="89">
        <f>SUM(Q4:Q18)</f>
        <v>1.0000000000000002</v>
      </c>
      <c r="R19" s="42"/>
      <c r="S19" s="42"/>
      <c r="T19" s="557"/>
      <c r="U19" s="557"/>
      <c r="V19" s="58">
        <f>SUM(V4:V18)</f>
        <v>4.1666666666666671E-2</v>
      </c>
      <c r="W19" s="58">
        <f>SUM(W4:W18)</f>
        <v>0.2</v>
      </c>
      <c r="X19" s="58">
        <f>SUM(X4:X18)</f>
        <v>0.2</v>
      </c>
      <c r="Y19" s="599">
        <f>SUM(Y4:Y18)</f>
        <v>0.2</v>
      </c>
      <c r="Z19" s="417"/>
    </row>
    <row r="20" spans="1:26" ht="54">
      <c r="A20" s="206">
        <v>16</v>
      </c>
      <c r="B20" s="409" t="s">
        <v>182</v>
      </c>
      <c r="C20" s="318" t="s">
        <v>183</v>
      </c>
      <c r="D20" s="318" t="s">
        <v>183</v>
      </c>
      <c r="E20" s="410">
        <v>44562</v>
      </c>
      <c r="F20" s="410">
        <v>44773</v>
      </c>
      <c r="G20" s="318" t="s">
        <v>184</v>
      </c>
      <c r="H20" s="318" t="s">
        <v>185</v>
      </c>
      <c r="I20" s="223">
        <v>0</v>
      </c>
      <c r="J20" s="223">
        <v>0</v>
      </c>
      <c r="K20" s="223">
        <v>1</v>
      </c>
      <c r="L20" s="223">
        <v>0</v>
      </c>
      <c r="M20" s="250">
        <v>0.06</v>
      </c>
      <c r="N20" s="91">
        <f>$M20*(SUM($I20:I20)/SUM($I20:$L20))</f>
        <v>0</v>
      </c>
      <c r="O20" s="91">
        <f>$M20*(SUM($I20:J20)/SUM($I20:$L20))</f>
        <v>0</v>
      </c>
      <c r="P20" s="91">
        <f>$M20*(SUM($I20:K20)/SUM($I20:$L20))</f>
        <v>0.06</v>
      </c>
      <c r="Q20" s="91">
        <f>$M20*(SUM($I20:L20)/SUM($I20:$L20))</f>
        <v>0.06</v>
      </c>
      <c r="R20" s="56"/>
      <c r="S20" s="563"/>
      <c r="T20" s="564"/>
      <c r="U20" s="564"/>
      <c r="V20" s="57">
        <f>$M20*SUM($R20:R20)/SUM($I20:$L20)</f>
        <v>0</v>
      </c>
      <c r="W20" s="613">
        <f>$M20*SUM($R20:S20)/SUM($I20:$L20)</f>
        <v>0</v>
      </c>
      <c r="X20" s="57">
        <f>$M20*SUM($R20:T20)/SUM($I20:$L20)</f>
        <v>0</v>
      </c>
      <c r="Y20" s="130">
        <f>$M20*SUM($R20:U20)/SUM($I20:$L20)</f>
        <v>0</v>
      </c>
      <c r="Z20" s="595"/>
    </row>
    <row r="21" spans="1:26" ht="81">
      <c r="A21" s="205">
        <v>17</v>
      </c>
      <c r="B21" s="154" t="s">
        <v>191</v>
      </c>
      <c r="C21" s="218" t="s">
        <v>192</v>
      </c>
      <c r="D21" s="218" t="s">
        <v>193</v>
      </c>
      <c r="E21" s="220">
        <v>44562</v>
      </c>
      <c r="F21" s="457">
        <v>44773</v>
      </c>
      <c r="G21" s="218" t="s">
        <v>184</v>
      </c>
      <c r="H21" s="218" t="s">
        <v>185</v>
      </c>
      <c r="I21" s="221">
        <v>0</v>
      </c>
      <c r="J21" s="438">
        <v>0</v>
      </c>
      <c r="K21" s="221">
        <v>1</v>
      </c>
      <c r="L21" s="221">
        <v>0</v>
      </c>
      <c r="M21" s="247">
        <v>7.0000000000000007E-2</v>
      </c>
      <c r="N21" s="91">
        <f>$M21*(SUM($I21:I21)/SUM($I21:$L21))</f>
        <v>0</v>
      </c>
      <c r="O21" s="91">
        <f>$M21*(SUM($I21:J21)/SUM($I21:$L21))</f>
        <v>0</v>
      </c>
      <c r="P21" s="91">
        <f>$M21*(SUM($I21:K21)/SUM($I21:$L21))</f>
        <v>7.0000000000000007E-2</v>
      </c>
      <c r="Q21" s="91">
        <f>$M21*(SUM($I21:L21)/SUM($I21:$L21))</f>
        <v>7.0000000000000007E-2</v>
      </c>
      <c r="R21" s="56"/>
      <c r="S21" s="565"/>
      <c r="T21" s="566"/>
      <c r="U21" s="566"/>
      <c r="V21" s="57">
        <f>$M21*SUM($R21:R21)/SUM($I21:$L21)</f>
        <v>0</v>
      </c>
      <c r="W21" s="613">
        <f>$M21*SUM($R21:S21)/SUM($I21:$L21)</f>
        <v>0</v>
      </c>
      <c r="X21" s="57">
        <f>$M21*SUM($R21:T21)/SUM($I21:$L21)</f>
        <v>0</v>
      </c>
      <c r="Y21" s="130">
        <f>$M21*SUM($R21:U21)/SUM($I21:$L21)</f>
        <v>0</v>
      </c>
      <c r="Z21" s="420"/>
    </row>
    <row r="22" spans="1:26" ht="108">
      <c r="A22" s="205">
        <v>18</v>
      </c>
      <c r="B22" s="154" t="s">
        <v>194</v>
      </c>
      <c r="C22" s="218" t="s">
        <v>195</v>
      </c>
      <c r="D22" s="218" t="s">
        <v>196</v>
      </c>
      <c r="E22" s="220">
        <v>44562</v>
      </c>
      <c r="F22" s="220">
        <v>44773</v>
      </c>
      <c r="G22" s="218" t="s">
        <v>184</v>
      </c>
      <c r="H22" s="218" t="s">
        <v>185</v>
      </c>
      <c r="I22" s="221">
        <v>0</v>
      </c>
      <c r="J22" s="221">
        <v>0</v>
      </c>
      <c r="K22" s="221">
        <v>1</v>
      </c>
      <c r="L22" s="221">
        <v>0</v>
      </c>
      <c r="M22" s="247">
        <v>7.0000000000000007E-2</v>
      </c>
      <c r="N22" s="91">
        <f>$M22*(SUM($I22:I22)/SUM($I22:$L22))</f>
        <v>0</v>
      </c>
      <c r="O22" s="91">
        <f>$M22*(SUM($I22:J22)/SUM($I22:$L22))</f>
        <v>0</v>
      </c>
      <c r="P22" s="91">
        <f>$M22*(SUM($I22:K22)/SUM($I22:$L22))</f>
        <v>7.0000000000000007E-2</v>
      </c>
      <c r="Q22" s="91">
        <f>$M22*(SUM($I22:L22)/SUM($I22:$L22))</f>
        <v>7.0000000000000007E-2</v>
      </c>
      <c r="R22" s="56"/>
      <c r="S22" s="565"/>
      <c r="T22" s="566"/>
      <c r="U22" s="566"/>
      <c r="V22" s="57">
        <f>$M22*SUM($R22:R22)/SUM($I22:$L22)</f>
        <v>0</v>
      </c>
      <c r="W22" s="613">
        <f>$M22*SUM($R22:S22)/SUM($I22:$L22)</f>
        <v>0</v>
      </c>
      <c r="X22" s="57">
        <f>$M22*SUM($R22:T22)/SUM($I22:$L22)</f>
        <v>0</v>
      </c>
      <c r="Y22" s="130">
        <f>$M22*SUM($R22:U22)/SUM($I22:$L22)</f>
        <v>0</v>
      </c>
      <c r="Z22" s="592"/>
    </row>
    <row r="23" spans="1:26" ht="114.75" customHeight="1">
      <c r="A23" s="205">
        <v>19</v>
      </c>
      <c r="B23" s="153" t="s">
        <v>197</v>
      </c>
      <c r="C23" s="191" t="s">
        <v>198</v>
      </c>
      <c r="D23" s="191" t="s">
        <v>199</v>
      </c>
      <c r="E23" s="202">
        <v>44562</v>
      </c>
      <c r="F23" s="202">
        <v>44926</v>
      </c>
      <c r="G23" s="191" t="s">
        <v>200</v>
      </c>
      <c r="H23" s="191" t="s">
        <v>201</v>
      </c>
      <c r="I23" s="221">
        <v>1</v>
      </c>
      <c r="J23" s="535">
        <v>1</v>
      </c>
      <c r="K23" s="204">
        <v>1</v>
      </c>
      <c r="L23" s="204">
        <v>1</v>
      </c>
      <c r="M23" s="247">
        <v>0.3</v>
      </c>
      <c r="N23" s="91">
        <f>$M23*(SUM($I23:I23)/SUM($I23:$L23))</f>
        <v>7.4999999999999997E-2</v>
      </c>
      <c r="O23" s="91">
        <f>$M23*(SUM($I23:J23)/SUM($I23:$L23))</f>
        <v>0.15</v>
      </c>
      <c r="P23" s="91">
        <f>$M23*(SUM($I23:K23)/SUM($I23:$L23))</f>
        <v>0.22499999999999998</v>
      </c>
      <c r="Q23" s="91">
        <f>$M23*(SUM($I23:L23)/SUM($I23:$L23))</f>
        <v>0.3</v>
      </c>
      <c r="R23" s="56">
        <v>1</v>
      </c>
      <c r="S23" s="573">
        <v>1</v>
      </c>
      <c r="T23" s="566"/>
      <c r="U23" s="566"/>
      <c r="V23" s="57">
        <f>$M23*SUM($R23:R23)/SUM($I23:$L23)</f>
        <v>7.4999999999999997E-2</v>
      </c>
      <c r="W23" s="57">
        <f>$M23*SUM($R23:S23)/SUM($I23:$L23)</f>
        <v>0.15</v>
      </c>
      <c r="X23" s="57">
        <f>$M23*SUM($R23:T23)/SUM($I23:$L23)</f>
        <v>0.15</v>
      </c>
      <c r="Y23" s="130">
        <f>$M23*SUM($R23:U23)/SUM($I23:$L23)</f>
        <v>0.15</v>
      </c>
      <c r="Z23" s="421" t="s">
        <v>856</v>
      </c>
    </row>
    <row r="24" spans="1:26" ht="108">
      <c r="A24" s="205">
        <v>20</v>
      </c>
      <c r="B24" s="153" t="s">
        <v>203</v>
      </c>
      <c r="C24" s="191" t="s">
        <v>204</v>
      </c>
      <c r="D24" s="191" t="s">
        <v>205</v>
      </c>
      <c r="E24" s="202">
        <v>44562</v>
      </c>
      <c r="F24" s="202">
        <v>44651</v>
      </c>
      <c r="G24" s="191" t="s">
        <v>206</v>
      </c>
      <c r="H24" s="191" t="s">
        <v>207</v>
      </c>
      <c r="I24" s="221">
        <v>1</v>
      </c>
      <c r="J24" s="204">
        <v>0</v>
      </c>
      <c r="K24" s="204">
        <v>0</v>
      </c>
      <c r="L24" s="204">
        <v>0</v>
      </c>
      <c r="M24" s="247">
        <v>0.03</v>
      </c>
      <c r="N24" s="91">
        <f>$M24*(SUM($I24:I24)/SUM($I24:$L24))</f>
        <v>0.03</v>
      </c>
      <c r="O24" s="91">
        <f>$M24*(SUM($I24:J24)/SUM($I24:$L24))</f>
        <v>0.03</v>
      </c>
      <c r="P24" s="91">
        <f>$M24*(SUM($I24:K24)/SUM($I24:$L24))</f>
        <v>0.03</v>
      </c>
      <c r="Q24" s="91">
        <f>$M24*(SUM($I24:L24)/SUM($I24:$L24))</f>
        <v>0.03</v>
      </c>
      <c r="R24" s="56">
        <v>1</v>
      </c>
      <c r="S24" s="566"/>
      <c r="T24" s="567"/>
      <c r="U24" s="566"/>
      <c r="V24" s="57">
        <f>$M24*SUM($R24:R24)/SUM($I24:$L24)</f>
        <v>0.03</v>
      </c>
      <c r="W24" s="57">
        <f>$M24*SUM($R24:S24)/SUM($I24:$L24)</f>
        <v>0.03</v>
      </c>
      <c r="X24" s="57">
        <f>$M24*SUM($R24:T24)/SUM($I24:$L24)</f>
        <v>0.03</v>
      </c>
      <c r="Y24" s="130">
        <f>$M24*SUM($R24:U24)/SUM($I24:$L24)</f>
        <v>0.03</v>
      </c>
      <c r="Z24" s="421"/>
    </row>
    <row r="25" spans="1:26" ht="108">
      <c r="A25" s="205">
        <v>21</v>
      </c>
      <c r="B25" s="153" t="s">
        <v>208</v>
      </c>
      <c r="C25" s="191" t="s">
        <v>209</v>
      </c>
      <c r="D25" s="191" t="s">
        <v>210</v>
      </c>
      <c r="E25" s="202">
        <v>44562</v>
      </c>
      <c r="F25" s="202">
        <v>44651</v>
      </c>
      <c r="G25" s="191" t="s">
        <v>206</v>
      </c>
      <c r="H25" s="191" t="s">
        <v>207</v>
      </c>
      <c r="I25" s="221">
        <v>1</v>
      </c>
      <c r="J25" s="204">
        <v>0</v>
      </c>
      <c r="K25" s="204">
        <v>0</v>
      </c>
      <c r="L25" s="204">
        <v>0</v>
      </c>
      <c r="M25" s="247">
        <v>0.03</v>
      </c>
      <c r="N25" s="91">
        <f>$M25*(SUM($I25:I25)/SUM($I25:$L25))</f>
        <v>0.03</v>
      </c>
      <c r="O25" s="91">
        <f>$M25*(SUM($I25:J25)/SUM($I25:$L25))</f>
        <v>0.03</v>
      </c>
      <c r="P25" s="91">
        <f>$M25*(SUM($I25:K25)/SUM($I25:$L25))</f>
        <v>0.03</v>
      </c>
      <c r="Q25" s="91">
        <f>$M25*(SUM($I25:L25)/SUM($I25:$L25))</f>
        <v>0.03</v>
      </c>
      <c r="R25" s="56">
        <v>1</v>
      </c>
      <c r="S25" s="568"/>
      <c r="T25" s="563"/>
      <c r="U25" s="568"/>
      <c r="V25" s="57">
        <f>$M25*SUM($R25:R25)/SUM($I25:$L25)</f>
        <v>0.03</v>
      </c>
      <c r="W25" s="57">
        <f>$M25*SUM($R25:S25)/SUM($I25:$L25)</f>
        <v>0.03</v>
      </c>
      <c r="X25" s="57">
        <f>$M25*SUM($R25:T25)/SUM($I25:$L25)</f>
        <v>0.03</v>
      </c>
      <c r="Y25" s="130">
        <f>$M25*SUM($R25:U25)/SUM($I25:$L25)</f>
        <v>0.03</v>
      </c>
      <c r="Z25" s="590"/>
    </row>
    <row r="26" spans="1:26" ht="108">
      <c r="A26" s="205">
        <v>22</v>
      </c>
      <c r="B26" s="153" t="s">
        <v>211</v>
      </c>
      <c r="C26" s="191" t="s">
        <v>212</v>
      </c>
      <c r="D26" s="191" t="s">
        <v>213</v>
      </c>
      <c r="E26" s="202">
        <v>44652</v>
      </c>
      <c r="F26" s="202">
        <v>44742</v>
      </c>
      <c r="G26" s="191" t="s">
        <v>206</v>
      </c>
      <c r="H26" s="191" t="s">
        <v>207</v>
      </c>
      <c r="I26" s="204">
        <v>0</v>
      </c>
      <c r="J26" s="535">
        <v>1</v>
      </c>
      <c r="K26" s="204">
        <v>0</v>
      </c>
      <c r="L26" s="204">
        <v>0</v>
      </c>
      <c r="M26" s="247">
        <v>0.04</v>
      </c>
      <c r="N26" s="91">
        <f>$M26*(SUM($I26:I26)/SUM($I26:$L26))</f>
        <v>0</v>
      </c>
      <c r="O26" s="91">
        <f>$M26*(SUM($I26:J26)/SUM($I26:$L26))</f>
        <v>0.04</v>
      </c>
      <c r="P26" s="91">
        <f>$M26*(SUM($I26:K26)/SUM($I26:$L26))</f>
        <v>0.04</v>
      </c>
      <c r="Q26" s="91">
        <f>$M26*(SUM($I26:L26)/SUM($I26:$L26))</f>
        <v>0.04</v>
      </c>
      <c r="R26" s="56"/>
      <c r="S26" s="561">
        <v>1</v>
      </c>
      <c r="T26" s="567"/>
      <c r="U26" s="566"/>
      <c r="V26" s="57">
        <f>$M26*SUM($R26:R26)/SUM($I26:$L26)</f>
        <v>0</v>
      </c>
      <c r="W26" s="57">
        <f>$M26*SUM($R26:S26)/SUM($I26:$L26)</f>
        <v>0.04</v>
      </c>
      <c r="X26" s="57">
        <f>$M26*SUM($R26:T26)/SUM($I26:$L26)</f>
        <v>0.04</v>
      </c>
      <c r="Y26" s="130">
        <f>$M26*SUM($R26:U26)/SUM($I26:$L26)</f>
        <v>0.04</v>
      </c>
      <c r="Z26" s="425" t="s">
        <v>862</v>
      </c>
    </row>
    <row r="27" spans="1:26" ht="108">
      <c r="A27" s="205">
        <v>23</v>
      </c>
      <c r="B27" s="153" t="s">
        <v>214</v>
      </c>
      <c r="C27" s="191" t="s">
        <v>215</v>
      </c>
      <c r="D27" s="191" t="s">
        <v>216</v>
      </c>
      <c r="E27" s="202">
        <v>44652</v>
      </c>
      <c r="F27" s="202">
        <v>44742</v>
      </c>
      <c r="G27" s="191" t="s">
        <v>206</v>
      </c>
      <c r="H27" s="191" t="s">
        <v>207</v>
      </c>
      <c r="I27" s="204">
        <v>0</v>
      </c>
      <c r="J27" s="535">
        <v>1</v>
      </c>
      <c r="K27" s="204">
        <v>0</v>
      </c>
      <c r="L27" s="204">
        <v>0</v>
      </c>
      <c r="M27" s="247">
        <v>0.04</v>
      </c>
      <c r="N27" s="91">
        <f>$M27*(SUM($I27:I27)/SUM($I27:$L27))</f>
        <v>0</v>
      </c>
      <c r="O27" s="91">
        <f>$M27*(SUM($I27:J27)/SUM($I27:$L27))</f>
        <v>0.04</v>
      </c>
      <c r="P27" s="91">
        <f>$M27*(SUM($I27:K27)/SUM($I27:$L27))</f>
        <v>0.04</v>
      </c>
      <c r="Q27" s="91">
        <f>$M27*(SUM($I27:L27)/SUM($I27:$L27))</f>
        <v>0.04</v>
      </c>
      <c r="R27" s="56"/>
      <c r="S27" s="561">
        <v>1</v>
      </c>
      <c r="T27" s="567"/>
      <c r="U27" s="566"/>
      <c r="V27" s="57">
        <f>$M27*SUM($R27:R27)/SUM($I27:$L27)</f>
        <v>0</v>
      </c>
      <c r="W27" s="57">
        <f>$M27*SUM($R27:S27)/SUM($I27:$L27)</f>
        <v>0.04</v>
      </c>
      <c r="X27" s="57">
        <f>$M27*SUM($R27:T27)/SUM($I27:$L27)</f>
        <v>0.04</v>
      </c>
      <c r="Y27" s="130">
        <f>$M27*SUM($R27:U27)/SUM($I27:$L27)</f>
        <v>0.04</v>
      </c>
      <c r="Z27" s="594" t="s">
        <v>863</v>
      </c>
    </row>
    <row r="28" spans="1:26" ht="54">
      <c r="A28" s="205">
        <v>24</v>
      </c>
      <c r="B28" s="153" t="s">
        <v>217</v>
      </c>
      <c r="C28" s="191" t="s">
        <v>218</v>
      </c>
      <c r="D28" s="191" t="s">
        <v>219</v>
      </c>
      <c r="E28" s="202">
        <v>44562</v>
      </c>
      <c r="F28" s="202">
        <v>44926</v>
      </c>
      <c r="G28" s="191" t="s">
        <v>220</v>
      </c>
      <c r="H28" s="191" t="s">
        <v>221</v>
      </c>
      <c r="I28" s="204">
        <v>0</v>
      </c>
      <c r="J28" s="535">
        <v>6</v>
      </c>
      <c r="K28" s="204">
        <v>0</v>
      </c>
      <c r="L28" s="204">
        <v>6</v>
      </c>
      <c r="M28" s="247">
        <v>0.03</v>
      </c>
      <c r="N28" s="91">
        <f>$M28*(SUM($I28:I28)/SUM($I28:$L28))</f>
        <v>0</v>
      </c>
      <c r="O28" s="91">
        <f>$M28*(SUM($I28:J28)/SUM($I28:$L28))</f>
        <v>1.4999999999999999E-2</v>
      </c>
      <c r="P28" s="91">
        <f>$M28*(SUM($I28:K28)/SUM($I28:$L28))</f>
        <v>1.4999999999999999E-2</v>
      </c>
      <c r="Q28" s="91">
        <f>$M28*(SUM($I28:L28)/SUM($I28:$L28))</f>
        <v>0.03</v>
      </c>
      <c r="R28" s="56"/>
      <c r="S28" s="561">
        <v>6</v>
      </c>
      <c r="T28" s="567"/>
      <c r="U28" s="566"/>
      <c r="V28" s="57">
        <f>$M28*SUM($R28:R28)/SUM($I28:$L28)</f>
        <v>0</v>
      </c>
      <c r="W28" s="57">
        <f>$M28*SUM($R28:S28)/SUM($I28:$L28)</f>
        <v>1.4999999999999999E-2</v>
      </c>
      <c r="X28" s="57">
        <f>$M28*SUM($R28:T28)/SUM($I28:$L28)</f>
        <v>1.4999999999999999E-2</v>
      </c>
      <c r="Y28" s="130">
        <f>$M28*SUM($R28:U28)/SUM($I28:$L28)</f>
        <v>1.4999999999999999E-2</v>
      </c>
      <c r="Z28" s="419" t="s">
        <v>857</v>
      </c>
    </row>
    <row r="29" spans="1:26" ht="108">
      <c r="A29" s="205">
        <v>25</v>
      </c>
      <c r="B29" s="153" t="s">
        <v>222</v>
      </c>
      <c r="C29" s="191" t="s">
        <v>223</v>
      </c>
      <c r="D29" s="191" t="s">
        <v>224</v>
      </c>
      <c r="E29" s="202">
        <v>44743</v>
      </c>
      <c r="F29" s="202">
        <v>44834</v>
      </c>
      <c r="G29" s="191" t="s">
        <v>206</v>
      </c>
      <c r="H29" s="191" t="s">
        <v>207</v>
      </c>
      <c r="I29" s="204">
        <v>0</v>
      </c>
      <c r="J29" s="204">
        <v>0</v>
      </c>
      <c r="K29" s="204">
        <v>1</v>
      </c>
      <c r="L29" s="204">
        <v>0</v>
      </c>
      <c r="M29" s="247">
        <v>0.03</v>
      </c>
      <c r="N29" s="91">
        <f>$M29*(SUM($I29:I29)/SUM($I29:$L29))</f>
        <v>0</v>
      </c>
      <c r="O29" s="91">
        <f>$M29*(SUM($I29:J29)/SUM($I29:$L29))</f>
        <v>0</v>
      </c>
      <c r="P29" s="91">
        <f>$M29*(SUM($I29:K29)/SUM($I29:$L29))</f>
        <v>0.03</v>
      </c>
      <c r="Q29" s="91">
        <f>$M29*(SUM($I29:L29)/SUM($I29:$L29))</f>
        <v>0.03</v>
      </c>
      <c r="R29" s="56"/>
      <c r="S29" s="566"/>
      <c r="T29" s="567"/>
      <c r="U29" s="566"/>
      <c r="V29" s="57">
        <f>$M29*SUM($R29:R29)/SUM($I29:$L29)</f>
        <v>0</v>
      </c>
      <c r="W29" s="598">
        <f>$M29*SUM($R29:S29)/SUM($I29:$L29)</f>
        <v>0</v>
      </c>
      <c r="X29" s="57">
        <f>$M29*SUM($R29:T29)/SUM($I29:$L29)</f>
        <v>0</v>
      </c>
      <c r="Y29" s="130">
        <f>$M29*SUM($R29:U29)/SUM($I29:$L29)</f>
        <v>0</v>
      </c>
      <c r="Z29" s="592"/>
    </row>
    <row r="30" spans="1:26" ht="81">
      <c r="A30" s="205">
        <v>26</v>
      </c>
      <c r="B30" s="153" t="s">
        <v>225</v>
      </c>
      <c r="C30" s="191" t="s">
        <v>226</v>
      </c>
      <c r="D30" s="191" t="s">
        <v>227</v>
      </c>
      <c r="E30" s="202">
        <v>44562</v>
      </c>
      <c r="F30" s="202">
        <v>44926</v>
      </c>
      <c r="G30" s="191" t="s">
        <v>228</v>
      </c>
      <c r="H30" s="191" t="s">
        <v>229</v>
      </c>
      <c r="I30" s="204">
        <v>0</v>
      </c>
      <c r="J30" s="535">
        <v>1</v>
      </c>
      <c r="K30" s="204">
        <v>1</v>
      </c>
      <c r="L30" s="204">
        <v>1</v>
      </c>
      <c r="M30" s="247">
        <v>0.12</v>
      </c>
      <c r="N30" s="91">
        <f>$M30*(SUM($I30:I30)/SUM($I30:$L30))</f>
        <v>0</v>
      </c>
      <c r="O30" s="91">
        <f>$M30*(SUM($I30:J30)/SUM($I30:$L30))</f>
        <v>3.9999999999999994E-2</v>
      </c>
      <c r="P30" s="91">
        <f>$M30*(SUM($I30:K30)/SUM($I30:$L30))</f>
        <v>7.9999999999999988E-2</v>
      </c>
      <c r="Q30" s="91">
        <f>$M30*(SUM($I30:L30)/SUM($I30:$L30))</f>
        <v>0.12</v>
      </c>
      <c r="R30" s="56"/>
      <c r="S30" s="562">
        <v>1</v>
      </c>
      <c r="T30" s="563"/>
      <c r="U30" s="568"/>
      <c r="V30" s="57">
        <f>$M30*SUM($R30:R30)/SUM($I30:$L30)</f>
        <v>0</v>
      </c>
      <c r="W30" s="57">
        <f>$M30*SUM($R30:S30)/SUM($I30:$L30)</f>
        <v>0.04</v>
      </c>
      <c r="X30" s="57">
        <f>$M30*SUM($R30:T30)/SUM($I30:$L30)</f>
        <v>0.04</v>
      </c>
      <c r="Y30" s="130">
        <f>$M30*SUM($R30:U30)/SUM($I30:$L30)</f>
        <v>0.04</v>
      </c>
      <c r="Z30" s="421" t="s">
        <v>858</v>
      </c>
    </row>
    <row r="31" spans="1:26" ht="108">
      <c r="A31" s="205">
        <v>27</v>
      </c>
      <c r="B31" s="153" t="s">
        <v>230</v>
      </c>
      <c r="C31" s="191" t="s">
        <v>231</v>
      </c>
      <c r="D31" s="191" t="s">
        <v>232</v>
      </c>
      <c r="E31" s="202">
        <v>44835</v>
      </c>
      <c r="F31" s="202">
        <v>44926</v>
      </c>
      <c r="G31" s="191" t="s">
        <v>206</v>
      </c>
      <c r="H31" s="191" t="s">
        <v>207</v>
      </c>
      <c r="I31" s="204">
        <v>0</v>
      </c>
      <c r="J31" s="204">
        <v>0</v>
      </c>
      <c r="K31" s="204">
        <v>0</v>
      </c>
      <c r="L31" s="204">
        <v>1</v>
      </c>
      <c r="M31" s="247">
        <v>0.03</v>
      </c>
      <c r="N31" s="91">
        <f>$M31*(SUM($I31:I31)/SUM($I31:$L31))</f>
        <v>0</v>
      </c>
      <c r="O31" s="91">
        <f>$M31*(SUM($I31:J31)/SUM($I31:$L31))</f>
        <v>0</v>
      </c>
      <c r="P31" s="91">
        <f>$M31*(SUM($I31:K31)/SUM($I31:$L31))</f>
        <v>0</v>
      </c>
      <c r="Q31" s="91">
        <f>$M31*(SUM($I31:L31)/SUM($I31:$L31))</f>
        <v>0.03</v>
      </c>
      <c r="R31" s="56"/>
      <c r="S31" s="566"/>
      <c r="T31" s="567"/>
      <c r="U31" s="566"/>
      <c r="V31" s="57">
        <f>$M31*SUM($R31:R31)/SUM($I31:$L31)</f>
        <v>0</v>
      </c>
      <c r="W31" s="598">
        <f>$M31*SUM($R31:S31)/SUM($I31:$L31)</f>
        <v>0</v>
      </c>
      <c r="X31" s="57">
        <f>$M31*SUM($R31:T31)/SUM($I31:$L31)</f>
        <v>0</v>
      </c>
      <c r="Y31" s="130">
        <f>$M31*SUM($R31:U31)/SUM($I31:$L31)</f>
        <v>0</v>
      </c>
      <c r="Z31" s="592"/>
    </row>
    <row r="32" spans="1:26" ht="148.5">
      <c r="A32" s="205">
        <v>28</v>
      </c>
      <c r="B32" s="153" t="s">
        <v>233</v>
      </c>
      <c r="C32" s="191" t="s">
        <v>234</v>
      </c>
      <c r="D32" s="191" t="s">
        <v>235</v>
      </c>
      <c r="E32" s="202">
        <v>44562</v>
      </c>
      <c r="F32" s="202">
        <v>44926</v>
      </c>
      <c r="G32" s="191" t="s">
        <v>236</v>
      </c>
      <c r="H32" s="191" t="s">
        <v>237</v>
      </c>
      <c r="I32" s="221">
        <v>1</v>
      </c>
      <c r="J32" s="535">
        <v>1</v>
      </c>
      <c r="K32" s="204">
        <v>1</v>
      </c>
      <c r="L32" s="204">
        <v>1</v>
      </c>
      <c r="M32" s="247">
        <v>0.03</v>
      </c>
      <c r="N32" s="91">
        <f>$M32*(SUM($I32:I32)/SUM($I32:$L32))</f>
        <v>7.4999999999999997E-3</v>
      </c>
      <c r="O32" s="91">
        <f>$M32*(SUM($I32:J32)/SUM($I32:$L32))</f>
        <v>1.4999999999999999E-2</v>
      </c>
      <c r="P32" s="91">
        <f>$M32*(SUM($I32:K32)/SUM($I32:$L32))</f>
        <v>2.2499999999999999E-2</v>
      </c>
      <c r="Q32" s="91">
        <f>$M32*(SUM($I32:L32)/SUM($I32:$L32))</f>
        <v>0.03</v>
      </c>
      <c r="R32" s="56">
        <v>1</v>
      </c>
      <c r="S32" s="561">
        <v>1</v>
      </c>
      <c r="T32" s="567"/>
      <c r="U32" s="566"/>
      <c r="V32" s="57">
        <f>$M32*SUM($R32:R32)/SUM($I32:$L32)</f>
        <v>7.4999999999999997E-3</v>
      </c>
      <c r="W32" s="57">
        <f>$M32*SUM($R32:S32)/SUM($I32:$L32)</f>
        <v>1.4999999999999999E-2</v>
      </c>
      <c r="X32" s="57">
        <f>$M32*SUM($R32:T32)/SUM($I32:$L32)</f>
        <v>1.4999999999999999E-2</v>
      </c>
      <c r="Y32" s="130">
        <f>$M32*SUM($R32:U32)/SUM($I32:$L32)</f>
        <v>1.4999999999999999E-2</v>
      </c>
      <c r="Z32" s="421" t="s">
        <v>859</v>
      </c>
    </row>
    <row r="33" spans="1:26" ht="108">
      <c r="A33" s="205">
        <v>29</v>
      </c>
      <c r="B33" s="153" t="s">
        <v>238</v>
      </c>
      <c r="C33" s="191" t="s">
        <v>239</v>
      </c>
      <c r="D33" s="191" t="s">
        <v>240</v>
      </c>
      <c r="E33" s="202">
        <v>44562</v>
      </c>
      <c r="F33" s="202">
        <v>44926</v>
      </c>
      <c r="G33" s="191" t="s">
        <v>241</v>
      </c>
      <c r="H33" s="191" t="s">
        <v>242</v>
      </c>
      <c r="I33" s="204">
        <v>0</v>
      </c>
      <c r="J33" s="204">
        <v>0</v>
      </c>
      <c r="K33" s="204">
        <v>0</v>
      </c>
      <c r="L33" s="204">
        <v>2</v>
      </c>
      <c r="M33" s="247">
        <v>0.03</v>
      </c>
      <c r="N33" s="91">
        <f>$M33*(SUM($I33:I33)/SUM($I33:$L33))</f>
        <v>0</v>
      </c>
      <c r="O33" s="91">
        <f>$M33*(SUM($I33:J33)/SUM($I33:$L33))</f>
        <v>0</v>
      </c>
      <c r="P33" s="91">
        <f>$M33*(SUM($I33:K33)/SUM($I33:$L33))</f>
        <v>0</v>
      </c>
      <c r="Q33" s="91">
        <f>$M33*(SUM($I33:L33)/SUM($I33:$L33))</f>
        <v>0.03</v>
      </c>
      <c r="R33" s="56"/>
      <c r="S33" s="566"/>
      <c r="T33" s="567"/>
      <c r="U33" s="566"/>
      <c r="V33" s="57">
        <f>$M33*SUM($R33:R33)/SUM($I33:$L33)</f>
        <v>0</v>
      </c>
      <c r="W33" s="598">
        <f>$M33*SUM($R33:S33)/SUM($I33:$L33)</f>
        <v>0</v>
      </c>
      <c r="X33" s="57">
        <f>$M33*SUM($R33:T33)/SUM($I33:$L33)</f>
        <v>0</v>
      </c>
      <c r="Y33" s="130">
        <f>$M33*SUM($R33:U33)/SUM($I33:$L33)</f>
        <v>0</v>
      </c>
      <c r="Z33" s="420"/>
    </row>
    <row r="34" spans="1:26" ht="100.5" customHeight="1">
      <c r="A34" s="205">
        <v>30</v>
      </c>
      <c r="B34" s="153" t="s">
        <v>244</v>
      </c>
      <c r="C34" s="191" t="s">
        <v>160</v>
      </c>
      <c r="D34" s="191" t="s">
        <v>161</v>
      </c>
      <c r="E34" s="202">
        <v>44593</v>
      </c>
      <c r="F34" s="202">
        <v>44712</v>
      </c>
      <c r="G34" s="191" t="s">
        <v>162</v>
      </c>
      <c r="H34" s="191" t="s">
        <v>163</v>
      </c>
      <c r="I34" s="204">
        <v>0</v>
      </c>
      <c r="J34" s="535">
        <v>1</v>
      </c>
      <c r="K34" s="204">
        <v>0</v>
      </c>
      <c r="L34" s="204">
        <v>0</v>
      </c>
      <c r="M34" s="247">
        <v>0.04</v>
      </c>
      <c r="N34" s="91">
        <f>$M34*(SUM($I34:I34)/SUM($I34:$L34))</f>
        <v>0</v>
      </c>
      <c r="O34" s="91">
        <f>$M34*(SUM($I34:J34)/SUM($I34:$L34))</f>
        <v>0.04</v>
      </c>
      <c r="P34" s="91">
        <f>$M34*(SUM($I34:K34)/SUM($I34:$L34))</f>
        <v>0.04</v>
      </c>
      <c r="Q34" s="91">
        <f>$M34*(SUM($I34:L34)/SUM($I34:$L34))</f>
        <v>0.04</v>
      </c>
      <c r="R34" s="56"/>
      <c r="S34" s="573">
        <v>1</v>
      </c>
      <c r="T34" s="566"/>
      <c r="U34" s="569"/>
      <c r="V34" s="57">
        <f>$M34*SUM($R34:R34)/SUM($I34:$L34)</f>
        <v>0</v>
      </c>
      <c r="W34" s="57">
        <f>$M34*SUM($R34:S34)/SUM($I34:$L34)</f>
        <v>0.04</v>
      </c>
      <c r="X34" s="57">
        <f>$M34*SUM($R34:T34)/SUM($I34:$L34)</f>
        <v>0.04</v>
      </c>
      <c r="Y34" s="130">
        <f>$M34*SUM($R34:U34)/SUM($I34:$L34)</f>
        <v>0.04</v>
      </c>
      <c r="Z34" s="575" t="s">
        <v>861</v>
      </c>
    </row>
    <row r="35" spans="1:26" ht="66" customHeight="1">
      <c r="A35" s="205">
        <v>31</v>
      </c>
      <c r="B35" s="153" t="s">
        <v>249</v>
      </c>
      <c r="C35" s="218" t="s">
        <v>166</v>
      </c>
      <c r="D35" s="218" t="s">
        <v>167</v>
      </c>
      <c r="E35" s="219">
        <v>44621</v>
      </c>
      <c r="F35" s="220">
        <v>44895</v>
      </c>
      <c r="G35" s="218" t="s">
        <v>168</v>
      </c>
      <c r="H35" s="218" t="s">
        <v>169</v>
      </c>
      <c r="I35" s="221">
        <v>1</v>
      </c>
      <c r="J35" s="535">
        <v>1</v>
      </c>
      <c r="K35" s="221">
        <v>1</v>
      </c>
      <c r="L35" s="221">
        <v>0</v>
      </c>
      <c r="M35" s="196">
        <v>0.05</v>
      </c>
      <c r="N35" s="91">
        <f>$M35*(SUM($I35:I35)/SUM($I35:$L35))</f>
        <v>1.6666666666666666E-2</v>
      </c>
      <c r="O35" s="91">
        <f>$M35*(SUM($I35:J35)/SUM($I35:$L35))</f>
        <v>3.3333333333333333E-2</v>
      </c>
      <c r="P35" s="91">
        <f>$M35*(SUM($I35:K35)/SUM($I35:$L35))</f>
        <v>0.05</v>
      </c>
      <c r="Q35" s="91">
        <f>$M35*(SUM($I35:L35)/SUM($I35:$L35))</f>
        <v>0.05</v>
      </c>
      <c r="R35" s="56">
        <v>1</v>
      </c>
      <c r="S35" s="572">
        <v>1</v>
      </c>
      <c r="T35" s="570"/>
      <c r="U35" s="563"/>
      <c r="V35" s="57">
        <f>$M35*SUM($R35:R35)/SUM($I35:$L35)</f>
        <v>1.6666666666666666E-2</v>
      </c>
      <c r="W35" s="57">
        <f>$M35*SUM($R35:S35)/SUM($I35:$L35)</f>
        <v>3.3333333333333333E-2</v>
      </c>
      <c r="X35" s="57">
        <f>$M35*SUM($R35:T35)/SUM($I35:$L35)</f>
        <v>3.3333333333333333E-2</v>
      </c>
      <c r="Y35" s="130">
        <f>$M35*SUM($R35:U35)/SUM($I35:$L35)</f>
        <v>3.3333333333333333E-2</v>
      </c>
      <c r="Z35" s="419" t="s">
        <v>860</v>
      </c>
    </row>
    <row r="36" spans="1:26" ht="15.75" thickBot="1">
      <c r="A36" s="152"/>
      <c r="B36" s="156" t="s">
        <v>250</v>
      </c>
      <c r="C36" s="157"/>
      <c r="D36" s="157"/>
      <c r="E36" s="158"/>
      <c r="F36" s="158"/>
      <c r="G36" s="159"/>
      <c r="H36" s="159"/>
      <c r="I36" s="42"/>
      <c r="J36" s="42"/>
      <c r="K36" s="42"/>
      <c r="L36" s="42"/>
      <c r="M36" s="162">
        <f>SUM(M20:M35)</f>
        <v>1.0000000000000002</v>
      </c>
      <c r="N36" s="132">
        <f>SUM(N20:N35)</f>
        <v>0.15916666666666668</v>
      </c>
      <c r="O36" s="132">
        <f>SUM(O20:O35)</f>
        <v>0.43333333333333329</v>
      </c>
      <c r="P36" s="132">
        <f t="shared" ref="P36:Q36" si="0">SUM(P20:P35)</f>
        <v>0.8025000000000001</v>
      </c>
      <c r="Q36" s="132">
        <f t="shared" si="0"/>
        <v>1.0000000000000002</v>
      </c>
      <c r="R36" s="132"/>
      <c r="S36" s="132"/>
      <c r="T36" s="132"/>
      <c r="U36" s="132"/>
      <c r="V36" s="89">
        <f>SUM(V20:V35)</f>
        <v>0.15916666666666668</v>
      </c>
      <c r="W36" s="89">
        <f>SUM(W20:W35)</f>
        <v>0.43333333333333329</v>
      </c>
      <c r="X36" s="89">
        <f t="shared" ref="X36:Y36" si="1">SUM(X20:X35)</f>
        <v>0.43333333333333329</v>
      </c>
      <c r="Y36" s="600">
        <f t="shared" si="1"/>
        <v>0.43333333333333329</v>
      </c>
      <c r="Z36" s="158"/>
    </row>
    <row r="37" spans="1:26" ht="121.5">
      <c r="A37" s="206">
        <v>32</v>
      </c>
      <c r="B37" s="155" t="s">
        <v>251</v>
      </c>
      <c r="C37" s="178" t="s">
        <v>252</v>
      </c>
      <c r="D37" s="179" t="s">
        <v>253</v>
      </c>
      <c r="E37" s="180">
        <v>44593</v>
      </c>
      <c r="F37" s="180">
        <v>44926</v>
      </c>
      <c r="G37" s="181" t="s">
        <v>254</v>
      </c>
      <c r="H37" s="178" t="s">
        <v>255</v>
      </c>
      <c r="I37" s="186">
        <v>0.25</v>
      </c>
      <c r="J37" s="536">
        <v>0.25</v>
      </c>
      <c r="K37" s="183">
        <v>0.25</v>
      </c>
      <c r="L37" s="183">
        <v>0.25</v>
      </c>
      <c r="M37" s="184">
        <v>0.05</v>
      </c>
      <c r="N37" s="91">
        <f>$M37*(SUM($I37:I37)/SUM($I37:$L37))</f>
        <v>1.2500000000000001E-2</v>
      </c>
      <c r="O37" s="91">
        <f>$M37*(SUM($I37:J37)/SUM($I37:$L37))</f>
        <v>2.5000000000000001E-2</v>
      </c>
      <c r="P37" s="91">
        <f>$M37*(SUM($I37:K37)/SUM($I37:$L37))</f>
        <v>3.7500000000000006E-2</v>
      </c>
      <c r="Q37" s="91">
        <f>$M37*(SUM($I37:L37)/SUM($I37:$L37))</f>
        <v>0.05</v>
      </c>
      <c r="R37" s="554">
        <v>0.25</v>
      </c>
      <c r="S37" s="576">
        <v>0.25</v>
      </c>
      <c r="T37" s="564"/>
      <c r="U37" s="571"/>
      <c r="V37" s="57">
        <f>$M37*SUM($R37:R37)/SUM($I37:$L37)</f>
        <v>1.2500000000000001E-2</v>
      </c>
      <c r="W37" s="57">
        <f>$M37*SUM($R37:S37)/SUM($I37:$L37)</f>
        <v>2.5000000000000001E-2</v>
      </c>
      <c r="X37" s="57">
        <f>$M37*SUM($R37:T37)/SUM($I37:$L37)</f>
        <v>2.5000000000000001E-2</v>
      </c>
      <c r="Y37" s="130">
        <f>$M37*SUM($R37:U37)/SUM($I37:$L37)</f>
        <v>2.5000000000000001E-2</v>
      </c>
      <c r="Z37" s="421" t="s">
        <v>876</v>
      </c>
    </row>
    <row r="38" spans="1:26" ht="108">
      <c r="A38" s="205">
        <v>33</v>
      </c>
      <c r="B38" s="153" t="s">
        <v>259</v>
      </c>
      <c r="C38" s="188" t="s">
        <v>260</v>
      </c>
      <c r="D38" s="188" t="s">
        <v>261</v>
      </c>
      <c r="E38" s="189">
        <v>44568</v>
      </c>
      <c r="F38" s="189">
        <v>44834</v>
      </c>
      <c r="G38" s="190" t="s">
        <v>262</v>
      </c>
      <c r="H38" s="191" t="s">
        <v>263</v>
      </c>
      <c r="I38" s="196">
        <v>0.33</v>
      </c>
      <c r="J38" s="537">
        <v>0.33</v>
      </c>
      <c r="K38" s="193">
        <v>0.33</v>
      </c>
      <c r="L38" s="193">
        <v>0</v>
      </c>
      <c r="M38" s="194">
        <v>0.05</v>
      </c>
      <c r="N38" s="91">
        <f>$M38*(SUM($I38:I38)/SUM($I38:$L38))</f>
        <v>1.666666666666667E-2</v>
      </c>
      <c r="O38" s="91">
        <f>$M38*(SUM($I38:J38)/SUM($I38:$L38))</f>
        <v>3.333333333333334E-2</v>
      </c>
      <c r="P38" s="91">
        <f>$M38*(SUM($I38:K38)/SUM($I38:$L38))</f>
        <v>0.05</v>
      </c>
      <c r="Q38" s="91">
        <f>$M38*(SUM($I38:L38)/SUM($I38:$L38))</f>
        <v>0.05</v>
      </c>
      <c r="R38" s="555">
        <v>0.33</v>
      </c>
      <c r="S38" s="577">
        <v>0.33</v>
      </c>
      <c r="T38" s="566"/>
      <c r="U38" s="569"/>
      <c r="V38" s="57">
        <f>$M38*SUM($R38:R38)/SUM($I38:$L38)</f>
        <v>1.6666666666666666E-2</v>
      </c>
      <c r="W38" s="57">
        <f>$M38*SUM($R38:S38)/SUM($I38:$L38)</f>
        <v>3.3333333333333333E-2</v>
      </c>
      <c r="X38" s="57">
        <f>$M38*SUM($R38:T38)/SUM($I38:$L38)</f>
        <v>3.3333333333333333E-2</v>
      </c>
      <c r="Y38" s="130">
        <f>$M38*SUM($R38:U38)/SUM($I38:$L38)</f>
        <v>3.3333333333333333E-2</v>
      </c>
      <c r="Z38" s="419" t="s">
        <v>877</v>
      </c>
    </row>
    <row r="39" spans="1:26" ht="108">
      <c r="A39" s="205">
        <v>34</v>
      </c>
      <c r="B39" s="153" t="s">
        <v>264</v>
      </c>
      <c r="C39" s="188" t="s">
        <v>265</v>
      </c>
      <c r="D39" s="188" t="s">
        <v>266</v>
      </c>
      <c r="E39" s="198">
        <v>44607</v>
      </c>
      <c r="F39" s="198">
        <v>44773</v>
      </c>
      <c r="G39" s="190" t="s">
        <v>267</v>
      </c>
      <c r="H39" s="191" t="s">
        <v>268</v>
      </c>
      <c r="I39" s="429">
        <v>0.2</v>
      </c>
      <c r="J39" s="537">
        <v>0.3</v>
      </c>
      <c r="K39" s="194">
        <v>0.5</v>
      </c>
      <c r="L39" s="193">
        <v>0</v>
      </c>
      <c r="M39" s="194">
        <v>0.15</v>
      </c>
      <c r="N39" s="91">
        <f>$M39*(SUM($I39:I39)/SUM($I39:$L39))</f>
        <v>0.03</v>
      </c>
      <c r="O39" s="91">
        <f>$M39*(SUM($I39:J39)/SUM($I39:$L39))</f>
        <v>7.4999999999999997E-2</v>
      </c>
      <c r="P39" s="91">
        <f>$M39*(SUM($I39:K39)/SUM($I39:$L39))</f>
        <v>0.15</v>
      </c>
      <c r="Q39" s="91">
        <f>$M39*(SUM($I39:L39)/SUM($I39:$L39))</f>
        <v>0.15</v>
      </c>
      <c r="R39" s="554">
        <v>0.2</v>
      </c>
      <c r="S39" s="577">
        <v>0.3</v>
      </c>
      <c r="T39" s="566"/>
      <c r="U39" s="569"/>
      <c r="V39" s="57">
        <f>$M39*SUM($R39:R39)/SUM($I39:$L39)</f>
        <v>0.03</v>
      </c>
      <c r="W39" s="57">
        <f>$M39*SUM($R39:S39)/SUM($I39:$L39)</f>
        <v>7.4999999999999997E-2</v>
      </c>
      <c r="X39" s="57">
        <f>$M39*SUM($R39:T39)/SUM($I39:$L39)</f>
        <v>7.4999999999999997E-2</v>
      </c>
      <c r="Y39" s="130">
        <f>$M39*SUM($R39:U39)/SUM($I39:$L39)</f>
        <v>7.4999999999999997E-2</v>
      </c>
      <c r="Z39" s="575" t="s">
        <v>878</v>
      </c>
    </row>
    <row r="40" spans="1:26" ht="121.5">
      <c r="A40" s="205">
        <v>35</v>
      </c>
      <c r="B40" s="153" t="s">
        <v>270</v>
      </c>
      <c r="C40" s="188" t="s">
        <v>271</v>
      </c>
      <c r="D40" s="188" t="s">
        <v>272</v>
      </c>
      <c r="E40" s="198">
        <v>44607</v>
      </c>
      <c r="F40" s="198">
        <v>44773</v>
      </c>
      <c r="G40" s="190" t="s">
        <v>267</v>
      </c>
      <c r="H40" s="191" t="s">
        <v>268</v>
      </c>
      <c r="I40" s="429">
        <v>0.25</v>
      </c>
      <c r="J40" s="538">
        <v>0.25</v>
      </c>
      <c r="K40" s="194">
        <v>0.5</v>
      </c>
      <c r="L40" s="194">
        <v>0</v>
      </c>
      <c r="M40" s="193">
        <v>0.15</v>
      </c>
      <c r="N40" s="91">
        <f>$M40*(SUM($I40:I40)/SUM($I40:$L40))</f>
        <v>3.7499999999999999E-2</v>
      </c>
      <c r="O40" s="91">
        <f>$M40*(SUM($I40:J40)/SUM($I40:$L40))</f>
        <v>7.4999999999999997E-2</v>
      </c>
      <c r="P40" s="91">
        <f>$M40*(SUM($I40:K40)/SUM($I40:$L40))</f>
        <v>0.15</v>
      </c>
      <c r="Q40" s="91">
        <f>$M40*(SUM($I40:L40)/SUM($I40:$L40))</f>
        <v>0.15</v>
      </c>
      <c r="R40" s="554">
        <v>0.25</v>
      </c>
      <c r="S40" s="578">
        <v>0.25</v>
      </c>
      <c r="T40" s="568"/>
      <c r="U40" s="563"/>
      <c r="V40" s="558">
        <f>$M40*SUM($R40:R40)/SUM($I40:$L40)</f>
        <v>3.7499999999999999E-2</v>
      </c>
      <c r="W40" s="57">
        <f>$M40*SUM($R40:S40)/SUM($I40:$L40)</f>
        <v>7.4999999999999997E-2</v>
      </c>
      <c r="X40" s="57">
        <f>$M40*SUM($R40:T40)/SUM($I40:$L40)</f>
        <v>7.4999999999999997E-2</v>
      </c>
      <c r="Y40" s="130">
        <f>$M40*SUM($R40:U40)/SUM($I40:$L40)</f>
        <v>7.4999999999999997E-2</v>
      </c>
      <c r="Z40" s="590" t="s">
        <v>879</v>
      </c>
    </row>
    <row r="41" spans="1:26" ht="108">
      <c r="A41" s="205">
        <v>36</v>
      </c>
      <c r="B41" s="153" t="s">
        <v>273</v>
      </c>
      <c r="C41" s="199" t="s">
        <v>274</v>
      </c>
      <c r="D41" s="188" t="s">
        <v>275</v>
      </c>
      <c r="E41" s="198">
        <v>44607</v>
      </c>
      <c r="F41" s="198">
        <v>44773</v>
      </c>
      <c r="G41" s="190" t="s">
        <v>267</v>
      </c>
      <c r="H41" s="191" t="s">
        <v>268</v>
      </c>
      <c r="I41" s="429">
        <v>0.2</v>
      </c>
      <c r="J41" s="538">
        <v>0.2</v>
      </c>
      <c r="K41" s="194">
        <v>0.6</v>
      </c>
      <c r="L41" s="194">
        <v>0</v>
      </c>
      <c r="M41" s="194">
        <v>0.1</v>
      </c>
      <c r="N41" s="91">
        <f>$M41*(SUM($I41:I41)/SUM($I41:$L41))</f>
        <v>2.0000000000000004E-2</v>
      </c>
      <c r="O41" s="91">
        <f>$M41*(SUM($I41:J41)/SUM($I41:$L41))</f>
        <v>4.0000000000000008E-2</v>
      </c>
      <c r="P41" s="91">
        <f>$M41*(SUM($I41:K41)/SUM($I41:$L41))</f>
        <v>0.1</v>
      </c>
      <c r="Q41" s="91">
        <f>$M41*(SUM($I41:L41)/SUM($I41:$L41))</f>
        <v>0.1</v>
      </c>
      <c r="R41" s="556">
        <v>0.2</v>
      </c>
      <c r="S41" s="579">
        <v>0.2</v>
      </c>
      <c r="T41" s="570"/>
      <c r="U41" s="565"/>
      <c r="V41" s="57">
        <f>$M41*SUM($R41:R41)/SUM($I41:$L41)</f>
        <v>2.0000000000000004E-2</v>
      </c>
      <c r="W41" s="57">
        <f>$M41*SUM($R41:S41)/SUM($I41:$L41)</f>
        <v>4.0000000000000008E-2</v>
      </c>
      <c r="X41" s="57">
        <f>$M41*SUM($R41:T41)/SUM($I41:$L41)</f>
        <v>4.0000000000000008E-2</v>
      </c>
      <c r="Y41" s="130">
        <f>$M41*SUM($R41:U41)/SUM($I41:$L41)</f>
        <v>4.0000000000000008E-2</v>
      </c>
      <c r="Z41" s="419" t="s">
        <v>880</v>
      </c>
    </row>
    <row r="42" spans="1:26" ht="123.75" customHeight="1">
      <c r="A42" s="205">
        <v>37</v>
      </c>
      <c r="B42" s="154" t="s">
        <v>277</v>
      </c>
      <c r="C42" s="428" t="s">
        <v>278</v>
      </c>
      <c r="D42" s="428" t="s">
        <v>279</v>
      </c>
      <c r="E42" s="235">
        <v>44607</v>
      </c>
      <c r="F42" s="235">
        <v>44915</v>
      </c>
      <c r="G42" s="481" t="s">
        <v>267</v>
      </c>
      <c r="H42" s="218" t="s">
        <v>268</v>
      </c>
      <c r="I42" s="429">
        <v>0.25</v>
      </c>
      <c r="J42" s="429">
        <v>0</v>
      </c>
      <c r="K42" s="429">
        <v>0</v>
      </c>
      <c r="L42" s="429">
        <v>0.75</v>
      </c>
      <c r="M42" s="429">
        <v>0.05</v>
      </c>
      <c r="N42" s="91">
        <f>$M42*(SUM($I42:I42)/SUM($I42:$L42))</f>
        <v>1.2500000000000001E-2</v>
      </c>
      <c r="O42" s="91">
        <f>$M42*(SUM($I42:J42)/SUM($I42:$L42))</f>
        <v>1.2500000000000001E-2</v>
      </c>
      <c r="P42" s="91">
        <f>$M42*(SUM($I42:K42)/SUM($I42:$L42))</f>
        <v>1.2500000000000001E-2</v>
      </c>
      <c r="Q42" s="91">
        <f>$M42*(SUM($I42:L42)/SUM($I42:$L42))</f>
        <v>0.05</v>
      </c>
      <c r="R42" s="556">
        <v>0.25</v>
      </c>
      <c r="S42" s="563"/>
      <c r="T42" s="564"/>
      <c r="U42" s="563"/>
      <c r="V42" s="559">
        <f>$M42*SUM($R42:R42)/SUM($I42:$L42)</f>
        <v>1.2500000000000001E-2</v>
      </c>
      <c r="W42" s="57">
        <f>$M42*SUM($R42:S42)/SUM($I42:$L42)</f>
        <v>1.2500000000000001E-2</v>
      </c>
      <c r="X42" s="57">
        <f>$M42*SUM($R42:T42)/SUM($I42:$L42)</f>
        <v>1.2500000000000001E-2</v>
      </c>
      <c r="Y42" s="130">
        <f>$M42*SUM($R42:U42)/SUM($I42:$L42)</f>
        <v>1.2500000000000001E-2</v>
      </c>
      <c r="Z42" s="421"/>
    </row>
    <row r="43" spans="1:26" ht="97.5" customHeight="1">
      <c r="A43" s="205">
        <v>38</v>
      </c>
      <c r="B43" s="154" t="s">
        <v>281</v>
      </c>
      <c r="C43" s="428" t="s">
        <v>580</v>
      </c>
      <c r="D43" s="428" t="s">
        <v>283</v>
      </c>
      <c r="E43" s="235">
        <v>44607</v>
      </c>
      <c r="F43" s="229">
        <v>44926</v>
      </c>
      <c r="G43" s="218" t="s">
        <v>284</v>
      </c>
      <c r="H43" s="218" t="s">
        <v>285</v>
      </c>
      <c r="I43" s="412">
        <v>125</v>
      </c>
      <c r="J43" s="534">
        <v>50</v>
      </c>
      <c r="K43" s="412">
        <v>175</v>
      </c>
      <c r="L43" s="412">
        <v>50</v>
      </c>
      <c r="M43" s="429">
        <v>0.1</v>
      </c>
      <c r="N43" s="91">
        <f>$M43*(SUM($I43:I43)/SUM($I43:$L43))</f>
        <v>3.125E-2</v>
      </c>
      <c r="O43" s="91">
        <f>$M43*(SUM($I43:J43)/SUM($I43:$L43))</f>
        <v>4.3750000000000004E-2</v>
      </c>
      <c r="P43" s="91">
        <f>$M43*(SUM($I43:K43)/SUM($I43:$L43))</f>
        <v>8.7500000000000008E-2</v>
      </c>
      <c r="Q43" s="91">
        <f>$M43*(SUM($I43:L43)/SUM($I43:$L43))</f>
        <v>0.1</v>
      </c>
      <c r="R43" s="553">
        <v>20</v>
      </c>
      <c r="S43" s="573">
        <v>50</v>
      </c>
      <c r="T43" s="566"/>
      <c r="U43" s="569"/>
      <c r="V43" s="57">
        <f>$M43*SUM($R43:R43)/SUM($I43:$L43)</f>
        <v>5.0000000000000001E-3</v>
      </c>
      <c r="W43" s="613">
        <f>$M43*SUM($R43:S43)/SUM($I43:$L43)</f>
        <v>1.7500000000000002E-2</v>
      </c>
      <c r="X43" s="57">
        <f>$M43*SUM($R43:T43)/SUM($I43:$L43)</f>
        <v>1.7500000000000002E-2</v>
      </c>
      <c r="Y43" s="130">
        <f>$M43*SUM($R43:U43)/SUM($I43:$L43)</f>
        <v>1.7500000000000002E-2</v>
      </c>
      <c r="Z43" s="580" t="s">
        <v>884</v>
      </c>
    </row>
    <row r="44" spans="1:26" ht="108">
      <c r="A44" s="205">
        <v>39</v>
      </c>
      <c r="B44" s="153" t="s">
        <v>287</v>
      </c>
      <c r="C44" s="428" t="s">
        <v>288</v>
      </c>
      <c r="D44" s="201" t="s">
        <v>289</v>
      </c>
      <c r="E44" s="198">
        <v>44593</v>
      </c>
      <c r="F44" s="198">
        <v>44926</v>
      </c>
      <c r="G44" s="191" t="s">
        <v>581</v>
      </c>
      <c r="H44" s="191" t="s">
        <v>291</v>
      </c>
      <c r="I44" s="412">
        <v>150</v>
      </c>
      <c r="J44" s="534">
        <v>120</v>
      </c>
      <c r="K44" s="200">
        <v>220</v>
      </c>
      <c r="L44" s="200">
        <v>210</v>
      </c>
      <c r="M44" s="194">
        <v>0.15</v>
      </c>
      <c r="N44" s="91">
        <f>$M44*(SUM($I44:I44)/SUM($I44:$L44))</f>
        <v>3.214285714285714E-2</v>
      </c>
      <c r="O44" s="91">
        <f>$M44*(SUM($I44:J44)/SUM($I44:$L44))</f>
        <v>5.7857142857142857E-2</v>
      </c>
      <c r="P44" s="91">
        <f>$M44*(SUM($I44:K44)/SUM($I44:$L44))</f>
        <v>0.105</v>
      </c>
      <c r="Q44" s="91">
        <f>$M44*(SUM($I44:L44)/SUM($I44:$L44))</f>
        <v>0.15</v>
      </c>
      <c r="R44" s="395">
        <v>150</v>
      </c>
      <c r="S44" s="573">
        <v>120</v>
      </c>
      <c r="T44" s="566"/>
      <c r="U44" s="569"/>
      <c r="V44" s="57">
        <f>$M44*SUM($R44:R44)/SUM($I44:$L44)</f>
        <v>3.214285714285714E-2</v>
      </c>
      <c r="W44" s="57">
        <f>$M44*SUM($R44:S44)/SUM($I44:$L44)</f>
        <v>5.7857142857142857E-2</v>
      </c>
      <c r="X44" s="57">
        <f>$M44*SUM($R44:T44)/SUM($I44:$L44)</f>
        <v>5.7857142857142857E-2</v>
      </c>
      <c r="Y44" s="130">
        <f>$M44*SUM($R44:U44)/SUM($I44:$L44)</f>
        <v>5.7857142857142857E-2</v>
      </c>
      <c r="Z44" s="433" t="s">
        <v>881</v>
      </c>
    </row>
    <row r="45" spans="1:26" ht="115.5" customHeight="1">
      <c r="A45" s="205">
        <v>40</v>
      </c>
      <c r="B45" s="153" t="s">
        <v>292</v>
      </c>
      <c r="C45" s="188" t="s">
        <v>293</v>
      </c>
      <c r="D45" s="188" t="s">
        <v>294</v>
      </c>
      <c r="E45" s="189">
        <v>44593</v>
      </c>
      <c r="F45" s="189">
        <v>44910</v>
      </c>
      <c r="G45" s="190" t="s">
        <v>267</v>
      </c>
      <c r="H45" s="191" t="s">
        <v>295</v>
      </c>
      <c r="I45" s="196">
        <v>0.15</v>
      </c>
      <c r="J45" s="537">
        <v>0.25</v>
      </c>
      <c r="K45" s="193">
        <v>0.25</v>
      </c>
      <c r="L45" s="193">
        <v>0.35</v>
      </c>
      <c r="M45" s="194">
        <v>0.05</v>
      </c>
      <c r="N45" s="91">
        <f>$M45*(SUM($I45:I45)/SUM($I45:$L45))</f>
        <v>7.4999999999999997E-3</v>
      </c>
      <c r="O45" s="91">
        <f>$M45*(SUM($I45:J45)/SUM($I45:$L45))</f>
        <v>2.0000000000000004E-2</v>
      </c>
      <c r="P45" s="91">
        <f>$M45*(SUM($I45:K45)/SUM($I45:$L45))</f>
        <v>3.2500000000000001E-2</v>
      </c>
      <c r="Q45" s="91">
        <f>$M45*(SUM($I45:L45)/SUM($I45:$L45))</f>
        <v>0.05</v>
      </c>
      <c r="R45" s="555">
        <v>0.15</v>
      </c>
      <c r="S45" s="581">
        <v>0.25</v>
      </c>
      <c r="T45" s="563"/>
      <c r="U45" s="564"/>
      <c r="V45" s="57">
        <f>$M45*SUM($R45:R45)/SUM($I45:$L45)</f>
        <v>7.4999999999999997E-3</v>
      </c>
      <c r="W45" s="57">
        <f>$M45*SUM($R45:S45)/SUM($I45:$L45)</f>
        <v>2.0000000000000004E-2</v>
      </c>
      <c r="X45" s="57">
        <f>$M45*SUM($R45:T45)/SUM($I45:$L45)</f>
        <v>2.0000000000000004E-2</v>
      </c>
      <c r="Y45" s="130">
        <f>$M45*SUM($R45:U45)/SUM($I45:$L45)</f>
        <v>2.0000000000000004E-2</v>
      </c>
      <c r="Z45" s="426" t="s">
        <v>882</v>
      </c>
    </row>
    <row r="46" spans="1:26" ht="93.75" customHeight="1">
      <c r="A46" s="205">
        <v>41</v>
      </c>
      <c r="B46" s="154" t="s">
        <v>297</v>
      </c>
      <c r="C46" s="191" t="s">
        <v>160</v>
      </c>
      <c r="D46" s="191" t="s">
        <v>582</v>
      </c>
      <c r="E46" s="189">
        <v>44593</v>
      </c>
      <c r="F46" s="202">
        <v>44736</v>
      </c>
      <c r="G46" s="190" t="s">
        <v>162</v>
      </c>
      <c r="H46" s="191" t="s">
        <v>163</v>
      </c>
      <c r="I46" s="203">
        <v>0</v>
      </c>
      <c r="J46" s="539">
        <v>1</v>
      </c>
      <c r="K46" s="203">
        <v>0</v>
      </c>
      <c r="L46" s="203">
        <v>0</v>
      </c>
      <c r="M46" s="194">
        <v>0.05</v>
      </c>
      <c r="N46" s="91">
        <f>$M46*(SUM($I46:I46)/SUM($I46:$L46))</f>
        <v>0</v>
      </c>
      <c r="O46" s="91">
        <f>$M46*(SUM($I46:J46)/SUM($I46:$L46))</f>
        <v>0.05</v>
      </c>
      <c r="P46" s="91">
        <f>$M46*(SUM($I46:K46)/SUM($I46:$L46))</f>
        <v>0.05</v>
      </c>
      <c r="Q46" s="91">
        <f>$M46*(SUM($I46:L46)/SUM($I46:$L46))</f>
        <v>0.05</v>
      </c>
      <c r="R46" s="56"/>
      <c r="S46" s="561">
        <v>1</v>
      </c>
      <c r="T46" s="567"/>
      <c r="U46" s="566"/>
      <c r="V46" s="57">
        <f>$M46*SUM($R46:R46)/SUM($I46:$L46)</f>
        <v>0</v>
      </c>
      <c r="W46" s="57">
        <f>$M46*SUM($R46:S46)/SUM($I46:$L46)</f>
        <v>0.05</v>
      </c>
      <c r="X46" s="57">
        <f>$M46*SUM($R46:T46)/SUM($I46:$L46)</f>
        <v>0.05</v>
      </c>
      <c r="Y46" s="130">
        <f>$M46*SUM($R46:U46)/SUM($I46:$L46)</f>
        <v>0.05</v>
      </c>
      <c r="Z46" s="421" t="s">
        <v>861</v>
      </c>
    </row>
    <row r="47" spans="1:26" ht="63.75" customHeight="1">
      <c r="A47" s="205">
        <v>42</v>
      </c>
      <c r="B47" s="153" t="s">
        <v>299</v>
      </c>
      <c r="C47" s="218" t="s">
        <v>583</v>
      </c>
      <c r="D47" s="218" t="s">
        <v>300</v>
      </c>
      <c r="E47" s="219">
        <v>44621</v>
      </c>
      <c r="F47" s="220">
        <v>44895</v>
      </c>
      <c r="G47" s="218" t="s">
        <v>168</v>
      </c>
      <c r="H47" s="218" t="s">
        <v>169</v>
      </c>
      <c r="I47" s="221">
        <v>1</v>
      </c>
      <c r="J47" s="535">
        <v>1</v>
      </c>
      <c r="K47" s="221">
        <v>1</v>
      </c>
      <c r="L47" s="221">
        <v>0</v>
      </c>
      <c r="M47" s="196">
        <v>0.05</v>
      </c>
      <c r="N47" s="91">
        <f>$M47*(SUM($I47:I47)/SUM($I47:$L47))</f>
        <v>1.6666666666666666E-2</v>
      </c>
      <c r="O47" s="91">
        <f>$M47*(SUM($I47:J47)/SUM($I47:$L47))</f>
        <v>3.3333333333333333E-2</v>
      </c>
      <c r="P47" s="91">
        <f>$M47*(SUM($I47:K47)/SUM($I47:$L47))</f>
        <v>0.05</v>
      </c>
      <c r="Q47" s="91">
        <f>$M47*(SUM($I47:L47)/SUM($I47:$L47))</f>
        <v>0.05</v>
      </c>
      <c r="R47" s="393">
        <v>1</v>
      </c>
      <c r="S47" s="582">
        <v>1</v>
      </c>
      <c r="T47" s="563"/>
      <c r="U47" s="563"/>
      <c r="V47" s="57">
        <f>$M47*SUM($R47:R47)/SUM($I47:$L47)</f>
        <v>1.6666666666666666E-2</v>
      </c>
      <c r="W47" s="57">
        <f>$M47*SUM($R47:S47)/SUM($I47:$L47)</f>
        <v>3.3333333333333333E-2</v>
      </c>
      <c r="X47" s="57">
        <f>$M47*SUM($R47:T47)/SUM($I47:$L47)</f>
        <v>3.3333333333333333E-2</v>
      </c>
      <c r="Y47" s="130">
        <f>$M47*SUM($R47:U47)/SUM($I47:$L47)</f>
        <v>3.3333333333333333E-2</v>
      </c>
      <c r="Z47" s="575" t="s">
        <v>919</v>
      </c>
    </row>
    <row r="48" spans="1:26" ht="90.75" customHeight="1">
      <c r="A48" s="414">
        <v>43</v>
      </c>
      <c r="B48" s="154" t="s">
        <v>301</v>
      </c>
      <c r="C48" s="459" t="s">
        <v>302</v>
      </c>
      <c r="D48" s="459" t="s">
        <v>303</v>
      </c>
      <c r="E48" s="477">
        <v>44682</v>
      </c>
      <c r="F48" s="457">
        <v>44926</v>
      </c>
      <c r="G48" s="459" t="s">
        <v>304</v>
      </c>
      <c r="H48" s="459" t="s">
        <v>305</v>
      </c>
      <c r="I48" s="438">
        <v>0</v>
      </c>
      <c r="J48" s="540">
        <v>20</v>
      </c>
      <c r="K48" s="438">
        <v>15</v>
      </c>
      <c r="L48" s="438">
        <v>10</v>
      </c>
      <c r="M48" s="478">
        <v>0.05</v>
      </c>
      <c r="N48" s="91">
        <f>$M48*(SUM($I48:I48)/SUM($I48:$L48))</f>
        <v>0</v>
      </c>
      <c r="O48" s="91">
        <f>$M48*(SUM($I48:J48)/SUM($I48:$L48))</f>
        <v>2.2222222222222223E-2</v>
      </c>
      <c r="P48" s="91">
        <f>$M48*(SUM($I48:K48)/SUM($I48:$L48))</f>
        <v>3.888888888888889E-2</v>
      </c>
      <c r="Q48" s="91">
        <f>$M48*(SUM($I48:L48)/SUM($I48:$L48))</f>
        <v>0.05</v>
      </c>
      <c r="R48" s="56"/>
      <c r="S48" s="561">
        <v>20</v>
      </c>
      <c r="T48" s="566"/>
      <c r="U48" s="569"/>
      <c r="V48" s="57">
        <f>$M48*SUM($R48:R48)/SUM($I48:$L48)</f>
        <v>0</v>
      </c>
      <c r="W48" s="57">
        <f>$M48*SUM($R48:S48)/SUM($I48:$L48)</f>
        <v>2.2222222222222223E-2</v>
      </c>
      <c r="X48" s="57">
        <f>$M48*SUM($R48:T48)/SUM($I48:$L48)</f>
        <v>2.2222222222222223E-2</v>
      </c>
      <c r="Y48" s="130">
        <f>$M48*SUM($R48:U48)/SUM($I48:$L48)</f>
        <v>2.2222222222222223E-2</v>
      </c>
      <c r="Z48" s="574" t="s">
        <v>883</v>
      </c>
    </row>
    <row r="49" spans="1:26" ht="15.75" thickBot="1">
      <c r="A49" s="152"/>
      <c r="B49" s="156" t="s">
        <v>306</v>
      </c>
      <c r="C49" s="157"/>
      <c r="D49" s="157"/>
      <c r="E49" s="158"/>
      <c r="F49" s="158"/>
      <c r="G49" s="159"/>
      <c r="H49" s="159"/>
      <c r="I49" s="42"/>
      <c r="J49" s="42"/>
      <c r="K49" s="42"/>
      <c r="L49" s="42"/>
      <c r="M49" s="162">
        <f>SUM(M37:M48)</f>
        <v>1.0000000000000002</v>
      </c>
      <c r="N49" s="40">
        <f>SUM(N38:N48)</f>
        <v>0.20422619047619048</v>
      </c>
      <c r="O49" s="40">
        <f>SUM(O37:O48)</f>
        <v>0.48799603174603168</v>
      </c>
      <c r="P49" s="40">
        <f>SUM(P37:P48)</f>
        <v>0.86388888888888882</v>
      </c>
      <c r="Q49" s="40">
        <f>SUM(Q37:Q48)</f>
        <v>1.0000000000000002</v>
      </c>
      <c r="R49" s="40"/>
      <c r="S49" s="40"/>
      <c r="T49" s="40"/>
      <c r="U49" s="40"/>
      <c r="V49" s="40">
        <f>SUM(V37:V48)</f>
        <v>0.19047619047619049</v>
      </c>
      <c r="W49" s="40">
        <f>SUM(W37:W48)</f>
        <v>0.46174603174603168</v>
      </c>
      <c r="X49" s="40">
        <f>SUM(X37:X48)</f>
        <v>0.46174603174603168</v>
      </c>
      <c r="Y49" s="601">
        <f>SUM(Y37:Y48)</f>
        <v>0.46174603174603168</v>
      </c>
      <c r="Z49" s="418"/>
    </row>
    <row r="50" spans="1:26" ht="108">
      <c r="A50" s="252">
        <v>44</v>
      </c>
      <c r="B50" s="209" t="s">
        <v>307</v>
      </c>
      <c r="C50" s="207" t="s">
        <v>308</v>
      </c>
      <c r="D50" s="207" t="s">
        <v>309</v>
      </c>
      <c r="E50" s="253">
        <v>44578</v>
      </c>
      <c r="F50" s="253">
        <v>44926</v>
      </c>
      <c r="G50" s="402" t="s">
        <v>310</v>
      </c>
      <c r="H50" s="309" t="s">
        <v>311</v>
      </c>
      <c r="I50" s="405">
        <v>8</v>
      </c>
      <c r="J50" s="541">
        <v>6</v>
      </c>
      <c r="K50" s="255">
        <v>4</v>
      </c>
      <c r="L50" s="255">
        <v>4</v>
      </c>
      <c r="M50" s="256">
        <v>0.3</v>
      </c>
      <c r="N50" s="91">
        <f>$M50*(SUM($I50:I50)/SUM($I50:$L50))</f>
        <v>0.10909090909090909</v>
      </c>
      <c r="O50" s="91">
        <f>$M50*(SUM($I50:J50)/SUM($I50:$L50))</f>
        <v>0.19090909090909089</v>
      </c>
      <c r="P50" s="91">
        <f>$M50*(SUM($I50:K50)/SUM($I50:$L50))</f>
        <v>0.24545454545454545</v>
      </c>
      <c r="Q50" s="91">
        <f>$M50*(SUM($I50:L50)/SUM($I50:$L50))</f>
        <v>0.3</v>
      </c>
      <c r="R50" s="393">
        <v>8</v>
      </c>
      <c r="S50" s="573">
        <v>6</v>
      </c>
      <c r="T50" s="566"/>
      <c r="U50" s="566"/>
      <c r="V50" s="57">
        <f>$M50*SUM($R50:R50)/SUM($I50:$L50)</f>
        <v>0.10909090909090909</v>
      </c>
      <c r="W50" s="57">
        <f>$M50*SUM($R50:S50)/SUM($I50:$L50)</f>
        <v>0.19090909090909092</v>
      </c>
      <c r="X50" s="57">
        <f>$M50*SUM($R50:T50)/SUM($I50:$L50)</f>
        <v>0.19090909090909092</v>
      </c>
      <c r="Y50" s="130">
        <f>$M50*SUM($R50:U50)/SUM($I50:$L50)</f>
        <v>0.19090909090909092</v>
      </c>
      <c r="Z50" s="419" t="s">
        <v>864</v>
      </c>
    </row>
    <row r="51" spans="1:26" ht="108">
      <c r="A51" s="205">
        <v>45</v>
      </c>
      <c r="B51" s="153" t="s">
        <v>314</v>
      </c>
      <c r="C51" s="191" t="s">
        <v>315</v>
      </c>
      <c r="D51" s="191" t="s">
        <v>316</v>
      </c>
      <c r="E51" s="235">
        <v>44578</v>
      </c>
      <c r="F51" s="235">
        <v>44742</v>
      </c>
      <c r="G51" s="218" t="s">
        <v>317</v>
      </c>
      <c r="H51" s="218" t="s">
        <v>318</v>
      </c>
      <c r="I51" s="405">
        <v>0</v>
      </c>
      <c r="J51" s="539">
        <v>1</v>
      </c>
      <c r="K51" s="203">
        <v>0</v>
      </c>
      <c r="L51" s="203">
        <v>0</v>
      </c>
      <c r="M51" s="225">
        <v>2.3E-2</v>
      </c>
      <c r="N51" s="91">
        <f>$M51*(SUM($I51:I51)/SUM($I51:$L51))</f>
        <v>0</v>
      </c>
      <c r="O51" s="91">
        <f>$M51*(SUM($I51:J51)/SUM($I51:$L51))</f>
        <v>2.3E-2</v>
      </c>
      <c r="P51" s="91">
        <f>$M51*(SUM($I51:K51)/SUM($I51:$L51))</f>
        <v>2.3E-2</v>
      </c>
      <c r="Q51" s="91">
        <f>$M51*(SUM($I51:L51)/SUM($I51:$L51))</f>
        <v>2.3E-2</v>
      </c>
      <c r="R51" s="56"/>
      <c r="S51" s="573">
        <v>1</v>
      </c>
      <c r="T51" s="566"/>
      <c r="U51" s="566"/>
      <c r="V51" s="57">
        <f>$M51*SUM($R51:R51)/SUM($I51:$L51)</f>
        <v>0</v>
      </c>
      <c r="W51" s="57">
        <f>$M51*SUM($R51:S51)/SUM($I51:$L51)</f>
        <v>2.3E-2</v>
      </c>
      <c r="X51" s="57">
        <f>$M51*SUM($R51:T51)/SUM($I51:$L51)</f>
        <v>2.3E-2</v>
      </c>
      <c r="Y51" s="130">
        <f>$M51*SUM($R51:U51)/SUM($I51:$L51)</f>
        <v>2.3E-2</v>
      </c>
      <c r="Z51" s="421" t="s">
        <v>865</v>
      </c>
    </row>
    <row r="52" spans="1:26" ht="135">
      <c r="A52" s="205">
        <v>46</v>
      </c>
      <c r="B52" s="153" t="s">
        <v>320</v>
      </c>
      <c r="C52" s="191" t="s">
        <v>321</v>
      </c>
      <c r="D52" s="191" t="s">
        <v>322</v>
      </c>
      <c r="E52" s="198">
        <v>44578</v>
      </c>
      <c r="F52" s="198">
        <v>44926</v>
      </c>
      <c r="G52" s="227" t="s">
        <v>323</v>
      </c>
      <c r="H52" s="191" t="s">
        <v>324</v>
      </c>
      <c r="I52" s="405">
        <v>1</v>
      </c>
      <c r="J52" s="539">
        <v>1</v>
      </c>
      <c r="K52" s="203">
        <v>1</v>
      </c>
      <c r="L52" s="203">
        <v>1</v>
      </c>
      <c r="M52" s="225">
        <v>8.1000000000000003E-2</v>
      </c>
      <c r="N52" s="91">
        <f>$M52*(SUM($I52:I52)/SUM($I52:$L52))</f>
        <v>2.0250000000000001E-2</v>
      </c>
      <c r="O52" s="91">
        <f>$M52*(SUM($I52:J52)/SUM($I52:$L52))</f>
        <v>4.0500000000000001E-2</v>
      </c>
      <c r="P52" s="91">
        <f>$M52*(SUM($I52:K52)/SUM($I52:$L52))</f>
        <v>6.0749999999999998E-2</v>
      </c>
      <c r="Q52" s="422">
        <f>$M52*(SUM($I52:L52)/SUM($I52:$L52))</f>
        <v>8.1000000000000003E-2</v>
      </c>
      <c r="R52" s="394">
        <v>1</v>
      </c>
      <c r="S52" s="573">
        <v>1</v>
      </c>
      <c r="T52" s="567"/>
      <c r="U52" s="566"/>
      <c r="V52" s="57">
        <f>$M52*SUM($R52:R52)/SUM($I52:$L52)</f>
        <v>2.0250000000000001E-2</v>
      </c>
      <c r="W52" s="57">
        <f>$M52*SUM($R52:S52)/SUM($I52:$L52)</f>
        <v>4.0500000000000001E-2</v>
      </c>
      <c r="X52" s="57">
        <f>$M52*SUM($R52:T52)/SUM($I52:$L52)</f>
        <v>4.0500000000000001E-2</v>
      </c>
      <c r="Y52" s="130">
        <f>$M52*SUM($R52:U52)/SUM($I52:$L52)</f>
        <v>4.0500000000000001E-2</v>
      </c>
      <c r="Z52" s="425" t="s">
        <v>866</v>
      </c>
    </row>
    <row r="53" spans="1:26" ht="108">
      <c r="A53" s="205">
        <v>47</v>
      </c>
      <c r="B53" s="153" t="s">
        <v>325</v>
      </c>
      <c r="C53" s="191" t="s">
        <v>326</v>
      </c>
      <c r="D53" s="191" t="s">
        <v>322</v>
      </c>
      <c r="E53" s="198">
        <v>44578</v>
      </c>
      <c r="F53" s="198">
        <v>44926</v>
      </c>
      <c r="G53" s="406" t="s">
        <v>323</v>
      </c>
      <c r="H53" s="218" t="s">
        <v>324</v>
      </c>
      <c r="I53" s="405">
        <v>0</v>
      </c>
      <c r="J53" s="405">
        <v>0</v>
      </c>
      <c r="K53" s="405">
        <v>2</v>
      </c>
      <c r="L53" s="405">
        <v>2</v>
      </c>
      <c r="M53" s="225">
        <v>9.0999999999999998E-2</v>
      </c>
      <c r="N53" s="91">
        <f>$M53*(SUM($I53:I53)/SUM($I53:$L53))</f>
        <v>0</v>
      </c>
      <c r="O53" s="91">
        <f>$M53*(SUM($I53:J53)/SUM($I53:$L53))</f>
        <v>0</v>
      </c>
      <c r="P53" s="91">
        <f>$M53*(SUM($I53:K53)/SUM($I53:$L53))</f>
        <v>4.5499999999999999E-2</v>
      </c>
      <c r="Q53" s="91">
        <f>$M53*(SUM($I53:L53)/SUM($I53:$L53))</f>
        <v>9.0999999999999998E-2</v>
      </c>
      <c r="R53" s="56"/>
      <c r="S53" s="565"/>
      <c r="T53" s="566"/>
      <c r="U53" s="569"/>
      <c r="V53" s="57">
        <f>$M53*SUM($R53:R53)/SUM($I53:$L53)</f>
        <v>0</v>
      </c>
      <c r="W53" s="57">
        <f>$M53*SUM($R53:S53)/SUM($I53:$L53)</f>
        <v>0</v>
      </c>
      <c r="X53" s="57">
        <f>$M53*SUM($R53:T53)/SUM($I53:$L53)</f>
        <v>0</v>
      </c>
      <c r="Y53" s="130">
        <f>$M53*SUM($R53:U53)/SUM($I53:$L53)</f>
        <v>0</v>
      </c>
      <c r="Z53" s="427"/>
    </row>
    <row r="54" spans="1:26" ht="135">
      <c r="A54" s="205">
        <v>48</v>
      </c>
      <c r="B54" s="154" t="s">
        <v>327</v>
      </c>
      <c r="C54" s="230" t="s">
        <v>832</v>
      </c>
      <c r="D54" s="230" t="s">
        <v>833</v>
      </c>
      <c r="E54" s="229">
        <v>44578</v>
      </c>
      <c r="F54" s="229">
        <v>44834</v>
      </c>
      <c r="G54" s="230" t="s">
        <v>328</v>
      </c>
      <c r="H54" s="230" t="s">
        <v>329</v>
      </c>
      <c r="I54" s="231">
        <v>0</v>
      </c>
      <c r="J54" s="231">
        <v>0</v>
      </c>
      <c r="K54" s="231">
        <v>1</v>
      </c>
      <c r="L54" s="231">
        <v>0</v>
      </c>
      <c r="M54" s="225">
        <v>2.3E-2</v>
      </c>
      <c r="N54" s="91">
        <f>$M54*(SUM($I54:I54)/SUM($I54:$L54))</f>
        <v>0</v>
      </c>
      <c r="O54" s="91">
        <f>$M54*(SUM($I54:J54)/SUM($I54:$L54))</f>
        <v>0</v>
      </c>
      <c r="P54" s="91">
        <f>$M54*(SUM($I54:K54)/SUM($I54:$L54))</f>
        <v>2.3E-2</v>
      </c>
      <c r="Q54" s="423">
        <f>$M54*(SUM($I54:L54)/SUM($I54:$L54))</f>
        <v>2.3E-2</v>
      </c>
      <c r="R54" s="394"/>
      <c r="S54" s="565"/>
      <c r="T54" s="566"/>
      <c r="U54" s="566"/>
      <c r="V54" s="57">
        <f>$M54*SUM($R54:R54)/SUM($I54:$L54)</f>
        <v>0</v>
      </c>
      <c r="W54" s="57">
        <f>$M54*SUM($R54:S54)/SUM($I54:$L54)</f>
        <v>0</v>
      </c>
      <c r="X54" s="57">
        <f>$M54*SUM($R54:T54)/SUM($I54:$L54)</f>
        <v>0</v>
      </c>
      <c r="Y54" s="130">
        <f>$M54*SUM($R54:U54)/SUM($I54:$L54)</f>
        <v>0</v>
      </c>
      <c r="Z54" s="592"/>
    </row>
    <row r="55" spans="1:26" ht="162">
      <c r="A55" s="205">
        <v>49</v>
      </c>
      <c r="B55" s="153" t="s">
        <v>331</v>
      </c>
      <c r="C55" s="230" t="s">
        <v>584</v>
      </c>
      <c r="D55" s="230" t="s">
        <v>333</v>
      </c>
      <c r="E55" s="229">
        <v>44578</v>
      </c>
      <c r="F55" s="229">
        <v>44651</v>
      </c>
      <c r="G55" s="230" t="s">
        <v>334</v>
      </c>
      <c r="H55" s="230" t="s">
        <v>335</v>
      </c>
      <c r="I55" s="231">
        <v>1</v>
      </c>
      <c r="J55" s="231">
        <v>0</v>
      </c>
      <c r="K55" s="231">
        <v>0</v>
      </c>
      <c r="L55" s="231">
        <v>0</v>
      </c>
      <c r="M55" s="232">
        <v>2.3E-2</v>
      </c>
      <c r="N55" s="91">
        <f>$M55*(SUM($I55:I55)/SUM($I55:$L55))</f>
        <v>2.3E-2</v>
      </c>
      <c r="O55" s="91">
        <f>$M55*(SUM($I55:J55)/SUM($I55:$L55))</f>
        <v>2.3E-2</v>
      </c>
      <c r="P55" s="91">
        <f>$M55*(SUM($I55:K55)/SUM($I55:$L55))</f>
        <v>2.3E-2</v>
      </c>
      <c r="Q55" s="91">
        <f>$M55*(SUM($I55:L55)/SUM($I55:$L55))</f>
        <v>2.3E-2</v>
      </c>
      <c r="R55" s="56">
        <v>1</v>
      </c>
      <c r="S55" s="566"/>
      <c r="T55" s="567"/>
      <c r="U55" s="566"/>
      <c r="V55" s="57">
        <f>$M55*SUM($R55:R55)/SUM($I55:$L55)</f>
        <v>2.3E-2</v>
      </c>
      <c r="W55" s="57">
        <f>$M55*SUM($R55:S55)/SUM($I55:$L55)</f>
        <v>2.3E-2</v>
      </c>
      <c r="X55" s="57">
        <f>$M55*SUM($R55:T55)/SUM($I55:$L55)</f>
        <v>2.3E-2</v>
      </c>
      <c r="Y55" s="130">
        <f>$M55*SUM($R55:U55)/SUM($I55:$L55)</f>
        <v>2.3E-2</v>
      </c>
      <c r="Z55" s="421"/>
    </row>
    <row r="56" spans="1:26" ht="121.5">
      <c r="A56" s="205">
        <v>50</v>
      </c>
      <c r="B56" s="153" t="s">
        <v>336</v>
      </c>
      <c r="C56" s="233" t="s">
        <v>337</v>
      </c>
      <c r="D56" s="218" t="s">
        <v>338</v>
      </c>
      <c r="E56" s="198">
        <v>44578</v>
      </c>
      <c r="F56" s="198">
        <v>44926</v>
      </c>
      <c r="G56" s="218" t="s">
        <v>339</v>
      </c>
      <c r="H56" s="218" t="s">
        <v>340</v>
      </c>
      <c r="I56" s="405">
        <v>0</v>
      </c>
      <c r="J56" s="539">
        <v>1</v>
      </c>
      <c r="K56" s="203">
        <v>0</v>
      </c>
      <c r="L56" s="203">
        <v>1</v>
      </c>
      <c r="M56" s="225">
        <v>4.4999999999999998E-2</v>
      </c>
      <c r="N56" s="91">
        <f>$M56*(SUM($I56:I56)/SUM($I56:$L56))</f>
        <v>0</v>
      </c>
      <c r="O56" s="91">
        <f>$M56*(SUM($I56:J56)/SUM($I56:$L56))</f>
        <v>2.2499999999999999E-2</v>
      </c>
      <c r="P56" s="91">
        <f>$M56*(SUM($I56:K56)/SUM($I56:$L56))</f>
        <v>2.2499999999999999E-2</v>
      </c>
      <c r="Q56" s="91">
        <f>$M56*(SUM($I56:L56)/SUM($I56:$L56))</f>
        <v>4.4999999999999998E-2</v>
      </c>
      <c r="R56" s="56"/>
      <c r="S56" s="573">
        <v>1</v>
      </c>
      <c r="T56" s="566"/>
      <c r="U56" s="567"/>
      <c r="V56" s="57">
        <f>$M56*SUM($R56:R56)/SUM($I56:$L56)</f>
        <v>0</v>
      </c>
      <c r="W56" s="57">
        <f>$M56*SUM($R56:S56)/SUM($I56:$L56)</f>
        <v>2.2499999999999999E-2</v>
      </c>
      <c r="X56" s="57">
        <f>$M56*SUM($R56:T56)/SUM($I56:$L56)</f>
        <v>2.2499999999999999E-2</v>
      </c>
      <c r="Y56" s="130">
        <f>$M56*SUM($R56:U56)/SUM($I56:$L56)</f>
        <v>2.2499999999999999E-2</v>
      </c>
      <c r="Z56" s="421" t="s">
        <v>867</v>
      </c>
    </row>
    <row r="57" spans="1:26" ht="108">
      <c r="A57" s="205">
        <v>51</v>
      </c>
      <c r="B57" s="153" t="s">
        <v>341</v>
      </c>
      <c r="C57" s="218" t="s">
        <v>342</v>
      </c>
      <c r="D57" s="191" t="s">
        <v>343</v>
      </c>
      <c r="E57" s="198">
        <v>44578</v>
      </c>
      <c r="F57" s="198">
        <v>44651</v>
      </c>
      <c r="G57" s="227" t="s">
        <v>344</v>
      </c>
      <c r="H57" s="191" t="s">
        <v>345</v>
      </c>
      <c r="I57" s="405">
        <v>1</v>
      </c>
      <c r="J57" s="203">
        <v>0</v>
      </c>
      <c r="K57" s="203">
        <v>0</v>
      </c>
      <c r="L57" s="203">
        <v>0</v>
      </c>
      <c r="M57" s="225">
        <v>2.3E-2</v>
      </c>
      <c r="N57" s="91">
        <f>$M57*(SUM($I57:I57)/SUM($I57:$L57))</f>
        <v>2.3E-2</v>
      </c>
      <c r="O57" s="91">
        <f>$M57*(SUM($I57:J57)/SUM($I57:$L57))</f>
        <v>2.3E-2</v>
      </c>
      <c r="P57" s="91">
        <f>$M57*(SUM($I57:K57)/SUM($I57:$L57))</f>
        <v>2.3E-2</v>
      </c>
      <c r="Q57" s="91">
        <f>$M57*(SUM($I57:L57)/SUM($I57:$L57))</f>
        <v>2.3E-2</v>
      </c>
      <c r="R57" s="395">
        <v>1</v>
      </c>
      <c r="S57" s="565"/>
      <c r="T57" s="566"/>
      <c r="U57" s="569"/>
      <c r="V57" s="559">
        <f>$M57*SUM($R57:R57)/SUM($I57:$L57)</f>
        <v>2.3E-2</v>
      </c>
      <c r="W57" s="57">
        <f>$M57*SUM($R57:S57)/SUM($I57:$L57)</f>
        <v>2.3E-2</v>
      </c>
      <c r="X57" s="57">
        <f>$M57*SUM($R57:T57)/SUM($I57:$L57)</f>
        <v>2.3E-2</v>
      </c>
      <c r="Y57" s="130">
        <f>$M57*SUM($R57:U57)/SUM($I57:$L57)</f>
        <v>2.3E-2</v>
      </c>
      <c r="Z57" s="419"/>
    </row>
    <row r="58" spans="1:26" ht="202.5">
      <c r="A58" s="205">
        <v>52</v>
      </c>
      <c r="B58" s="153" t="s">
        <v>346</v>
      </c>
      <c r="C58" s="191" t="s">
        <v>347</v>
      </c>
      <c r="D58" s="191" t="s">
        <v>348</v>
      </c>
      <c r="E58" s="198">
        <v>44578</v>
      </c>
      <c r="F58" s="198">
        <v>44834</v>
      </c>
      <c r="G58" s="218" t="s">
        <v>349</v>
      </c>
      <c r="H58" s="218" t="s">
        <v>350</v>
      </c>
      <c r="I58" s="405">
        <v>2</v>
      </c>
      <c r="J58" s="539">
        <v>1</v>
      </c>
      <c r="K58" s="405">
        <v>1</v>
      </c>
      <c r="L58" s="405">
        <v>0</v>
      </c>
      <c r="M58" s="225">
        <v>4.4999999999999998E-2</v>
      </c>
      <c r="N58" s="91">
        <f>$M58*(SUM($I58:I58)/SUM($I58:$L58))</f>
        <v>2.2499999999999999E-2</v>
      </c>
      <c r="O58" s="91">
        <f>$M58*(SUM($I58:J58)/SUM($I58:$L58))</f>
        <v>3.3750000000000002E-2</v>
      </c>
      <c r="P58" s="91">
        <f>$M58*(SUM($I58:K58)/SUM($I58:$L58))</f>
        <v>4.4999999999999998E-2</v>
      </c>
      <c r="Q58" s="423">
        <f>$M58*(SUM($I58:L58)/SUM($I58:$L58))</f>
        <v>4.4999999999999998E-2</v>
      </c>
      <c r="R58" s="56">
        <v>2</v>
      </c>
      <c r="S58" s="573">
        <v>1</v>
      </c>
      <c r="T58" s="566"/>
      <c r="U58" s="569"/>
      <c r="V58" s="57">
        <f>$M58*SUM($R58:R58)/SUM($I58:$L58)</f>
        <v>2.2499999999999999E-2</v>
      </c>
      <c r="W58" s="57">
        <f>$M58*SUM($R58:S58)/SUM($I58:$L58)</f>
        <v>3.3750000000000002E-2</v>
      </c>
      <c r="X58" s="57">
        <f>$M58*SUM($R58:T58)/SUM($I58:$L58)</f>
        <v>3.3750000000000002E-2</v>
      </c>
      <c r="Y58" s="130">
        <f>$M58*SUM($R58:U58)/SUM($I58:$L58)</f>
        <v>3.3750000000000002E-2</v>
      </c>
      <c r="Z58" s="421" t="s">
        <v>868</v>
      </c>
    </row>
    <row r="59" spans="1:26" ht="135">
      <c r="A59" s="205">
        <v>53</v>
      </c>
      <c r="B59" s="153" t="s">
        <v>351</v>
      </c>
      <c r="C59" s="191" t="s">
        <v>352</v>
      </c>
      <c r="D59" s="191" t="s">
        <v>353</v>
      </c>
      <c r="E59" s="198">
        <v>44578</v>
      </c>
      <c r="F59" s="198">
        <v>44834</v>
      </c>
      <c r="G59" s="191" t="s">
        <v>354</v>
      </c>
      <c r="H59" s="191" t="s">
        <v>355</v>
      </c>
      <c r="I59" s="405">
        <v>1</v>
      </c>
      <c r="J59" s="203">
        <v>0</v>
      </c>
      <c r="K59" s="203">
        <v>1</v>
      </c>
      <c r="L59" s="203">
        <v>0</v>
      </c>
      <c r="M59" s="225">
        <v>4.4999999999999998E-2</v>
      </c>
      <c r="N59" s="91">
        <f>$M59*(SUM($I59:I59)/SUM($I59:$L59))</f>
        <v>2.2499999999999999E-2</v>
      </c>
      <c r="O59" s="91">
        <f>$M59*(SUM($I59:J59)/SUM($I59:$L59))</f>
        <v>2.2499999999999999E-2</v>
      </c>
      <c r="P59" s="91">
        <f>$M59*(SUM($I59:K59)/SUM($I59:$L59))</f>
        <v>4.4999999999999998E-2</v>
      </c>
      <c r="Q59" s="91">
        <f>$M59*(SUM($I59:L59)/SUM($I59:$L59))</f>
        <v>4.4999999999999998E-2</v>
      </c>
      <c r="R59" s="56">
        <v>1</v>
      </c>
      <c r="S59" s="565"/>
      <c r="T59" s="566"/>
      <c r="U59" s="569"/>
      <c r="V59" s="57">
        <f>$M59*SUM($R59:R59)/SUM($I59:$L59)</f>
        <v>2.2499999999999999E-2</v>
      </c>
      <c r="W59" s="57">
        <f>$M59*SUM($R59:S59)/SUM($I59:$L59)</f>
        <v>2.2499999999999999E-2</v>
      </c>
      <c r="X59" s="57">
        <f>$M59*SUM($R59:T59)/SUM($I59:$L59)</f>
        <v>2.2499999999999999E-2</v>
      </c>
      <c r="Y59" s="130">
        <f>$M59*SUM($R59:U59)/SUM($I59:$L59)</f>
        <v>2.2499999999999999E-2</v>
      </c>
      <c r="Z59" s="421"/>
    </row>
    <row r="60" spans="1:26" ht="108">
      <c r="A60" s="205">
        <v>54</v>
      </c>
      <c r="B60" s="153" t="s">
        <v>356</v>
      </c>
      <c r="C60" s="191" t="s">
        <v>357</v>
      </c>
      <c r="D60" s="191" t="s">
        <v>358</v>
      </c>
      <c r="E60" s="198">
        <v>44578</v>
      </c>
      <c r="F60" s="198">
        <v>44926</v>
      </c>
      <c r="G60" s="191" t="s">
        <v>359</v>
      </c>
      <c r="H60" s="191" t="s">
        <v>360</v>
      </c>
      <c r="I60" s="405">
        <v>0</v>
      </c>
      <c r="J60" s="539">
        <v>1</v>
      </c>
      <c r="K60" s="203">
        <v>0</v>
      </c>
      <c r="L60" s="203">
        <v>1</v>
      </c>
      <c r="M60" s="225">
        <v>4.4999999999999998E-2</v>
      </c>
      <c r="N60" s="91">
        <f>$M60*(SUM($I60:I60)/SUM($I60:$L60))</f>
        <v>0</v>
      </c>
      <c r="O60" s="91">
        <f>$M60*(SUM($I60:J60)/SUM($I60:$L60))</f>
        <v>2.2499999999999999E-2</v>
      </c>
      <c r="P60" s="91">
        <f>$M60*(SUM($I60:K60)/SUM($I60:$L60))</f>
        <v>2.2499999999999999E-2</v>
      </c>
      <c r="Q60" s="91">
        <f>$M60*(SUM($I60:L60)/SUM($I60:$L60))</f>
        <v>4.4999999999999998E-2</v>
      </c>
      <c r="R60" s="56"/>
      <c r="S60" s="573">
        <v>1</v>
      </c>
      <c r="T60" s="569"/>
      <c r="U60" s="569"/>
      <c r="V60" s="57">
        <f>$M60*SUM($R60:R60)/SUM($I60:$L60)</f>
        <v>0</v>
      </c>
      <c r="W60" s="57">
        <f>$M60*SUM($R60:S60)/SUM($I60:$L60)</f>
        <v>2.2499999999999999E-2</v>
      </c>
      <c r="X60" s="57">
        <f>$M60*SUM($R60:T60)/SUM($I60:$L60)</f>
        <v>2.2499999999999999E-2</v>
      </c>
      <c r="Y60" s="130">
        <f>$M60*SUM($R60:U60)/SUM($I60:$L60)</f>
        <v>2.2499999999999999E-2</v>
      </c>
      <c r="Z60" s="421" t="s">
        <v>869</v>
      </c>
    </row>
    <row r="61" spans="1:26" ht="162.75" customHeight="1">
      <c r="A61" s="205">
        <v>55</v>
      </c>
      <c r="B61" s="153" t="s">
        <v>361</v>
      </c>
      <c r="C61" s="191" t="s">
        <v>362</v>
      </c>
      <c r="D61" s="191" t="s">
        <v>363</v>
      </c>
      <c r="E61" s="198">
        <v>44578</v>
      </c>
      <c r="F61" s="198">
        <v>44926</v>
      </c>
      <c r="G61" s="191" t="s">
        <v>364</v>
      </c>
      <c r="H61" s="191" t="s">
        <v>365</v>
      </c>
      <c r="I61" s="405">
        <v>0</v>
      </c>
      <c r="J61" s="539">
        <v>1</v>
      </c>
      <c r="K61" s="203">
        <v>0</v>
      </c>
      <c r="L61" s="203">
        <v>1</v>
      </c>
      <c r="M61" s="225">
        <v>4.4999999999999998E-2</v>
      </c>
      <c r="N61" s="91">
        <f>$M61*(SUM($I61:I61)/SUM($I61:$L61))</f>
        <v>0</v>
      </c>
      <c r="O61" s="91">
        <f>$M61*(SUM($I61:J61)/SUM($I61:$L61))</f>
        <v>2.2499999999999999E-2</v>
      </c>
      <c r="P61" s="91">
        <f>$M61*(SUM($I61:K61)/SUM($I61:$L61))</f>
        <v>2.2499999999999999E-2</v>
      </c>
      <c r="Q61" s="91">
        <f>$M61*(SUM($I61:L61)/SUM($I61:$L61))</f>
        <v>4.4999999999999998E-2</v>
      </c>
      <c r="R61" s="394"/>
      <c r="S61" s="573">
        <v>1</v>
      </c>
      <c r="T61" s="566"/>
      <c r="U61" s="569"/>
      <c r="V61" s="57">
        <f>$M61*SUM($R61:R61)/SUM($I61:$L61)</f>
        <v>0</v>
      </c>
      <c r="W61" s="57">
        <f>$M61*SUM($R61:S61)/SUM($I61:$L61)</f>
        <v>2.2499999999999999E-2</v>
      </c>
      <c r="X61" s="57">
        <f>$M61*SUM($R61:T61)/SUM($I61:$L61)</f>
        <v>2.2499999999999999E-2</v>
      </c>
      <c r="Y61" s="130">
        <f>$M61*SUM($R61:U61)/SUM($I61:$L61)</f>
        <v>2.2499999999999999E-2</v>
      </c>
      <c r="Z61" s="425" t="s">
        <v>870</v>
      </c>
    </row>
    <row r="62" spans="1:26" ht="189">
      <c r="A62" s="205">
        <v>56</v>
      </c>
      <c r="B62" s="153" t="s">
        <v>366</v>
      </c>
      <c r="C62" s="191" t="s">
        <v>367</v>
      </c>
      <c r="D62" s="191" t="s">
        <v>368</v>
      </c>
      <c r="E62" s="198">
        <v>44576</v>
      </c>
      <c r="F62" s="235">
        <v>44773</v>
      </c>
      <c r="G62" s="191" t="s">
        <v>369</v>
      </c>
      <c r="H62" s="191" t="s">
        <v>370</v>
      </c>
      <c r="I62" s="405">
        <v>0</v>
      </c>
      <c r="J62" s="203">
        <v>0</v>
      </c>
      <c r="K62" s="203">
        <v>1</v>
      </c>
      <c r="L62" s="203">
        <v>0</v>
      </c>
      <c r="M62" s="225">
        <v>2.3E-2</v>
      </c>
      <c r="N62" s="91">
        <f>$M62*(SUM($I62:I62)/SUM($I62:$L62))</f>
        <v>0</v>
      </c>
      <c r="O62" s="91">
        <f>$M62*(SUM($I62:J62)/SUM($I62:$L62))</f>
        <v>0</v>
      </c>
      <c r="P62" s="91">
        <f>$M62*(SUM($I62:K62)/SUM($I62:$L62))</f>
        <v>2.3E-2</v>
      </c>
      <c r="Q62" s="91">
        <f>$M62*(SUM($I62:L62)/SUM($I62:$L62))</f>
        <v>2.3E-2</v>
      </c>
      <c r="R62" s="56"/>
      <c r="S62" s="563"/>
      <c r="T62" s="564"/>
      <c r="U62" s="563"/>
      <c r="V62" s="57">
        <f>$M62*SUM($R62:R62)/SUM($I62:$L62)</f>
        <v>0</v>
      </c>
      <c r="W62" s="57">
        <f>$M62*SUM($R62:S62)/SUM($I62:$L62)</f>
        <v>0</v>
      </c>
      <c r="X62" s="57">
        <f>$M62*SUM($R62:T62)/SUM($I62:$L62)</f>
        <v>0</v>
      </c>
      <c r="Y62" s="130">
        <f>$M62*SUM($R62:U62)/SUM($I62:$L62)</f>
        <v>0</v>
      </c>
      <c r="Z62" s="592"/>
    </row>
    <row r="63" spans="1:26" ht="67.5">
      <c r="A63" s="205">
        <v>57</v>
      </c>
      <c r="B63" s="153" t="s">
        <v>371</v>
      </c>
      <c r="C63" s="191" t="s">
        <v>372</v>
      </c>
      <c r="D63" s="191" t="s">
        <v>373</v>
      </c>
      <c r="E63" s="198">
        <v>44576</v>
      </c>
      <c r="F63" s="198">
        <v>44926</v>
      </c>
      <c r="G63" s="191" t="s">
        <v>374</v>
      </c>
      <c r="H63" s="191" t="s">
        <v>375</v>
      </c>
      <c r="I63" s="405">
        <v>0</v>
      </c>
      <c r="J63" s="539">
        <v>1</v>
      </c>
      <c r="K63" s="203">
        <v>0</v>
      </c>
      <c r="L63" s="203">
        <v>1</v>
      </c>
      <c r="M63" s="225">
        <v>4.4999999999999998E-2</v>
      </c>
      <c r="N63" s="91">
        <f>$M63*(SUM($I63:I63)/SUM($I63:$L63))</f>
        <v>0</v>
      </c>
      <c r="O63" s="91">
        <f>$M63*(SUM($I63:J63)/SUM($I63:$L63))</f>
        <v>2.2499999999999999E-2</v>
      </c>
      <c r="P63" s="91">
        <f>$M63*(SUM($I63:K63)/SUM($I63:$L63))</f>
        <v>2.2499999999999999E-2</v>
      </c>
      <c r="Q63" s="91">
        <f>$M63*(SUM($I63:L63)/SUM($I63:$L63))</f>
        <v>4.4999999999999998E-2</v>
      </c>
      <c r="R63" s="394"/>
      <c r="S63" s="561">
        <v>1</v>
      </c>
      <c r="T63" s="569"/>
      <c r="U63" s="569"/>
      <c r="V63" s="57">
        <f>$M63*SUM($R63:R63)/SUM($I63:$L63)</f>
        <v>0</v>
      </c>
      <c r="W63" s="57">
        <f>$M63*SUM($R63:S63)/SUM($I63:$L63)</f>
        <v>2.2499999999999999E-2</v>
      </c>
      <c r="X63" s="57">
        <f>$M63*SUM($R63:T63)/SUM($I63:$L63)</f>
        <v>2.2499999999999999E-2</v>
      </c>
      <c r="Y63" s="130">
        <f>$M63*SUM($R63:U63)/SUM($I63:$L63)</f>
        <v>2.2499999999999999E-2</v>
      </c>
      <c r="Z63" s="421" t="s">
        <v>871</v>
      </c>
    </row>
    <row r="64" spans="1:26" ht="81">
      <c r="A64" s="205">
        <v>58</v>
      </c>
      <c r="B64" s="153" t="s">
        <v>376</v>
      </c>
      <c r="C64" s="191" t="s">
        <v>377</v>
      </c>
      <c r="D64" s="218" t="s">
        <v>378</v>
      </c>
      <c r="E64" s="198">
        <v>44576</v>
      </c>
      <c r="F64" s="198">
        <v>44742</v>
      </c>
      <c r="G64" s="191" t="s">
        <v>379</v>
      </c>
      <c r="H64" s="218" t="s">
        <v>380</v>
      </c>
      <c r="I64" s="405">
        <v>0</v>
      </c>
      <c r="J64" s="539">
        <v>1</v>
      </c>
      <c r="K64" s="203">
        <v>0</v>
      </c>
      <c r="L64" s="203">
        <v>0</v>
      </c>
      <c r="M64" s="225">
        <v>2.3E-2</v>
      </c>
      <c r="N64" s="91">
        <f>$M64*(SUM($I64:I64)/SUM($I64:$L64))</f>
        <v>0</v>
      </c>
      <c r="O64" s="91">
        <f>$M64*(SUM($I64:J64)/SUM($I64:$L64))</f>
        <v>2.3E-2</v>
      </c>
      <c r="P64" s="91">
        <f>$M64*(SUM($I64:K64)/SUM($I64:$L64))</f>
        <v>2.3E-2</v>
      </c>
      <c r="Q64" s="91">
        <f>$M64*(SUM($I64:L64)/SUM($I64:$L64))</f>
        <v>2.3E-2</v>
      </c>
      <c r="R64" s="56"/>
      <c r="S64" s="561">
        <v>1</v>
      </c>
      <c r="T64" s="569"/>
      <c r="U64" s="569"/>
      <c r="V64" s="57">
        <f>$M64*SUM($R64:R64)/SUM($I64:$L64)</f>
        <v>0</v>
      </c>
      <c r="W64" s="57">
        <f>$M64*SUM($R64:S64)/SUM($I64:$L64)</f>
        <v>2.3E-2</v>
      </c>
      <c r="X64" s="57">
        <f>$M64*SUM($R64:T64)/SUM($I64:$L64)</f>
        <v>2.3E-2</v>
      </c>
      <c r="Y64" s="130">
        <f>$M64*SUM($R64:U64)/SUM($I64:$L64)</f>
        <v>2.3E-2</v>
      </c>
      <c r="Z64" s="421" t="s">
        <v>872</v>
      </c>
    </row>
    <row r="65" spans="1:26" ht="148.5">
      <c r="A65" s="205">
        <v>59</v>
      </c>
      <c r="B65" s="153" t="s">
        <v>381</v>
      </c>
      <c r="C65" s="191" t="s">
        <v>382</v>
      </c>
      <c r="D65" s="191" t="s">
        <v>383</v>
      </c>
      <c r="E65" s="198">
        <v>44576</v>
      </c>
      <c r="F65" s="198">
        <v>44926</v>
      </c>
      <c r="G65" s="227" t="s">
        <v>384</v>
      </c>
      <c r="H65" s="191" t="s">
        <v>385</v>
      </c>
      <c r="I65" s="405">
        <v>0</v>
      </c>
      <c r="J65" s="203">
        <v>0</v>
      </c>
      <c r="K65" s="203">
        <v>1</v>
      </c>
      <c r="L65" s="203">
        <v>1</v>
      </c>
      <c r="M65" s="225">
        <v>4.4999999999999998E-2</v>
      </c>
      <c r="N65" s="91">
        <f>$M65*(SUM($I65:I65)/SUM($I65:$L65))</f>
        <v>0</v>
      </c>
      <c r="O65" s="91">
        <f>$M65*(SUM($I65:J65)/SUM($I65:$L65))</f>
        <v>0</v>
      </c>
      <c r="P65" s="91">
        <f>$M65*(SUM($I65:K65)/SUM($I65:$L65))</f>
        <v>2.2499999999999999E-2</v>
      </c>
      <c r="Q65" s="91">
        <f>$M65*(SUM($I65:L65)/SUM($I65:$L65))</f>
        <v>4.4999999999999998E-2</v>
      </c>
      <c r="R65" s="56"/>
      <c r="S65" s="564"/>
      <c r="T65" s="564"/>
      <c r="U65" s="563"/>
      <c r="V65" s="57">
        <f>$M65*SUM($R65:R65)/SUM($I65:$L65)</f>
        <v>0</v>
      </c>
      <c r="W65" s="57">
        <f>$M65*SUM($R65:S65)/SUM($I65:$L65)</f>
        <v>0</v>
      </c>
      <c r="X65" s="57">
        <f>$M65*SUM($R65:T65)/SUM($I65:$L65)</f>
        <v>0</v>
      </c>
      <c r="Y65" s="130">
        <f>$M65*SUM($R65:U65)/SUM($I65:$L65)</f>
        <v>0</v>
      </c>
      <c r="Z65" s="592"/>
    </row>
    <row r="66" spans="1:26" ht="93" customHeight="1">
      <c r="A66" s="205">
        <v>60</v>
      </c>
      <c r="B66" s="153" t="s">
        <v>386</v>
      </c>
      <c r="C66" s="218" t="s">
        <v>387</v>
      </c>
      <c r="D66" s="218" t="s">
        <v>161</v>
      </c>
      <c r="E66" s="198">
        <v>44564</v>
      </c>
      <c r="F66" s="202">
        <v>44712</v>
      </c>
      <c r="G66" s="218" t="s">
        <v>162</v>
      </c>
      <c r="H66" s="218" t="s">
        <v>163</v>
      </c>
      <c r="I66" s="405">
        <v>0</v>
      </c>
      <c r="J66" s="539">
        <v>1</v>
      </c>
      <c r="K66" s="203">
        <v>0</v>
      </c>
      <c r="L66" s="203">
        <v>0</v>
      </c>
      <c r="M66" s="225">
        <v>2.3E-2</v>
      </c>
      <c r="N66" s="91">
        <f>$M66*(SUM($I66:I66)/SUM($I66:$L66))</f>
        <v>0</v>
      </c>
      <c r="O66" s="91">
        <f>$M66*(SUM($I66:J66)/SUM($I66:$L66))</f>
        <v>2.3E-2</v>
      </c>
      <c r="P66" s="91">
        <f>$M66*(SUM($I66:K66)/SUM($I66:$L66))</f>
        <v>2.3E-2</v>
      </c>
      <c r="Q66" s="91">
        <f>$M66*(SUM($I66:L66)/SUM($I66:$L66))</f>
        <v>2.3E-2</v>
      </c>
      <c r="R66" s="56"/>
      <c r="S66" s="415">
        <v>1</v>
      </c>
      <c r="T66" s="567"/>
      <c r="U66" s="566"/>
      <c r="V66" s="57">
        <f>$M66*SUM($R66:R66)/SUM($I66:$L66)</f>
        <v>0</v>
      </c>
      <c r="W66" s="57">
        <f>$M66*SUM($R66:S66)/SUM($I66:$L66)</f>
        <v>2.3E-2</v>
      </c>
      <c r="X66" s="57">
        <f>$M66*SUM($R66:T66)/SUM($I66:$L66)</f>
        <v>2.3E-2</v>
      </c>
      <c r="Y66" s="130">
        <f>$M66*SUM($R66:U66)/SUM($I66:$L66)</f>
        <v>2.3E-2</v>
      </c>
      <c r="Z66" s="575" t="s">
        <v>861</v>
      </c>
    </row>
    <row r="67" spans="1:26" ht="54">
      <c r="A67" s="205">
        <v>61</v>
      </c>
      <c r="B67" s="153" t="s">
        <v>388</v>
      </c>
      <c r="C67" s="218" t="s">
        <v>166</v>
      </c>
      <c r="D67" s="218" t="s">
        <v>300</v>
      </c>
      <c r="E67" s="219">
        <v>44621</v>
      </c>
      <c r="F67" s="220">
        <v>44895</v>
      </c>
      <c r="G67" s="218" t="s">
        <v>168</v>
      </c>
      <c r="H67" s="218" t="s">
        <v>169</v>
      </c>
      <c r="I67" s="221">
        <v>1</v>
      </c>
      <c r="J67" s="535">
        <v>1</v>
      </c>
      <c r="K67" s="221">
        <v>1</v>
      </c>
      <c r="L67" s="221">
        <v>0</v>
      </c>
      <c r="M67" s="196">
        <v>0.05</v>
      </c>
      <c r="N67" s="91">
        <f>$M67*(SUM($I67:I67)/SUM($I67:$L67))</f>
        <v>1.6666666666666666E-2</v>
      </c>
      <c r="O67" s="91">
        <f>$M67*(SUM($I67:J67)/SUM($I67:$L67))</f>
        <v>3.3333333333333333E-2</v>
      </c>
      <c r="P67" s="91">
        <f>$M67*(SUM($I67:K67)/SUM($I67:$L67))</f>
        <v>0.05</v>
      </c>
      <c r="Q67" s="91">
        <f>$M67*(SUM($I67:L67)/SUM($I67:$L67))</f>
        <v>0.05</v>
      </c>
      <c r="R67" s="394">
        <v>1</v>
      </c>
      <c r="S67" s="572">
        <v>1</v>
      </c>
      <c r="T67" s="566"/>
      <c r="U67" s="566"/>
      <c r="V67" s="57">
        <f>$M67*SUM($R67:R67)/SUM($I67:$L67)</f>
        <v>1.6666666666666666E-2</v>
      </c>
      <c r="W67" s="57">
        <f>$M67*SUM($R67:S67)/SUM($I67:$L67)</f>
        <v>3.3333333333333333E-2</v>
      </c>
      <c r="X67" s="57">
        <f>$M67*SUM($R67:T67)/SUM($I67:$L67)</f>
        <v>3.3333333333333333E-2</v>
      </c>
      <c r="Y67" s="130">
        <f>$M67*SUM($R67:U67)/SUM($I67:$L67)</f>
        <v>3.3333333333333333E-2</v>
      </c>
      <c r="Z67" s="419" t="s">
        <v>873</v>
      </c>
    </row>
    <row r="68" spans="1:26" ht="15.75" thickBot="1">
      <c r="A68" s="152"/>
      <c r="B68" s="156" t="s">
        <v>389</v>
      </c>
      <c r="C68" s="157"/>
      <c r="D68" s="157"/>
      <c r="E68" s="158"/>
      <c r="F68" s="158"/>
      <c r="G68" s="159"/>
      <c r="H68" s="159"/>
      <c r="I68" s="42"/>
      <c r="J68" s="42"/>
      <c r="K68" s="42"/>
      <c r="L68" s="42"/>
      <c r="M68" s="162">
        <f>SUM(M50:M67)</f>
        <v>0.99800000000000044</v>
      </c>
      <c r="N68" s="20">
        <f>SUM(N50:N67)</f>
        <v>0.23700757575757572</v>
      </c>
      <c r="O68" s="20">
        <f t="shared" ref="O68:Q68" si="2">SUM(O50:O67)</f>
        <v>0.52599242424242443</v>
      </c>
      <c r="P68" s="20">
        <f t="shared" si="2"/>
        <v>0.76520454545454553</v>
      </c>
      <c r="Q68" s="20">
        <f t="shared" si="2"/>
        <v>0.99800000000000044</v>
      </c>
      <c r="R68" s="20"/>
      <c r="S68" s="20"/>
      <c r="T68" s="20"/>
      <c r="U68" s="20"/>
      <c r="V68" s="20">
        <f>SUM(V50:V67)</f>
        <v>0.23700757575757572</v>
      </c>
      <c r="W68" s="20">
        <f t="shared" ref="W68:Y68" si="3">SUM(W50:W67)</f>
        <v>0.52599242424242443</v>
      </c>
      <c r="X68" s="20">
        <f t="shared" si="3"/>
        <v>0.52599242424242443</v>
      </c>
      <c r="Y68" s="602">
        <f t="shared" si="3"/>
        <v>0.52599242424242443</v>
      </c>
      <c r="Z68" s="158"/>
    </row>
    <row r="69" spans="1:26" ht="40.5">
      <c r="A69" s="205">
        <v>32</v>
      </c>
      <c r="B69" s="155" t="s">
        <v>390</v>
      </c>
      <c r="C69" s="178" t="s">
        <v>391</v>
      </c>
      <c r="D69" s="295" t="s">
        <v>899</v>
      </c>
      <c r="E69" s="296">
        <v>44593</v>
      </c>
      <c r="F69" s="297">
        <v>44742</v>
      </c>
      <c r="G69" s="298" t="s">
        <v>393</v>
      </c>
      <c r="H69" s="299" t="s">
        <v>394</v>
      </c>
      <c r="I69" s="222">
        <v>0</v>
      </c>
      <c r="J69" s="542">
        <v>1</v>
      </c>
      <c r="K69" s="249">
        <v>0</v>
      </c>
      <c r="L69" s="300">
        <v>0</v>
      </c>
      <c r="M69" s="301">
        <v>0.05</v>
      </c>
      <c r="N69" s="91">
        <f>$M69*(SUM($I69:I69)/SUM($I69:$L69))</f>
        <v>0</v>
      </c>
      <c r="O69" s="91">
        <f>$M69*(SUM($I69:J69)/SUM($I69:$L69))</f>
        <v>0.05</v>
      </c>
      <c r="P69" s="91">
        <f>$M69*(SUM($I69:K69)/SUM($I69:$L69))</f>
        <v>0.05</v>
      </c>
      <c r="Q69" s="91">
        <f>$M69*(SUM($I69:L69)/SUM($I69:$L69))</f>
        <v>0.05</v>
      </c>
      <c r="R69" s="394"/>
      <c r="S69" s="573">
        <v>1</v>
      </c>
      <c r="T69" s="566"/>
      <c r="U69" s="569"/>
      <c r="V69" s="57">
        <f>$M69*SUM($R69:R69)/SUM($I69:$L69)</f>
        <v>0</v>
      </c>
      <c r="W69" s="57">
        <f>$M69*SUM($R69:S69)/SUM($I69:$L69)</f>
        <v>0.05</v>
      </c>
      <c r="X69" s="57">
        <f>$M69*SUM($R69:T69)/SUM($I69:$L69)</f>
        <v>0.05</v>
      </c>
      <c r="Y69" s="130">
        <f>$M69*SUM($R69:U69)/SUM($I69:$L69)</f>
        <v>0.05</v>
      </c>
      <c r="Z69" s="590" t="s">
        <v>900</v>
      </c>
    </row>
    <row r="70" spans="1:26" ht="94.5">
      <c r="A70" s="205">
        <v>63</v>
      </c>
      <c r="B70" s="434" t="s">
        <v>397</v>
      </c>
      <c r="C70" s="218" t="s">
        <v>398</v>
      </c>
      <c r="D70" s="435" t="s">
        <v>585</v>
      </c>
      <c r="E70" s="378">
        <v>44593</v>
      </c>
      <c r="F70" s="436">
        <v>44742</v>
      </c>
      <c r="G70" s="218" t="s">
        <v>400</v>
      </c>
      <c r="H70" s="312" t="s">
        <v>401</v>
      </c>
      <c r="I70" s="405">
        <v>1</v>
      </c>
      <c r="J70" s="539">
        <v>1</v>
      </c>
      <c r="K70" s="267">
        <v>0</v>
      </c>
      <c r="L70" s="204">
        <v>0</v>
      </c>
      <c r="M70" s="268">
        <v>0.05</v>
      </c>
      <c r="N70" s="91">
        <f>$M70*(SUM($I70:I70)/SUM($I70:$L70))</f>
        <v>2.5000000000000001E-2</v>
      </c>
      <c r="O70" s="91">
        <f>$M70*(SUM($I70:J70)/SUM($I70:$L70))</f>
        <v>0.05</v>
      </c>
      <c r="P70" s="91">
        <f>$M70*(SUM($I70:K70)/SUM($I70:$L70))</f>
        <v>0.05</v>
      </c>
      <c r="Q70" s="91">
        <f>$M70*(SUM($I70:L70)/SUM($I70:$L70))</f>
        <v>0.05</v>
      </c>
      <c r="R70" s="56">
        <v>1</v>
      </c>
      <c r="S70" s="573">
        <v>1</v>
      </c>
      <c r="T70" s="566"/>
      <c r="U70" s="569"/>
      <c r="V70" s="57">
        <f>$M70*SUM($R70:R70)/SUM($I70:$L70)</f>
        <v>2.5000000000000001E-2</v>
      </c>
      <c r="W70" s="57">
        <f>$M70*SUM($R70:S70)/SUM($I70:$L70)</f>
        <v>0.05</v>
      </c>
      <c r="X70" s="57">
        <f>$M70*SUM($R70:T70)/SUM($I70:$L70)</f>
        <v>0.05</v>
      </c>
      <c r="Y70" s="130">
        <f>$M70*SUM($R70:U70)/SUM($I70:$L70)</f>
        <v>0.05</v>
      </c>
      <c r="Z70" s="584" t="s">
        <v>915</v>
      </c>
    </row>
    <row r="71" spans="1:26" ht="90" customHeight="1">
      <c r="A71" s="205">
        <v>64</v>
      </c>
      <c r="B71" s="154" t="s">
        <v>402</v>
      </c>
      <c r="C71" s="218" t="s">
        <v>403</v>
      </c>
      <c r="D71" s="375" t="s">
        <v>404</v>
      </c>
      <c r="E71" s="376">
        <v>44593</v>
      </c>
      <c r="F71" s="378">
        <v>44895</v>
      </c>
      <c r="G71" s="375" t="s">
        <v>405</v>
      </c>
      <c r="H71" s="218" t="s">
        <v>586</v>
      </c>
      <c r="I71" s="431">
        <v>1</v>
      </c>
      <c r="J71" s="543">
        <v>1</v>
      </c>
      <c r="K71" s="303">
        <v>1</v>
      </c>
      <c r="L71" s="270">
        <v>0</v>
      </c>
      <c r="M71" s="271">
        <v>0.1</v>
      </c>
      <c r="N71" s="91">
        <f>$M71*(SUM($I71:I71)/SUM($I71:$L71))</f>
        <v>3.3333333333333333E-2</v>
      </c>
      <c r="O71" s="91">
        <f>$M71*(SUM($I71:J71)/SUM($I71:$L71))</f>
        <v>6.6666666666666666E-2</v>
      </c>
      <c r="P71" s="91">
        <f>$M71*(SUM($I71:K71)/SUM($I71:$L71))</f>
        <v>0.1</v>
      </c>
      <c r="Q71" s="91">
        <f>$M71*(SUM($I71:L71)/SUM($I71:$L71))</f>
        <v>0.1</v>
      </c>
      <c r="R71" s="56">
        <v>1</v>
      </c>
      <c r="S71" s="572">
        <v>1</v>
      </c>
      <c r="T71" s="568"/>
      <c r="U71" s="563"/>
      <c r="V71" s="57">
        <f>$M71*SUM($R71:R71)/SUM($I71:$L71)</f>
        <v>3.3333333333333333E-2</v>
      </c>
      <c r="W71" s="57">
        <f>$M71*SUM($R71:S71)/SUM($I71:$L71)</f>
        <v>6.6666666666666666E-2</v>
      </c>
      <c r="X71" s="57">
        <f>$M71*SUM($R71:T71)/SUM($I71:$L71)</f>
        <v>6.6666666666666666E-2</v>
      </c>
      <c r="Y71" s="130">
        <f>$M71*SUM($R71:U71)/SUM($I71:$L71)</f>
        <v>6.6666666666666666E-2</v>
      </c>
      <c r="Z71" s="575" t="s">
        <v>916</v>
      </c>
    </row>
    <row r="72" spans="1:26" ht="40.5">
      <c r="A72" s="205">
        <v>65</v>
      </c>
      <c r="B72" s="153" t="s">
        <v>407</v>
      </c>
      <c r="C72" s="273" t="s">
        <v>408</v>
      </c>
      <c r="D72" s="263" t="s">
        <v>409</v>
      </c>
      <c r="E72" s="264">
        <v>44593</v>
      </c>
      <c r="F72" s="265">
        <v>44650</v>
      </c>
      <c r="G72" s="191" t="s">
        <v>410</v>
      </c>
      <c r="H72" s="266" t="s">
        <v>394</v>
      </c>
      <c r="I72" s="430">
        <v>1</v>
      </c>
      <c r="J72" s="203">
        <v>0</v>
      </c>
      <c r="K72" s="203">
        <v>0</v>
      </c>
      <c r="L72" s="267">
        <v>0</v>
      </c>
      <c r="M72" s="268">
        <v>0.1</v>
      </c>
      <c r="N72" s="91">
        <f>$M72*(SUM($I72:I72)/SUM($I72:$L72))</f>
        <v>0.1</v>
      </c>
      <c r="O72" s="91">
        <f>$M72*(SUM($I72:J72)/SUM($I72:$L72))</f>
        <v>0.1</v>
      </c>
      <c r="P72" s="91">
        <f>$M72*(SUM($I72:K72)/SUM($I72:$L72))</f>
        <v>0.1</v>
      </c>
      <c r="Q72" s="91">
        <f>$M72*(SUM($I72:L72)/SUM($I72:$L72))</f>
        <v>0.1</v>
      </c>
      <c r="R72" s="56">
        <v>1</v>
      </c>
      <c r="S72" s="566"/>
      <c r="T72" s="569"/>
      <c r="U72" s="566"/>
      <c r="V72" s="57">
        <f>$M72*SUM($R72:R72)/SUM($I72:$L72)</f>
        <v>0.1</v>
      </c>
      <c r="W72" s="57">
        <f>$M72*SUM($R72:S72)/SUM($I72:$L72)</f>
        <v>0.1</v>
      </c>
      <c r="X72" s="57">
        <f>$M72*SUM($R72:T72)/SUM($I72:$L72)</f>
        <v>0.1</v>
      </c>
      <c r="Y72" s="130">
        <f>$M72*SUM($R72:U72)/SUM($I72:$L72)</f>
        <v>0.1</v>
      </c>
      <c r="Z72" s="419"/>
    </row>
    <row r="73" spans="1:26" ht="94.5">
      <c r="A73" s="205">
        <v>66</v>
      </c>
      <c r="B73" s="153" t="s">
        <v>411</v>
      </c>
      <c r="C73" s="304" t="s">
        <v>412</v>
      </c>
      <c r="D73" s="274" t="s">
        <v>413</v>
      </c>
      <c r="E73" s="275">
        <v>44593</v>
      </c>
      <c r="F73" s="276">
        <v>44910</v>
      </c>
      <c r="G73" s="207" t="s">
        <v>414</v>
      </c>
      <c r="H73" s="277" t="s">
        <v>415</v>
      </c>
      <c r="I73" s="431">
        <v>1</v>
      </c>
      <c r="J73" s="543">
        <v>1</v>
      </c>
      <c r="K73" s="261">
        <v>1</v>
      </c>
      <c r="L73" s="203">
        <v>1</v>
      </c>
      <c r="M73" s="271">
        <v>0.1</v>
      </c>
      <c r="N73" s="91">
        <f>$M73*(SUM($I73:I73)/SUM($I73:$L73))</f>
        <v>2.5000000000000001E-2</v>
      </c>
      <c r="O73" s="91">
        <f>$M73*(SUM($I73:J73)/SUM($I73:$L73))</f>
        <v>0.05</v>
      </c>
      <c r="P73" s="91">
        <f>$M73*(SUM($I73:K73)/SUM($I73:$L73))</f>
        <v>7.5000000000000011E-2</v>
      </c>
      <c r="Q73" s="91">
        <f>$M73*(SUM($I73:L73)/SUM($I73:$L73))</f>
        <v>0.1</v>
      </c>
      <c r="R73" s="394">
        <v>1</v>
      </c>
      <c r="S73" s="561">
        <v>1</v>
      </c>
      <c r="T73" s="566"/>
      <c r="U73" s="569"/>
      <c r="V73" s="57">
        <f>$M73*SUM($R73:R73)/SUM($I73:$L73)</f>
        <v>2.5000000000000001E-2</v>
      </c>
      <c r="W73" s="57">
        <f>$M73*SUM($R73:S73)/SUM($I73:$L73)</f>
        <v>0.05</v>
      </c>
      <c r="X73" s="57">
        <f>$M73*SUM($R73:T73)/SUM($I73:$L73)</f>
        <v>0.05</v>
      </c>
      <c r="Y73" s="130">
        <f>$M73*SUM($R73:U73)/SUM($I73:$L73)</f>
        <v>0.05</v>
      </c>
      <c r="Z73" s="421" t="s">
        <v>901</v>
      </c>
    </row>
    <row r="74" spans="1:26" ht="135">
      <c r="A74" s="205">
        <v>67</v>
      </c>
      <c r="B74" s="153" t="s">
        <v>416</v>
      </c>
      <c r="C74" s="280" t="s">
        <v>417</v>
      </c>
      <c r="D74" s="304" t="s">
        <v>418</v>
      </c>
      <c r="E74" s="281">
        <v>44593</v>
      </c>
      <c r="F74" s="302">
        <v>44742</v>
      </c>
      <c r="G74" s="248" t="s">
        <v>419</v>
      </c>
      <c r="H74" s="304" t="s">
        <v>420</v>
      </c>
      <c r="I74" s="283">
        <v>0</v>
      </c>
      <c r="J74" s="539">
        <v>1</v>
      </c>
      <c r="K74" s="267">
        <v>0</v>
      </c>
      <c r="L74" s="203">
        <v>0</v>
      </c>
      <c r="M74" s="284">
        <v>0.1</v>
      </c>
      <c r="N74" s="91">
        <f>$M74*(SUM($I74:I74)/SUM($I74:$L74))</f>
        <v>0</v>
      </c>
      <c r="O74" s="91">
        <f>$M74*(SUM($I74:J74)/SUM($I74:$L74))</f>
        <v>0.1</v>
      </c>
      <c r="P74" s="91">
        <f>$M74*(SUM($I74:K74)/SUM($I74:$L74))</f>
        <v>0.1</v>
      </c>
      <c r="Q74" s="91">
        <f>$M74*(SUM($I74:L74)/SUM($I74:$L74))</f>
        <v>0.1</v>
      </c>
      <c r="R74" s="56"/>
      <c r="S74" s="573">
        <v>1</v>
      </c>
      <c r="T74" s="566"/>
      <c r="U74" s="569"/>
      <c r="V74" s="57">
        <f>$M74*SUM($R74:R74)/SUM($I74:$L74)</f>
        <v>0</v>
      </c>
      <c r="W74" s="57">
        <f>$M74*SUM($R74:S74)/SUM($I74:$L74)</f>
        <v>0.1</v>
      </c>
      <c r="X74" s="57">
        <f>$M74*SUM($R74:T74)/SUM($I74:$L74)</f>
        <v>0.1</v>
      </c>
      <c r="Y74" s="130">
        <f>$M74*SUM($R74:U74)/SUM($I74:$L74)</f>
        <v>0.1</v>
      </c>
      <c r="Z74" s="575" t="s">
        <v>914</v>
      </c>
    </row>
    <row r="75" spans="1:26" ht="94.5">
      <c r="A75" s="205">
        <v>68</v>
      </c>
      <c r="B75" s="153" t="s">
        <v>421</v>
      </c>
      <c r="C75" s="191" t="s">
        <v>422</v>
      </c>
      <c r="D75" s="273" t="s">
        <v>423</v>
      </c>
      <c r="E75" s="264">
        <v>44593</v>
      </c>
      <c r="F75" s="264">
        <v>44742</v>
      </c>
      <c r="G75" s="191" t="s">
        <v>424</v>
      </c>
      <c r="H75" s="228" t="s">
        <v>425</v>
      </c>
      <c r="I75" s="303">
        <v>0</v>
      </c>
      <c r="J75" s="544">
        <v>1</v>
      </c>
      <c r="K75" s="303">
        <v>0</v>
      </c>
      <c r="L75" s="254">
        <v>0</v>
      </c>
      <c r="M75" s="306">
        <v>0.1</v>
      </c>
      <c r="N75" s="91">
        <f>$M75*(SUM($I75:I75)/SUM($I75:$L75))</f>
        <v>0</v>
      </c>
      <c r="O75" s="91">
        <f>$M75*(SUM($I75:J75)/SUM($I75:$L75))</f>
        <v>0.1</v>
      </c>
      <c r="P75" s="91">
        <f>$M75*(SUM($I75:K75)/SUM($I75:$L75))</f>
        <v>0.1</v>
      </c>
      <c r="Q75" s="91">
        <f>$M75*(SUM($I75:L75)/SUM($I75:$L75))</f>
        <v>0.1</v>
      </c>
      <c r="R75" s="394"/>
      <c r="S75" s="573">
        <v>1</v>
      </c>
      <c r="T75" s="569"/>
      <c r="U75" s="569"/>
      <c r="V75" s="57">
        <f>$M75*SUM($R75:R75)/SUM($I75:$L75)</f>
        <v>0</v>
      </c>
      <c r="W75" s="57">
        <f>$M75*SUM($R75:S75)/SUM($I75:$L75)</f>
        <v>0.1</v>
      </c>
      <c r="X75" s="57">
        <f>$M75*SUM($R75:T75)/SUM($I75:$L75)</f>
        <v>0.1</v>
      </c>
      <c r="Y75" s="130">
        <f>$M75*SUM($R75:U75)/SUM($I75:$L75)</f>
        <v>0.1</v>
      </c>
      <c r="Z75" s="419" t="s">
        <v>902</v>
      </c>
    </row>
    <row r="76" spans="1:26" ht="54">
      <c r="A76" s="205">
        <v>69</v>
      </c>
      <c r="B76" s="153" t="s">
        <v>426</v>
      </c>
      <c r="C76" s="259" t="s">
        <v>427</v>
      </c>
      <c r="D76" s="259" t="s">
        <v>428</v>
      </c>
      <c r="E76" s="302">
        <v>44593</v>
      </c>
      <c r="F76" s="285">
        <v>44681</v>
      </c>
      <c r="G76" s="307" t="s">
        <v>904</v>
      </c>
      <c r="H76" s="207" t="s">
        <v>430</v>
      </c>
      <c r="I76" s="278">
        <v>0</v>
      </c>
      <c r="J76" s="545">
        <v>1</v>
      </c>
      <c r="K76" s="221">
        <v>0</v>
      </c>
      <c r="L76" s="286">
        <v>0</v>
      </c>
      <c r="M76" s="194">
        <v>0.1</v>
      </c>
      <c r="N76" s="91">
        <f>$M76*(SUM($I76:I76)/SUM($I76:$L76))</f>
        <v>0</v>
      </c>
      <c r="O76" s="91">
        <f>$M76*(SUM($I76:J76)/SUM($I76:$L76))</f>
        <v>0.1</v>
      </c>
      <c r="P76" s="91">
        <f>$M76*(SUM($I76:K76)/SUM($I76:$L76))</f>
        <v>0.1</v>
      </c>
      <c r="Q76" s="91">
        <f>$M76*(SUM($I76:L76)/SUM($I76:$L76))</f>
        <v>0.1</v>
      </c>
      <c r="R76" s="56"/>
      <c r="S76" s="572">
        <v>1</v>
      </c>
      <c r="T76" s="566"/>
      <c r="U76" s="569"/>
      <c r="V76" s="57">
        <f>$M76*SUM($R76:R76)/SUM($I76:$L76)</f>
        <v>0</v>
      </c>
      <c r="W76" s="57">
        <f>$M76*SUM($R76:S76)/SUM($I76:$L76)</f>
        <v>0.1</v>
      </c>
      <c r="X76" s="57">
        <f>$M76*SUM($R76:T76)/SUM($I76:$L76)</f>
        <v>0.1</v>
      </c>
      <c r="Y76" s="130">
        <f>$M76*SUM($R76:U76)/SUM($I76:$L76)</f>
        <v>0.1</v>
      </c>
      <c r="Z76" s="421" t="s">
        <v>903</v>
      </c>
    </row>
    <row r="77" spans="1:26" ht="115.5" customHeight="1">
      <c r="A77" s="205">
        <v>70</v>
      </c>
      <c r="B77" s="153" t="s">
        <v>431</v>
      </c>
      <c r="C77" s="266" t="s">
        <v>432</v>
      </c>
      <c r="D77" s="191" t="s">
        <v>433</v>
      </c>
      <c r="E77" s="288">
        <v>44593</v>
      </c>
      <c r="F77" s="189">
        <v>44895</v>
      </c>
      <c r="G77" s="273" t="s">
        <v>434</v>
      </c>
      <c r="H77" s="191" t="s">
        <v>435</v>
      </c>
      <c r="I77" s="203">
        <v>0</v>
      </c>
      <c r="J77" s="289">
        <v>0</v>
      </c>
      <c r="K77" s="289">
        <v>0</v>
      </c>
      <c r="L77" s="289">
        <v>30</v>
      </c>
      <c r="M77" s="284">
        <v>0.1</v>
      </c>
      <c r="N77" s="91">
        <f>$M77*(SUM($I77:I77)/SUM($I77:$L77))</f>
        <v>0</v>
      </c>
      <c r="O77" s="91">
        <f>$M77*(SUM($I77:J77)/SUM($I77:$L77))</f>
        <v>0</v>
      </c>
      <c r="P77" s="91">
        <f>$M77*(SUM($I77:K77)/SUM($I77:$L77))</f>
        <v>0</v>
      </c>
      <c r="Q77" s="91">
        <f>$M77*(SUM($I77:L77)/SUM($I77:$L77))</f>
        <v>0.1</v>
      </c>
      <c r="R77" s="394"/>
      <c r="S77" s="585"/>
      <c r="T77" s="564"/>
      <c r="U77" s="563"/>
      <c r="V77" s="57">
        <f>$M77*SUM($R77:R77)/SUM($I77:$L77)</f>
        <v>0</v>
      </c>
      <c r="W77" s="57">
        <f>$M77*SUM($R77:S77)/SUM($I77:$L77)</f>
        <v>0</v>
      </c>
      <c r="X77" s="57">
        <f>$M77*SUM($R77:T77)/SUM($I77:$L77)</f>
        <v>0</v>
      </c>
      <c r="Y77" s="130">
        <f>$M77*SUM($R77:U77)/SUM($I77:$L77)</f>
        <v>0</v>
      </c>
      <c r="Z77" s="593"/>
    </row>
    <row r="78" spans="1:26" ht="81">
      <c r="A78" s="205">
        <v>71</v>
      </c>
      <c r="B78" s="153" t="s">
        <v>436</v>
      </c>
      <c r="C78" s="191" t="s">
        <v>437</v>
      </c>
      <c r="D78" s="191" t="s">
        <v>438</v>
      </c>
      <c r="E78" s="288">
        <v>44593</v>
      </c>
      <c r="F78" s="189">
        <v>44895</v>
      </c>
      <c r="G78" s="273" t="s">
        <v>439</v>
      </c>
      <c r="H78" s="191" t="s">
        <v>440</v>
      </c>
      <c r="I78" s="203">
        <v>0</v>
      </c>
      <c r="J78" s="289">
        <v>0</v>
      </c>
      <c r="K78" s="289">
        <v>0</v>
      </c>
      <c r="L78" s="289">
        <v>1</v>
      </c>
      <c r="M78" s="284">
        <v>0.1</v>
      </c>
      <c r="N78" s="91">
        <f>$M78*(SUM($I78:I78)/SUM($I78:$L78))</f>
        <v>0</v>
      </c>
      <c r="O78" s="91">
        <f>$M78*(SUM($I78:J78)/SUM($I78:$L78))</f>
        <v>0</v>
      </c>
      <c r="P78" s="91">
        <f>$M78*(SUM($I78:K78)/SUM($I78:$L78))</f>
        <v>0</v>
      </c>
      <c r="Q78" s="91">
        <f>$M78*(SUM($I78:L78)/SUM($I78:$L78))</f>
        <v>0.1</v>
      </c>
      <c r="R78" s="393"/>
      <c r="S78" s="565"/>
      <c r="T78" s="566"/>
      <c r="U78" s="569"/>
      <c r="V78" s="57">
        <f>$M78*SUM($R78:R78)/SUM($I78:$L78)</f>
        <v>0</v>
      </c>
      <c r="W78" s="57">
        <f>$M78*SUM($R78:S78)/SUM($I78:$L78)</f>
        <v>0</v>
      </c>
      <c r="X78" s="57">
        <f>$M78*SUM($R78:T78)/SUM($I78:$L78)</f>
        <v>0</v>
      </c>
      <c r="Y78" s="130">
        <f>$M78*SUM($R78:U78)/SUM($I78:$L78)</f>
        <v>0</v>
      </c>
      <c r="Z78" s="593"/>
    </row>
    <row r="79" spans="1:26" ht="121.5">
      <c r="A79" s="205">
        <v>72</v>
      </c>
      <c r="B79" s="153" t="s">
        <v>441</v>
      </c>
      <c r="C79" s="290" t="s">
        <v>442</v>
      </c>
      <c r="D79" s="207" t="s">
        <v>443</v>
      </c>
      <c r="E79" s="291">
        <v>44593</v>
      </c>
      <c r="F79" s="253">
        <v>44712</v>
      </c>
      <c r="G79" s="304" t="s">
        <v>444</v>
      </c>
      <c r="H79" s="207" t="s">
        <v>445</v>
      </c>
      <c r="I79" s="254">
        <v>0</v>
      </c>
      <c r="J79" s="546">
        <v>6</v>
      </c>
      <c r="K79" s="308">
        <v>0</v>
      </c>
      <c r="L79" s="203">
        <v>0</v>
      </c>
      <c r="M79" s="292">
        <v>0.05</v>
      </c>
      <c r="N79" s="91">
        <f>$M79*(SUM($I79:I79)/SUM($I79:$L79))</f>
        <v>0</v>
      </c>
      <c r="O79" s="91">
        <f>$M79*(SUM($I79:J79)/SUM($I79:$L79))</f>
        <v>0.05</v>
      </c>
      <c r="P79" s="91">
        <f>$M79*(SUM($I79:K79)/SUM($I79:$L79))</f>
        <v>0.05</v>
      </c>
      <c r="Q79" s="91">
        <f>$M79*(SUM($I79:L79)/SUM($I79:$L79))</f>
        <v>0.05</v>
      </c>
      <c r="R79" s="56"/>
      <c r="S79" s="561">
        <v>6</v>
      </c>
      <c r="T79" s="565"/>
      <c r="U79" s="566"/>
      <c r="V79" s="57">
        <f>$M79*SUM($R79:R79)/SUM($I79:$L79)</f>
        <v>0</v>
      </c>
      <c r="W79" s="57">
        <f>$M79*SUM($R79:S79)/SUM($I79:$L79)</f>
        <v>5.000000000000001E-2</v>
      </c>
      <c r="X79" s="57">
        <f>$M79*SUM($R79:T79)/SUM($I79:$L79)</f>
        <v>5.000000000000001E-2</v>
      </c>
      <c r="Y79" s="130">
        <f>$M79*SUM($R79:U79)/SUM($I79:$L79)</f>
        <v>5.000000000000001E-2</v>
      </c>
      <c r="Z79" s="425" t="s">
        <v>908</v>
      </c>
    </row>
    <row r="80" spans="1:26" ht="54">
      <c r="A80" s="205">
        <v>73</v>
      </c>
      <c r="B80" s="154" t="s">
        <v>446</v>
      </c>
      <c r="C80" s="218" t="s">
        <v>583</v>
      </c>
      <c r="D80" s="248" t="s">
        <v>300</v>
      </c>
      <c r="E80" s="293">
        <v>44621</v>
      </c>
      <c r="F80" s="220">
        <v>44895</v>
      </c>
      <c r="G80" s="248" t="s">
        <v>168</v>
      </c>
      <c r="H80" s="248" t="s">
        <v>169</v>
      </c>
      <c r="I80" s="279">
        <v>1</v>
      </c>
      <c r="J80" s="546">
        <v>1</v>
      </c>
      <c r="K80" s="279">
        <v>1</v>
      </c>
      <c r="L80" s="279">
        <v>0</v>
      </c>
      <c r="M80" s="294">
        <v>0.05</v>
      </c>
      <c r="N80" s="91">
        <f>$M80*(SUM($I80:I80)/SUM($I80:$L80))</f>
        <v>1.6666666666666666E-2</v>
      </c>
      <c r="O80" s="91">
        <f>$M80*(SUM($I80:J80)/SUM($I80:$L80))</f>
        <v>3.3333333333333333E-2</v>
      </c>
      <c r="P80" s="91">
        <f>$M80*(SUM($I80:K80)/SUM($I80:$L80))</f>
        <v>0.05</v>
      </c>
      <c r="Q80" s="91">
        <f>$M80*(SUM($I80:L80)/SUM($I80:$L80))</f>
        <v>0.05</v>
      </c>
      <c r="R80" s="56">
        <v>1</v>
      </c>
      <c r="S80" s="572">
        <v>1</v>
      </c>
      <c r="T80" s="563"/>
      <c r="U80" s="570"/>
      <c r="V80" s="57">
        <f>$M80*SUM($R80:R80)/SUM($I80:$L80)</f>
        <v>1.6666666666666666E-2</v>
      </c>
      <c r="W80" s="57">
        <f>$M80*SUM($R80:S80)/SUM($I80:$L80)</f>
        <v>3.3333333333333333E-2</v>
      </c>
      <c r="X80" s="57">
        <f>$M80*SUM($R80:T80)/SUM($I80:$L80)</f>
        <v>3.3333333333333333E-2</v>
      </c>
      <c r="Y80" s="130">
        <f>$M80*SUM($R80:U80)/SUM($I80:$L80)</f>
        <v>3.3333333333333333E-2</v>
      </c>
      <c r="Z80" s="425" t="s">
        <v>905</v>
      </c>
    </row>
    <row r="81" spans="1:26" ht="15.75" thickBot="1">
      <c r="A81" s="152"/>
      <c r="B81" s="156" t="s">
        <v>306</v>
      </c>
      <c r="C81" s="157"/>
      <c r="D81" s="157"/>
      <c r="E81" s="158"/>
      <c r="F81" s="158"/>
      <c r="G81" s="159"/>
      <c r="H81" s="159"/>
      <c r="I81" s="42"/>
      <c r="J81" s="42"/>
      <c r="K81" s="42"/>
      <c r="L81" s="42"/>
      <c r="M81" s="162">
        <f>SUM(M69:M80)</f>
        <v>1</v>
      </c>
      <c r="N81" s="40">
        <f>SUM(N69:N80)</f>
        <v>0.19999999999999998</v>
      </c>
      <c r="O81" s="40">
        <f t="shared" ref="O81:Q81" si="4">SUM(O69:O80)</f>
        <v>0.70000000000000007</v>
      </c>
      <c r="P81" s="40">
        <f t="shared" si="4"/>
        <v>0.77500000000000013</v>
      </c>
      <c r="Q81" s="40">
        <f t="shared" si="4"/>
        <v>1</v>
      </c>
      <c r="R81" s="129"/>
      <c r="S81" s="129"/>
      <c r="T81" s="129"/>
      <c r="U81" s="129"/>
      <c r="V81" s="129">
        <f>SUM(V69:V80)</f>
        <v>0.19999999999999998</v>
      </c>
      <c r="W81" s="129">
        <f t="shared" ref="W81:Y81" si="5">SUM(W69:W80)</f>
        <v>0.70000000000000007</v>
      </c>
      <c r="X81" s="129">
        <f t="shared" si="5"/>
        <v>0.70000000000000007</v>
      </c>
      <c r="Y81" s="603">
        <f t="shared" si="5"/>
        <v>0.70000000000000007</v>
      </c>
      <c r="Z81" s="158"/>
    </row>
    <row r="82" spans="1:26" ht="40.5">
      <c r="A82" s="205">
        <v>74</v>
      </c>
      <c r="B82" s="155" t="s">
        <v>447</v>
      </c>
      <c r="C82" s="318" t="s">
        <v>448</v>
      </c>
      <c r="D82" s="318" t="s">
        <v>449</v>
      </c>
      <c r="E82" s="319">
        <v>44575</v>
      </c>
      <c r="F82" s="319">
        <v>44681</v>
      </c>
      <c r="G82" s="318" t="s">
        <v>450</v>
      </c>
      <c r="H82" s="318" t="s">
        <v>451</v>
      </c>
      <c r="I82" s="223">
        <v>0</v>
      </c>
      <c r="J82" s="547">
        <v>1</v>
      </c>
      <c r="K82" s="223">
        <v>0</v>
      </c>
      <c r="L82" s="223">
        <v>0</v>
      </c>
      <c r="M82" s="186">
        <v>0.1</v>
      </c>
      <c r="N82" s="91">
        <f>$M82*(SUM($I82:I82)/SUM($I82:$L82))</f>
        <v>0</v>
      </c>
      <c r="O82" s="91">
        <f>$M82*(SUM($I82:J82)/SUM($I82:$L82))</f>
        <v>0.1</v>
      </c>
      <c r="P82" s="91">
        <f>$M82*(SUM($I82:K82)/SUM($I82:$L82))</f>
        <v>0.1</v>
      </c>
      <c r="Q82" s="91">
        <f>$M82*(SUM($I82:L82)/SUM($I82:$L82))</f>
        <v>0.1</v>
      </c>
      <c r="R82" s="394"/>
      <c r="S82" s="587">
        <v>1</v>
      </c>
      <c r="T82" s="570"/>
      <c r="U82" s="586"/>
      <c r="V82" s="57">
        <f>$M82*SUM($R82:R82)/SUM($I82:$L82)</f>
        <v>0</v>
      </c>
      <c r="W82" s="57">
        <f>$M82*SUM($R82:S82)/SUM($I82:$L82)</f>
        <v>0.1</v>
      </c>
      <c r="X82" s="57">
        <f>$M82*SUM($R82:T82)/SUM($I82:$L82)</f>
        <v>0.1</v>
      </c>
      <c r="Y82" s="130">
        <f>$M82*SUM($R82:U82)/SUM($I82:$L82)</f>
        <v>0.1</v>
      </c>
      <c r="Z82" s="426" t="s">
        <v>887</v>
      </c>
    </row>
    <row r="83" spans="1:26" ht="55.5" customHeight="1">
      <c r="A83" s="205">
        <v>75</v>
      </c>
      <c r="B83" s="209" t="s">
        <v>455</v>
      </c>
      <c r="C83" s="218" t="s">
        <v>456</v>
      </c>
      <c r="D83" s="218" t="s">
        <v>457</v>
      </c>
      <c r="E83" s="219">
        <v>44564</v>
      </c>
      <c r="F83" s="219">
        <v>44651</v>
      </c>
      <c r="G83" s="218" t="s">
        <v>458</v>
      </c>
      <c r="H83" s="218" t="s">
        <v>459</v>
      </c>
      <c r="I83" s="221">
        <v>1</v>
      </c>
      <c r="J83" s="221">
        <v>0</v>
      </c>
      <c r="K83" s="221">
        <v>0</v>
      </c>
      <c r="L83" s="221">
        <v>0</v>
      </c>
      <c r="M83" s="196">
        <v>0.1</v>
      </c>
      <c r="N83" s="91">
        <f>$M83*(SUM($I83:I83)/SUM($I83:$L83))</f>
        <v>0.1</v>
      </c>
      <c r="O83" s="91">
        <f>$M83*(SUM($I83:J83)/SUM($I83:$L83))</f>
        <v>0.1</v>
      </c>
      <c r="P83" s="91">
        <f>$M83*(SUM($I83:K83)/SUM($I83:$L83))</f>
        <v>0.1</v>
      </c>
      <c r="Q83" s="91">
        <f>$M83*(SUM($I83:L83)/SUM($I83:$L83))</f>
        <v>0.1</v>
      </c>
      <c r="R83" s="56">
        <v>1</v>
      </c>
      <c r="S83" s="588"/>
      <c r="T83" s="566"/>
      <c r="U83" s="569"/>
      <c r="V83" s="57">
        <f>$M83*SUM($R83:R83)/SUM($I83:$L83)</f>
        <v>0.1</v>
      </c>
      <c r="W83" s="57">
        <f>$M83*SUM($R83:S83)/SUM($I83:$L83)</f>
        <v>0.1</v>
      </c>
      <c r="X83" s="57">
        <f>$M83*SUM($R83:T83)/SUM($I83:$L83)</f>
        <v>0.1</v>
      </c>
      <c r="Y83" s="130">
        <f>$M83*SUM($R83:U83)/SUM($I83:$L83)</f>
        <v>0.1</v>
      </c>
      <c r="Z83" s="419"/>
    </row>
    <row r="84" spans="1:26" ht="67.5">
      <c r="A84" s="205">
        <v>76</v>
      </c>
      <c r="B84" s="209" t="s">
        <v>460</v>
      </c>
      <c r="C84" s="218" t="s">
        <v>461</v>
      </c>
      <c r="D84" s="218" t="s">
        <v>462</v>
      </c>
      <c r="E84" s="311">
        <v>44564</v>
      </c>
      <c r="F84" s="311">
        <v>44926</v>
      </c>
      <c r="G84" s="218" t="s">
        <v>463</v>
      </c>
      <c r="H84" s="312" t="s">
        <v>464</v>
      </c>
      <c r="I84" s="269">
        <v>0</v>
      </c>
      <c r="J84" s="535">
        <v>1</v>
      </c>
      <c r="K84" s="221">
        <v>0</v>
      </c>
      <c r="L84" s="221">
        <v>1</v>
      </c>
      <c r="M84" s="196">
        <v>0.05</v>
      </c>
      <c r="N84" s="91">
        <f>$M84*(SUM($I84:I84)/SUM($I84:$L84))</f>
        <v>0</v>
      </c>
      <c r="O84" s="91">
        <f>$M84*(SUM($I84:J84)/SUM($I84:$L84))</f>
        <v>2.5000000000000001E-2</v>
      </c>
      <c r="P84" s="91">
        <f>$M84*(SUM($I84:K84)/SUM($I84:$L84))</f>
        <v>2.5000000000000001E-2</v>
      </c>
      <c r="Q84" s="91">
        <f>$M84*(SUM($I84:L84)/SUM($I84:$L84))</f>
        <v>0.05</v>
      </c>
      <c r="R84" s="394"/>
      <c r="S84" s="587">
        <v>1</v>
      </c>
      <c r="T84" s="566"/>
      <c r="U84" s="569"/>
      <c r="V84" s="57">
        <f>$M84*SUM($R84:R84)/SUM($I84:$L84)</f>
        <v>0</v>
      </c>
      <c r="W84" s="57">
        <f>$M84*SUM($R84:S84)/SUM($I84:$L84)</f>
        <v>2.5000000000000001E-2</v>
      </c>
      <c r="X84" s="57">
        <f>$M84*SUM($R84:T84)/SUM($I84:$L84)</f>
        <v>2.5000000000000001E-2</v>
      </c>
      <c r="Y84" s="130">
        <f>$M84*SUM($R84:U84)/SUM($I84:$L84)</f>
        <v>2.5000000000000001E-2</v>
      </c>
      <c r="Z84" s="421" t="s">
        <v>888</v>
      </c>
    </row>
    <row r="85" spans="1:26" ht="121.5">
      <c r="A85" s="205">
        <v>77</v>
      </c>
      <c r="B85" s="209" t="s">
        <v>465</v>
      </c>
      <c r="C85" s="218" t="s">
        <v>466</v>
      </c>
      <c r="D85" s="218" t="s">
        <v>467</v>
      </c>
      <c r="E85" s="219">
        <v>44593</v>
      </c>
      <c r="F85" s="219">
        <v>44651</v>
      </c>
      <c r="G85" s="218" t="s">
        <v>468</v>
      </c>
      <c r="H85" s="218" t="s">
        <v>469</v>
      </c>
      <c r="I85" s="221">
        <v>1</v>
      </c>
      <c r="J85" s="221">
        <v>0</v>
      </c>
      <c r="K85" s="221">
        <v>0</v>
      </c>
      <c r="L85" s="221">
        <v>0</v>
      </c>
      <c r="M85" s="196">
        <v>0.1</v>
      </c>
      <c r="N85" s="91">
        <f>$M85*(SUM($I85:I85)/SUM($I85:$L85))</f>
        <v>0.1</v>
      </c>
      <c r="O85" s="91">
        <f>$M85*(SUM($I85:J85)/SUM($I85:$L85))</f>
        <v>0.1</v>
      </c>
      <c r="P85" s="91">
        <f>$M85*(SUM($I85:K85)/SUM($I85:$L85))</f>
        <v>0.1</v>
      </c>
      <c r="Q85" s="91">
        <f>$M85*(SUM($I85:L85)/SUM($I85:$L85))</f>
        <v>0.1</v>
      </c>
      <c r="R85" s="553">
        <v>1</v>
      </c>
      <c r="S85" s="415">
        <v>0</v>
      </c>
      <c r="T85" s="566"/>
      <c r="U85" s="569"/>
      <c r="V85" s="57">
        <f>$M85*SUM($R85:R85)/SUM($I85:$L85)</f>
        <v>0.1</v>
      </c>
      <c r="W85" s="57">
        <f>$M85*SUM($R85:S85)/SUM($I85:$L85)</f>
        <v>0.1</v>
      </c>
      <c r="X85" s="57">
        <f>$M85*SUM($R85:T85)/SUM($I85:$L85)</f>
        <v>0.1</v>
      </c>
      <c r="Y85" s="130">
        <f>$M85*SUM($R85:U85)/SUM($I85:$L85)</f>
        <v>0.1</v>
      </c>
      <c r="Z85" s="421" t="s">
        <v>895</v>
      </c>
    </row>
    <row r="86" spans="1:26" ht="81">
      <c r="A86" s="205">
        <v>78</v>
      </c>
      <c r="B86" s="209" t="s">
        <v>473</v>
      </c>
      <c r="C86" s="218" t="s">
        <v>148</v>
      </c>
      <c r="D86" s="218" t="s">
        <v>474</v>
      </c>
      <c r="E86" s="219">
        <v>44564</v>
      </c>
      <c r="F86" s="219">
        <v>44620</v>
      </c>
      <c r="G86" s="218" t="s">
        <v>475</v>
      </c>
      <c r="H86" s="218" t="s">
        <v>476</v>
      </c>
      <c r="I86" s="221">
        <v>1</v>
      </c>
      <c r="J86" s="221">
        <v>0</v>
      </c>
      <c r="K86" s="221">
        <v>0</v>
      </c>
      <c r="L86" s="221">
        <v>0</v>
      </c>
      <c r="M86" s="196">
        <v>0.05</v>
      </c>
      <c r="N86" s="91">
        <f>$M86*(SUM($I86:I86)/SUM($I86:$L86))</f>
        <v>0.05</v>
      </c>
      <c r="O86" s="91">
        <f>$M86*(SUM($I86:J86)/SUM($I86:$L86))</f>
        <v>0.05</v>
      </c>
      <c r="P86" s="91">
        <f>$M86*(SUM($I86:K86)/SUM($I86:$L86))</f>
        <v>0.05</v>
      </c>
      <c r="Q86" s="91">
        <f>$M86*(SUM($I86:L86)/SUM($I86:$L86))</f>
        <v>0.05</v>
      </c>
      <c r="R86" s="394">
        <v>1</v>
      </c>
      <c r="S86" s="565"/>
      <c r="T86" s="566"/>
      <c r="U86" s="569"/>
      <c r="V86" s="57">
        <f>$M86*SUM($R86:R86)/SUM($I86:$L86)</f>
        <v>0.05</v>
      </c>
      <c r="W86" s="57">
        <f>$M86*SUM($R86:S86)/SUM($I86:$L86)</f>
        <v>0.05</v>
      </c>
      <c r="X86" s="57">
        <f>$M86*SUM($R86:T86)/SUM($I86:$L86)</f>
        <v>0.05</v>
      </c>
      <c r="Y86" s="130">
        <f>$M86*SUM($R86:U86)/SUM($I86:$L86)</f>
        <v>0.05</v>
      </c>
      <c r="Z86" s="421"/>
    </row>
    <row r="87" spans="1:26" ht="121.5">
      <c r="A87" s="205">
        <v>79</v>
      </c>
      <c r="B87" s="407" t="s">
        <v>477</v>
      </c>
      <c r="C87" s="218" t="s">
        <v>466</v>
      </c>
      <c r="D87" s="218" t="s">
        <v>478</v>
      </c>
      <c r="E87" s="219">
        <v>44683</v>
      </c>
      <c r="F87" s="219">
        <v>44742</v>
      </c>
      <c r="G87" s="218" t="s">
        <v>479</v>
      </c>
      <c r="H87" s="218" t="s">
        <v>480</v>
      </c>
      <c r="I87" s="221">
        <v>0</v>
      </c>
      <c r="J87" s="535">
        <v>1</v>
      </c>
      <c r="K87" s="221">
        <v>0</v>
      </c>
      <c r="L87" s="221">
        <v>0</v>
      </c>
      <c r="M87" s="196">
        <v>0.05</v>
      </c>
      <c r="N87" s="91">
        <f>$M87*(SUM($I87:I87)/SUM($I87:$L87))</f>
        <v>0</v>
      </c>
      <c r="O87" s="91">
        <f>$M87*(SUM($I87:J87)/SUM($I87:$L87))</f>
        <v>0.05</v>
      </c>
      <c r="P87" s="91">
        <f>$M87*(SUM($I87:K87)/SUM($I87:$L87))</f>
        <v>0.05</v>
      </c>
      <c r="Q87" s="91">
        <f>$M87*(SUM($I87:L87)/SUM($I87:$L87))</f>
        <v>0.05</v>
      </c>
      <c r="R87" s="56"/>
      <c r="S87" s="573">
        <v>1</v>
      </c>
      <c r="T87" s="566"/>
      <c r="U87" s="569"/>
      <c r="V87" s="57">
        <f>$M87*SUM($R87:R87)/SUM($I87:$L87)</f>
        <v>0</v>
      </c>
      <c r="W87" s="57">
        <f>$M87*SUM($R87:S87)/SUM($I87:$L87)</f>
        <v>0.05</v>
      </c>
      <c r="X87" s="57">
        <f>$M87*SUM($R87:T87)/SUM($I87:$L87)</f>
        <v>0.05</v>
      </c>
      <c r="Y87" s="130">
        <f>$M87*SUM($R87:U87)/SUM($I87:$L87)</f>
        <v>0.05</v>
      </c>
      <c r="Z87" s="419" t="s">
        <v>889</v>
      </c>
    </row>
    <row r="88" spans="1:26" ht="67.5">
      <c r="A88" s="205">
        <v>80</v>
      </c>
      <c r="B88" s="209" t="s">
        <v>481</v>
      </c>
      <c r="C88" s="218" t="s">
        <v>482</v>
      </c>
      <c r="D88" s="218" t="s">
        <v>483</v>
      </c>
      <c r="E88" s="219">
        <v>44594</v>
      </c>
      <c r="F88" s="219">
        <v>44712</v>
      </c>
      <c r="G88" s="218" t="s">
        <v>484</v>
      </c>
      <c r="H88" s="218" t="s">
        <v>485</v>
      </c>
      <c r="I88" s="221">
        <v>0</v>
      </c>
      <c r="J88" s="535">
        <v>1</v>
      </c>
      <c r="K88" s="221">
        <v>0</v>
      </c>
      <c r="L88" s="221">
        <v>0</v>
      </c>
      <c r="M88" s="196">
        <v>0.05</v>
      </c>
      <c r="N88" s="91">
        <f>$M88*(SUM($I88:I88)/SUM($I88:$L88))</f>
        <v>0</v>
      </c>
      <c r="O88" s="91">
        <f>$M88*(SUM($I88:J88)/SUM($I88:$L88))</f>
        <v>0.05</v>
      </c>
      <c r="P88" s="91">
        <f>$M88*(SUM($I88:K88)/SUM($I88:$L88))</f>
        <v>0.05</v>
      </c>
      <c r="Q88" s="91">
        <f>$M88*(SUM($I88:L88)/SUM($I88:$L88))</f>
        <v>0.05</v>
      </c>
      <c r="R88" s="394"/>
      <c r="S88" s="572">
        <v>1</v>
      </c>
      <c r="T88" s="564"/>
      <c r="U88" s="563"/>
      <c r="V88" s="57">
        <f>$M88*SUM($R88:R88)/SUM($I88:$L88)</f>
        <v>0</v>
      </c>
      <c r="W88" s="57">
        <f>$M88*SUM($R88:S88)/SUM($I88:$L88)</f>
        <v>0.05</v>
      </c>
      <c r="X88" s="57">
        <f>$M88*SUM($R88:T88)/SUM($I88:$L88)</f>
        <v>0.05</v>
      </c>
      <c r="Y88" s="130">
        <f>$M88*SUM($R88:U88)/SUM($I88:$L88)</f>
        <v>0.05</v>
      </c>
      <c r="Z88" s="591" t="s">
        <v>891</v>
      </c>
    </row>
    <row r="89" spans="1:26" ht="54">
      <c r="A89" s="205">
        <v>81</v>
      </c>
      <c r="B89" s="209" t="s">
        <v>488</v>
      </c>
      <c r="C89" s="218" t="s">
        <v>489</v>
      </c>
      <c r="D89" s="218" t="s">
        <v>490</v>
      </c>
      <c r="E89" s="293">
        <v>44696</v>
      </c>
      <c r="F89" s="293">
        <v>44742</v>
      </c>
      <c r="G89" s="248" t="s">
        <v>491</v>
      </c>
      <c r="H89" s="248" t="s">
        <v>492</v>
      </c>
      <c r="I89" s="279">
        <v>0</v>
      </c>
      <c r="J89" s="546">
        <v>1</v>
      </c>
      <c r="K89" s="279">
        <v>0</v>
      </c>
      <c r="L89" s="279">
        <v>0</v>
      </c>
      <c r="M89" s="196">
        <v>0.05</v>
      </c>
      <c r="N89" s="91">
        <f>$M89*(SUM($I89:I89)/SUM($I89:$L89))</f>
        <v>0</v>
      </c>
      <c r="O89" s="91">
        <f>$M89*(SUM($I89:J89)/SUM($I89:$L89))</f>
        <v>0.05</v>
      </c>
      <c r="P89" s="91">
        <f>$M89*(SUM($I89:K89)/SUM($I89:$L89))</f>
        <v>0.05</v>
      </c>
      <c r="Q89" s="91">
        <f>$M89*(SUM($I89:L89)/SUM($I89:$L89))</f>
        <v>0.05</v>
      </c>
      <c r="R89" s="393"/>
      <c r="S89" s="573">
        <v>1</v>
      </c>
      <c r="T89" s="566"/>
      <c r="U89" s="569"/>
      <c r="V89" s="57">
        <f>$M89*SUM($R89:R89)/SUM($I89:$L89)</f>
        <v>0</v>
      </c>
      <c r="W89" s="57">
        <f>$M89*SUM($R89:S89)/SUM($I89:$L89)</f>
        <v>0.05</v>
      </c>
      <c r="X89" s="57">
        <f>$M89*SUM($R89:T89)/SUM($I89:$L89)</f>
        <v>0.05</v>
      </c>
      <c r="Y89" s="130">
        <f>$M89*SUM($R89:U89)/SUM($I89:$L89)</f>
        <v>0.05</v>
      </c>
      <c r="Z89" s="419" t="s">
        <v>892</v>
      </c>
    </row>
    <row r="90" spans="1:26" ht="243">
      <c r="A90" s="205">
        <v>82</v>
      </c>
      <c r="B90" s="209" t="s">
        <v>493</v>
      </c>
      <c r="C90" s="314" t="s">
        <v>494</v>
      </c>
      <c r="D90" s="314" t="s">
        <v>495</v>
      </c>
      <c r="E90" s="189">
        <v>44593</v>
      </c>
      <c r="F90" s="315">
        <v>44926</v>
      </c>
      <c r="G90" s="191" t="s">
        <v>496</v>
      </c>
      <c r="H90" s="273" t="s">
        <v>497</v>
      </c>
      <c r="I90" s="432">
        <v>3</v>
      </c>
      <c r="J90" s="548">
        <v>3</v>
      </c>
      <c r="K90" s="244">
        <v>3</v>
      </c>
      <c r="L90" s="316">
        <v>4</v>
      </c>
      <c r="M90" s="196">
        <v>0.1</v>
      </c>
      <c r="N90" s="91">
        <f>$M90*(SUM($I90:I90)/SUM($I90:$L90))</f>
        <v>2.3076923076923078E-2</v>
      </c>
      <c r="O90" s="91">
        <f>$M90*(SUM($I90:J90)/SUM($I90:$L90))</f>
        <v>4.6153846153846156E-2</v>
      </c>
      <c r="P90" s="91">
        <f>$M90*(SUM($I90:K90)/SUM($I90:$L90))</f>
        <v>6.9230769230769235E-2</v>
      </c>
      <c r="Q90" s="91">
        <f>$M90*(SUM($I90:L90)/SUM($I90:$L90))</f>
        <v>0.1</v>
      </c>
      <c r="R90" s="56">
        <v>3</v>
      </c>
      <c r="S90" s="561">
        <v>3</v>
      </c>
      <c r="T90" s="566"/>
      <c r="U90" s="571"/>
      <c r="V90" s="57">
        <f>$M90*SUM($R90:R90)/SUM($I90:$L90)</f>
        <v>2.3076923076923082E-2</v>
      </c>
      <c r="W90" s="57">
        <f>$M90*SUM($R90:S90)/SUM($I90:$L90)</f>
        <v>4.6153846153846163E-2</v>
      </c>
      <c r="X90" s="57">
        <f>$M90*SUM($R90:T90)/SUM($I90:$L90)</f>
        <v>4.6153846153846163E-2</v>
      </c>
      <c r="Y90" s="130">
        <f>$M90*SUM($R90:U90)/SUM($I90:$L90)</f>
        <v>4.6153846153846163E-2</v>
      </c>
      <c r="Z90" s="421" t="s">
        <v>893</v>
      </c>
    </row>
    <row r="91" spans="1:26" ht="67.5">
      <c r="A91" s="205">
        <v>83</v>
      </c>
      <c r="B91" s="209" t="s">
        <v>501</v>
      </c>
      <c r="C91" s="309" t="s">
        <v>502</v>
      </c>
      <c r="D91" s="309" t="s">
        <v>587</v>
      </c>
      <c r="E91" s="310">
        <v>44593</v>
      </c>
      <c r="F91" s="310" t="s">
        <v>588</v>
      </c>
      <c r="G91" s="309" t="s">
        <v>512</v>
      </c>
      <c r="H91" s="309" t="s">
        <v>505</v>
      </c>
      <c r="I91" s="373">
        <v>0.25</v>
      </c>
      <c r="J91" s="549">
        <v>0.25</v>
      </c>
      <c r="K91" s="373">
        <v>0.5</v>
      </c>
      <c r="L91" s="257">
        <v>0</v>
      </c>
      <c r="M91" s="196">
        <v>0.1</v>
      </c>
      <c r="N91" s="91">
        <f>$M91*(SUM($I91:I91)/SUM($I91:$L91))</f>
        <v>2.5000000000000001E-2</v>
      </c>
      <c r="O91" s="91">
        <f>$M91*(SUM($I91:J91)/SUM($I91:$L91))</f>
        <v>0.05</v>
      </c>
      <c r="P91" s="91">
        <f>$M91*(SUM($I91:K91)/SUM($I91:$L91))</f>
        <v>0.1</v>
      </c>
      <c r="Q91" s="91">
        <f>$M91*(SUM($I91:L91)/SUM($I91:$L91))</f>
        <v>0.1</v>
      </c>
      <c r="R91" s="596">
        <v>0.25</v>
      </c>
      <c r="S91" s="579">
        <v>0.25</v>
      </c>
      <c r="T91" s="566"/>
      <c r="U91" s="569"/>
      <c r="V91" s="57">
        <f>$M91*SUM($R91:R91)/SUM($I91:$L91)</f>
        <v>2.5000000000000001E-2</v>
      </c>
      <c r="W91" s="57">
        <f>$M91*SUM($R91:S91)/SUM($I91:$L91)</f>
        <v>0.05</v>
      </c>
      <c r="X91" s="57">
        <f>$M91*SUM($R91:T91)/SUM($I91:$L91)</f>
        <v>0.05</v>
      </c>
      <c r="Y91" s="130">
        <f>$M91*SUM($R91:U91)/SUM($I91:$L91)</f>
        <v>0.05</v>
      </c>
      <c r="Z91" s="590" t="s">
        <v>896</v>
      </c>
    </row>
    <row r="92" spans="1:26" ht="67.5">
      <c r="A92" s="205">
        <v>84</v>
      </c>
      <c r="B92" s="209" t="s">
        <v>509</v>
      </c>
      <c r="C92" s="218" t="s">
        <v>510</v>
      </c>
      <c r="D92" s="218" t="s">
        <v>511</v>
      </c>
      <c r="E92" s="310">
        <v>44593</v>
      </c>
      <c r="F92" s="310">
        <v>44895</v>
      </c>
      <c r="G92" s="309" t="s">
        <v>504</v>
      </c>
      <c r="H92" s="309" t="s">
        <v>505</v>
      </c>
      <c r="I92" s="373">
        <v>0</v>
      </c>
      <c r="J92" s="549">
        <v>0.5</v>
      </c>
      <c r="K92" s="373">
        <v>0.5</v>
      </c>
      <c r="L92" s="373">
        <v>0</v>
      </c>
      <c r="M92" s="196">
        <v>0.1</v>
      </c>
      <c r="N92" s="91">
        <f>$M92*(SUM($I92:I92)/SUM($I92:$L92))</f>
        <v>0</v>
      </c>
      <c r="O92" s="91">
        <f>$M92*(SUM($I92:J92)/SUM($I92:$L92))</f>
        <v>0.05</v>
      </c>
      <c r="P92" s="91">
        <f>$M92*(SUM($I92:K92)/SUM($I92:$L92))</f>
        <v>0.1</v>
      </c>
      <c r="Q92" s="91">
        <f>$M92*(SUM($I92:L92)/SUM($I92:$L92))</f>
        <v>0.1</v>
      </c>
      <c r="R92" s="393"/>
      <c r="S92" s="581">
        <v>0.5</v>
      </c>
      <c r="T92" s="571"/>
      <c r="U92" s="563"/>
      <c r="V92" s="57">
        <f>$M92*SUM($R92:R92)/SUM($I92:$L92)</f>
        <v>0</v>
      </c>
      <c r="W92" s="57">
        <f>$M92*SUM($R92:S92)/SUM($I92:$L92)</f>
        <v>0.05</v>
      </c>
      <c r="X92" s="57">
        <f>$M92*SUM($R92:T92)/SUM($I92:$L92)</f>
        <v>0.05</v>
      </c>
      <c r="Y92" s="130">
        <f>$M92*SUM($R92:U92)/SUM($I92:$L92)</f>
        <v>0.05</v>
      </c>
      <c r="Z92" s="590" t="s">
        <v>894</v>
      </c>
    </row>
    <row r="93" spans="1:26" ht="121.5">
      <c r="A93" s="205">
        <v>85</v>
      </c>
      <c r="B93" s="209" t="s">
        <v>513</v>
      </c>
      <c r="C93" s="191" t="s">
        <v>514</v>
      </c>
      <c r="D93" s="191" t="s">
        <v>161</v>
      </c>
      <c r="E93" s="189">
        <v>44593</v>
      </c>
      <c r="F93" s="317">
        <v>44712</v>
      </c>
      <c r="G93" s="191" t="s">
        <v>162</v>
      </c>
      <c r="H93" s="191" t="s">
        <v>163</v>
      </c>
      <c r="I93" s="221">
        <v>0</v>
      </c>
      <c r="J93" s="535">
        <v>1</v>
      </c>
      <c r="K93" s="204">
        <v>0</v>
      </c>
      <c r="L93" s="204">
        <v>0</v>
      </c>
      <c r="M93" s="196">
        <v>0.05</v>
      </c>
      <c r="N93" s="91">
        <f>$M93*(SUM($I93:I93)/SUM($I93:$L93))</f>
        <v>0</v>
      </c>
      <c r="O93" s="91">
        <f>$M93*(SUM($I93:J93)/SUM($I93:$L93))</f>
        <v>0.05</v>
      </c>
      <c r="P93" s="91">
        <f>$M93*(SUM($I93:K93)/SUM($I93:$L93))</f>
        <v>0.05</v>
      </c>
      <c r="Q93" s="91">
        <f>$M93*(SUM($I93:L93)/SUM($I93:$L93))</f>
        <v>0.05</v>
      </c>
      <c r="R93" s="56"/>
      <c r="S93" s="561">
        <v>1</v>
      </c>
      <c r="T93" s="569"/>
      <c r="U93" s="569"/>
      <c r="V93" s="57">
        <f>$M93*SUM($R93:R93)/SUM($I93:$L93)</f>
        <v>0</v>
      </c>
      <c r="W93" s="57">
        <f>$M93*SUM($R93:S93)/SUM($I93:$L93)</f>
        <v>0.05</v>
      </c>
      <c r="X93" s="57">
        <f>$M93*SUM($R93:T93)/SUM($I93:$L93)</f>
        <v>0.05</v>
      </c>
      <c r="Y93" s="130">
        <f>$M93*SUM($R93:U93)/SUM($I93:$L93)</f>
        <v>0.05</v>
      </c>
      <c r="Z93" s="590" t="s">
        <v>861</v>
      </c>
    </row>
    <row r="94" spans="1:26" ht="168.75" customHeight="1">
      <c r="A94" s="205">
        <v>86</v>
      </c>
      <c r="B94" s="209" t="s">
        <v>517</v>
      </c>
      <c r="C94" s="218" t="s">
        <v>166</v>
      </c>
      <c r="D94" s="218" t="s">
        <v>300</v>
      </c>
      <c r="E94" s="293">
        <v>44621</v>
      </c>
      <c r="F94" s="220">
        <v>44895</v>
      </c>
      <c r="G94" s="248" t="s">
        <v>168</v>
      </c>
      <c r="H94" s="248" t="s">
        <v>169</v>
      </c>
      <c r="I94" s="279">
        <v>1</v>
      </c>
      <c r="J94" s="546">
        <v>1</v>
      </c>
      <c r="K94" s="279">
        <v>1</v>
      </c>
      <c r="L94" s="279">
        <v>0</v>
      </c>
      <c r="M94" s="294">
        <v>0.05</v>
      </c>
      <c r="N94" s="91">
        <f>$M94*(SUM($I94:I94)/SUM($I94:$L94))</f>
        <v>1.6666666666666666E-2</v>
      </c>
      <c r="O94" s="91">
        <f>$M94*(SUM($I94:J94)/SUM($I94:$L94))</f>
        <v>3.3333333333333333E-2</v>
      </c>
      <c r="P94" s="91">
        <f>$M94*(SUM($I94:K94)/SUM($I94:$L94))</f>
        <v>0.05</v>
      </c>
      <c r="Q94" s="91">
        <f>$M94*(SUM($I94:L94)/SUM($I94:$L94))</f>
        <v>0.05</v>
      </c>
      <c r="R94" s="394">
        <v>1</v>
      </c>
      <c r="S94" s="561">
        <v>1</v>
      </c>
      <c r="T94" s="566"/>
      <c r="U94" s="569"/>
      <c r="V94" s="57">
        <f>$M94*SUM($R94:R94)/SUM($I94:$L94)</f>
        <v>1.6666666666666666E-2</v>
      </c>
      <c r="W94" s="57">
        <f>$M94*SUM($R94:S94)/SUM($I94:$L94)</f>
        <v>3.3333333333333333E-2</v>
      </c>
      <c r="X94" s="57">
        <f>$M94*SUM($R94:T94)/SUM($I94:$L94)</f>
        <v>3.3333333333333333E-2</v>
      </c>
      <c r="Y94" s="130">
        <f>$M94*SUM($R94:U94)/SUM($I94:$L94)</f>
        <v>3.3333333333333333E-2</v>
      </c>
      <c r="Z94" s="425" t="s">
        <v>917</v>
      </c>
    </row>
    <row r="95" spans="1:26" ht="168.75" customHeight="1" thickBot="1">
      <c r="A95" s="414">
        <v>87</v>
      </c>
      <c r="B95" s="483" t="s">
        <v>518</v>
      </c>
      <c r="C95" s="218" t="s">
        <v>466</v>
      </c>
      <c r="D95" s="459" t="s">
        <v>519</v>
      </c>
      <c r="E95" s="219">
        <v>44683</v>
      </c>
      <c r="F95" s="219">
        <v>44742</v>
      </c>
      <c r="G95" s="218" t="s">
        <v>479</v>
      </c>
      <c r="H95" s="218" t="s">
        <v>480</v>
      </c>
      <c r="I95" s="279">
        <v>0</v>
      </c>
      <c r="J95" s="535">
        <v>1</v>
      </c>
      <c r="K95" s="221">
        <v>0</v>
      </c>
      <c r="L95" s="221">
        <v>0</v>
      </c>
      <c r="M95" s="196">
        <v>0.05</v>
      </c>
      <c r="N95" s="91">
        <f>$M95*(SUM($I95:I95)/SUM($I95:$L95))</f>
        <v>0</v>
      </c>
      <c r="O95" s="91">
        <f>$M95*(SUM($I95:J95)/SUM($I95:$L95))</f>
        <v>0.05</v>
      </c>
      <c r="P95" s="91">
        <f>$M95*(SUM($I95:K95)/SUM($I95:$L95))</f>
        <v>0.05</v>
      </c>
      <c r="Q95" s="91">
        <f>$M95*(SUM($I95:L95)/SUM($I95:$L95))</f>
        <v>0.05</v>
      </c>
      <c r="R95" s="56"/>
      <c r="S95" s="572">
        <v>1</v>
      </c>
      <c r="T95" s="566"/>
      <c r="U95" s="563"/>
      <c r="V95" s="57">
        <f>$M95*SUM($R95:R95)/SUM($I95:$L95)</f>
        <v>0</v>
      </c>
      <c r="W95" s="57">
        <f>$M95*SUM($R95:S95)/SUM($I95:$L95)</f>
        <v>0.05</v>
      </c>
      <c r="X95" s="57">
        <f>$M95*SUM($R95:T95)/SUM($I95:$L95)</f>
        <v>0.05</v>
      </c>
      <c r="Y95" s="130">
        <f>$M95*SUM($R95:U95)/SUM($I95:$L95)</f>
        <v>0.05</v>
      </c>
      <c r="Z95" s="605" t="s">
        <v>890</v>
      </c>
    </row>
    <row r="96" spans="1:26" ht="15.75" thickBot="1">
      <c r="A96" s="152"/>
      <c r="B96" s="156" t="s">
        <v>839</v>
      </c>
      <c r="C96" s="157"/>
      <c r="D96" s="157"/>
      <c r="E96" s="158"/>
      <c r="F96" s="158"/>
      <c r="G96" s="159"/>
      <c r="H96" s="159"/>
      <c r="I96" s="42"/>
      <c r="J96" s="42"/>
      <c r="K96" s="42"/>
      <c r="L96" s="42"/>
      <c r="M96" s="162">
        <f>SUM(M82:M95)</f>
        <v>1</v>
      </c>
      <c r="N96" s="41">
        <f>SUM(N82:N95)</f>
        <v>0.31474358974358979</v>
      </c>
      <c r="O96" s="488">
        <f>SUM(O82:O95)</f>
        <v>0.80448717948717963</v>
      </c>
      <c r="P96" s="41">
        <f>SUM(P82:P95)</f>
        <v>0.94423076923076932</v>
      </c>
      <c r="Q96" s="488">
        <f>SUM(Q82:Q95)</f>
        <v>1</v>
      </c>
      <c r="R96" s="41"/>
      <c r="S96" s="41"/>
      <c r="T96" s="41"/>
      <c r="U96" s="41"/>
      <c r="V96" s="41">
        <f>SUM(V82:V95)</f>
        <v>0.31474358974358979</v>
      </c>
      <c r="W96" s="41">
        <f>SUM(W82:W95)</f>
        <v>0.80448717948717974</v>
      </c>
      <c r="X96" s="41">
        <f>SUM(X82:X95)</f>
        <v>0.80448717948717974</v>
      </c>
      <c r="Y96" s="606">
        <f>SUM(Y82:Y95)</f>
        <v>0.80448717948717974</v>
      </c>
      <c r="Z96" s="158"/>
    </row>
    <row r="97" spans="1:26" ht="75">
      <c r="A97" s="466"/>
      <c r="B97" s="467" t="s">
        <v>63</v>
      </c>
      <c r="C97" s="468" t="s">
        <v>520</v>
      </c>
      <c r="D97" s="467" t="s">
        <v>65</v>
      </c>
      <c r="E97" s="467" t="s">
        <v>66</v>
      </c>
      <c r="F97" s="467" t="s">
        <v>67</v>
      </c>
      <c r="G97" s="467" t="s">
        <v>68</v>
      </c>
      <c r="H97" s="467" t="s">
        <v>69</v>
      </c>
      <c r="I97" s="467" t="s">
        <v>70</v>
      </c>
      <c r="J97" s="467" t="s">
        <v>71</v>
      </c>
      <c r="K97" s="467" t="s">
        <v>72</v>
      </c>
      <c r="L97" s="467" t="s">
        <v>73</v>
      </c>
      <c r="M97" s="467" t="s">
        <v>74</v>
      </c>
      <c r="N97" s="474" t="s">
        <v>566</v>
      </c>
      <c r="O97" s="474" t="s">
        <v>567</v>
      </c>
      <c r="P97" s="474" t="s">
        <v>568</v>
      </c>
      <c r="Q97" s="474" t="s">
        <v>569</v>
      </c>
      <c r="R97" s="473" t="s">
        <v>570</v>
      </c>
      <c r="S97" s="473" t="s">
        <v>571</v>
      </c>
      <c r="T97" s="473" t="s">
        <v>572</v>
      </c>
      <c r="U97" s="473" t="s">
        <v>573</v>
      </c>
      <c r="V97" s="473" t="s">
        <v>574</v>
      </c>
      <c r="W97" s="473" t="s">
        <v>575</v>
      </c>
      <c r="X97" s="473" t="s">
        <v>576</v>
      </c>
      <c r="Y97" s="607" t="s">
        <v>577</v>
      </c>
      <c r="Z97" s="609"/>
    </row>
    <row r="98" spans="1:26" ht="192">
      <c r="A98" s="205">
        <v>88</v>
      </c>
      <c r="B98" s="209" t="s">
        <v>521</v>
      </c>
      <c r="C98" s="445" t="s">
        <v>522</v>
      </c>
      <c r="D98" s="446" t="s">
        <v>523</v>
      </c>
      <c r="E98" s="447">
        <v>44652</v>
      </c>
      <c r="F98" s="447">
        <v>44910</v>
      </c>
      <c r="G98" s="448" t="s">
        <v>524</v>
      </c>
      <c r="H98" s="448" t="s">
        <v>525</v>
      </c>
      <c r="I98" s="449">
        <v>0</v>
      </c>
      <c r="J98" s="550">
        <v>1</v>
      </c>
      <c r="K98" s="449">
        <v>0</v>
      </c>
      <c r="L98" s="450">
        <v>1</v>
      </c>
      <c r="M98" s="451">
        <v>8.3000000000000004E-2</v>
      </c>
      <c r="N98" s="91">
        <f>$M98*(SUM($I98:I98)/SUM($I98:$L98))</f>
        <v>0</v>
      </c>
      <c r="O98" s="91">
        <f>$M98*(SUM($I98:J98)/SUM($I98:$L98))</f>
        <v>4.1500000000000002E-2</v>
      </c>
      <c r="P98" s="91">
        <f>$M98*(SUM($I98:K98)/SUM($I98:$L98))</f>
        <v>4.1500000000000002E-2</v>
      </c>
      <c r="Q98" s="91">
        <f>$M98*(SUM($I98:L98)/SUM($I98:$L98))</f>
        <v>8.3000000000000004E-2</v>
      </c>
      <c r="R98" s="484"/>
      <c r="S98" s="573">
        <v>1</v>
      </c>
      <c r="T98" s="566"/>
      <c r="U98" s="567"/>
      <c r="V98" s="57">
        <f>$M98*SUM($R98:R98)/SUM($I98:$L98)</f>
        <v>0</v>
      </c>
      <c r="W98" s="57">
        <f>$M98*SUM($R98:S98)/SUM($I98:$L98)</f>
        <v>4.1500000000000002E-2</v>
      </c>
      <c r="X98" s="57">
        <f>$M98*SUM($R98:T98)/SUM($I98:$L98)</f>
        <v>4.1500000000000002E-2</v>
      </c>
      <c r="Y98" s="130">
        <f>$M98*SUM($R98:U98)/SUM($I98:$L98)</f>
        <v>4.1500000000000002E-2</v>
      </c>
      <c r="Z98" s="610" t="s">
        <v>906</v>
      </c>
    </row>
    <row r="99" spans="1:26" ht="204">
      <c r="A99" s="205">
        <v>89</v>
      </c>
      <c r="B99" s="209" t="s">
        <v>526</v>
      </c>
      <c r="C99" s="439" t="s">
        <v>527</v>
      </c>
      <c r="D99" s="446" t="s">
        <v>528</v>
      </c>
      <c r="E99" s="441">
        <v>44652</v>
      </c>
      <c r="F99" s="441">
        <v>44910</v>
      </c>
      <c r="G99" s="448" t="s">
        <v>529</v>
      </c>
      <c r="H99" s="248" t="s">
        <v>525</v>
      </c>
      <c r="I99" s="262">
        <v>0</v>
      </c>
      <c r="J99" s="550">
        <v>1</v>
      </c>
      <c r="K99" s="262">
        <v>0</v>
      </c>
      <c r="L99" s="260">
        <v>1</v>
      </c>
      <c r="M99" s="453">
        <v>8.3000000000000004E-2</v>
      </c>
      <c r="N99" s="91">
        <f>$M99*(SUM($I99:I99)/SUM($I99:$L99))</f>
        <v>0</v>
      </c>
      <c r="O99" s="91">
        <f>$M99*(SUM($I99:J99)/SUM($I99:$L99))</f>
        <v>4.1500000000000002E-2</v>
      </c>
      <c r="P99" s="91">
        <f>$M99*(SUM($I99:K99)/SUM($I99:$L99))</f>
        <v>4.1500000000000002E-2</v>
      </c>
      <c r="Q99" s="91">
        <f>$M99*(SUM($I99:L99)/SUM($I99:$L99))</f>
        <v>8.3000000000000004E-2</v>
      </c>
      <c r="R99" s="485"/>
      <c r="S99" s="573">
        <v>1</v>
      </c>
      <c r="T99" s="566"/>
      <c r="U99" s="569"/>
      <c r="V99" s="559">
        <f>$M99*SUM($R99:R99)/SUM($I99:$L99)</f>
        <v>0</v>
      </c>
      <c r="W99" s="57">
        <f>$M99*SUM($R99:S99)/SUM($I99:$L99)</f>
        <v>4.1500000000000002E-2</v>
      </c>
      <c r="X99" s="57">
        <f>$M99*SUM($R99:T99)/SUM($I99:$L99)</f>
        <v>4.1500000000000002E-2</v>
      </c>
      <c r="Y99" s="130">
        <f>$M99*SUM($R99:U99)/SUM($I99:$L99)</f>
        <v>4.1500000000000002E-2</v>
      </c>
      <c r="Z99" s="610" t="s">
        <v>907</v>
      </c>
    </row>
    <row r="100" spans="1:26" ht="192">
      <c r="A100" s="205">
        <v>90</v>
      </c>
      <c r="B100" s="209" t="s">
        <v>530</v>
      </c>
      <c r="C100" s="439" t="s">
        <v>531</v>
      </c>
      <c r="D100" s="446" t="s">
        <v>523</v>
      </c>
      <c r="E100" s="441">
        <v>44652</v>
      </c>
      <c r="F100" s="441">
        <v>44910</v>
      </c>
      <c r="G100" s="448" t="s">
        <v>532</v>
      </c>
      <c r="H100" s="248" t="s">
        <v>525</v>
      </c>
      <c r="I100" s="262">
        <v>0</v>
      </c>
      <c r="J100" s="550">
        <v>1</v>
      </c>
      <c r="K100" s="262">
        <v>0</v>
      </c>
      <c r="L100" s="260">
        <v>1</v>
      </c>
      <c r="M100" s="453">
        <v>8.3000000000000004E-2</v>
      </c>
      <c r="N100" s="91">
        <f>$M100*(SUM($I100:I100)/SUM($I100:$L100))</f>
        <v>0</v>
      </c>
      <c r="O100" s="91">
        <f>$M100*(SUM($I100:J100)/SUM($I100:$L100))</f>
        <v>4.1500000000000002E-2</v>
      </c>
      <c r="P100" s="91">
        <f>$M100*(SUM($I100:K100)/SUM($I100:$L100))</f>
        <v>4.1500000000000002E-2</v>
      </c>
      <c r="Q100" s="91">
        <f>$M100*(SUM($I100:L100)/SUM($I100:$L100))</f>
        <v>8.3000000000000004E-2</v>
      </c>
      <c r="R100" s="485"/>
      <c r="S100" s="573">
        <v>1</v>
      </c>
      <c r="T100" s="566"/>
      <c r="U100" s="569"/>
      <c r="V100" s="57">
        <f>$M100*SUM($R100:R100)/SUM($I100:$L100)</f>
        <v>0</v>
      </c>
      <c r="W100" s="57">
        <f>$M100*SUM($R100:S100)/SUM($I100:$L100)</f>
        <v>4.1500000000000002E-2</v>
      </c>
      <c r="X100" s="57">
        <f>$M100*SUM($R100:T100)/SUM($I100:$L100)</f>
        <v>4.1500000000000002E-2</v>
      </c>
      <c r="Y100" s="130">
        <f>$M100*SUM($R100:U100)/SUM($I100:$L100)</f>
        <v>4.1500000000000002E-2</v>
      </c>
      <c r="Z100" s="610" t="s">
        <v>909</v>
      </c>
    </row>
    <row r="101" spans="1:26" ht="192">
      <c r="A101" s="205">
        <v>91</v>
      </c>
      <c r="B101" s="209" t="s">
        <v>533</v>
      </c>
      <c r="C101" s="439" t="s">
        <v>534</v>
      </c>
      <c r="D101" s="446" t="s">
        <v>523</v>
      </c>
      <c r="E101" s="441">
        <v>44652</v>
      </c>
      <c r="F101" s="441">
        <v>44910</v>
      </c>
      <c r="G101" s="448" t="s">
        <v>535</v>
      </c>
      <c r="H101" s="248" t="s">
        <v>525</v>
      </c>
      <c r="I101" s="262">
        <v>0</v>
      </c>
      <c r="J101" s="550">
        <v>1</v>
      </c>
      <c r="K101" s="262">
        <v>0</v>
      </c>
      <c r="L101" s="260">
        <v>1</v>
      </c>
      <c r="M101" s="453">
        <v>8.3000000000000004E-2</v>
      </c>
      <c r="N101" s="91">
        <f>$M101*(SUM($I101:I101)/SUM($I101:$L101))</f>
        <v>0</v>
      </c>
      <c r="O101" s="91">
        <f>$M101*(SUM($I101:J101)/SUM($I101:$L101))</f>
        <v>4.1500000000000002E-2</v>
      </c>
      <c r="P101" s="91">
        <f>$M101*(SUM($I101:K101)/SUM($I101:$L101))</f>
        <v>4.1500000000000002E-2</v>
      </c>
      <c r="Q101" s="91">
        <f>$M101*(SUM($I101:L101)/SUM($I101:$L101))</f>
        <v>8.3000000000000004E-2</v>
      </c>
      <c r="R101" s="91"/>
      <c r="S101" s="573">
        <v>1</v>
      </c>
      <c r="T101" s="566"/>
      <c r="U101" s="569"/>
      <c r="V101" s="57">
        <f>$M101*SUM($R101:R101)/SUM($I101:$L101)</f>
        <v>0</v>
      </c>
      <c r="W101" s="57">
        <f>$M101*SUM($R101:S101)/SUM($I101:$L101)</f>
        <v>4.1500000000000002E-2</v>
      </c>
      <c r="X101" s="57">
        <f>$M101*SUM($R101:T101)/SUM($I101:$L101)</f>
        <v>4.1500000000000002E-2</v>
      </c>
      <c r="Y101" s="130">
        <f>$M101*SUM($R101:U101)/SUM($I101:$L101)</f>
        <v>4.1500000000000002E-2</v>
      </c>
      <c r="Z101" s="610" t="s">
        <v>909</v>
      </c>
    </row>
    <row r="102" spans="1:26" ht="192">
      <c r="A102" s="205">
        <v>92</v>
      </c>
      <c r="B102" s="209" t="s">
        <v>536</v>
      </c>
      <c r="C102" s="439" t="s">
        <v>537</v>
      </c>
      <c r="D102" s="446" t="s">
        <v>523</v>
      </c>
      <c r="E102" s="441">
        <v>44652</v>
      </c>
      <c r="F102" s="441">
        <v>44910</v>
      </c>
      <c r="G102" s="448" t="s">
        <v>538</v>
      </c>
      <c r="H102" s="248" t="s">
        <v>525</v>
      </c>
      <c r="I102" s="262">
        <v>0</v>
      </c>
      <c r="J102" s="550">
        <v>1</v>
      </c>
      <c r="K102" s="262">
        <v>0</v>
      </c>
      <c r="L102" s="260">
        <v>1</v>
      </c>
      <c r="M102" s="454">
        <v>8.3000000000000004E-2</v>
      </c>
      <c r="N102" s="91">
        <f>$M102*(SUM($I102:I102)/SUM($I102:$L102))</f>
        <v>0</v>
      </c>
      <c r="O102" s="91">
        <f>$M102*(SUM($I102:J102)/SUM($I102:$L102))</f>
        <v>4.1500000000000002E-2</v>
      </c>
      <c r="P102" s="91">
        <f>$M102*(SUM($I102:K102)/SUM($I102:$L102))</f>
        <v>4.1500000000000002E-2</v>
      </c>
      <c r="Q102" s="91">
        <f>$M102*(SUM($I102:L102)/SUM($I102:$L102))</f>
        <v>8.3000000000000004E-2</v>
      </c>
      <c r="S102" s="561">
        <v>1</v>
      </c>
      <c r="T102" s="567"/>
      <c r="U102" s="566"/>
      <c r="V102" s="57">
        <f>$M102*SUM($R102:R102)/SUM($I102:$L102)</f>
        <v>0</v>
      </c>
      <c r="W102" s="57">
        <f>$M102*SUM($R102:S102)/SUM($I102:$L102)</f>
        <v>4.1500000000000002E-2</v>
      </c>
      <c r="X102" s="57">
        <f>$M102*SUM($R102:T102)/SUM($I102:$L102)</f>
        <v>4.1500000000000002E-2</v>
      </c>
      <c r="Y102" s="130">
        <f>$M102*SUM($R102:U102)/SUM($I102:$L102)</f>
        <v>4.1500000000000002E-2</v>
      </c>
      <c r="Z102" s="610" t="s">
        <v>910</v>
      </c>
    </row>
    <row r="103" spans="1:26" ht="192">
      <c r="A103" s="205">
        <v>93</v>
      </c>
      <c r="B103" s="209" t="s">
        <v>539</v>
      </c>
      <c r="C103" s="439" t="s">
        <v>540</v>
      </c>
      <c r="D103" s="446" t="s">
        <v>523</v>
      </c>
      <c r="E103" s="441">
        <v>44652</v>
      </c>
      <c r="F103" s="441">
        <v>44910</v>
      </c>
      <c r="G103" s="448" t="s">
        <v>541</v>
      </c>
      <c r="H103" s="248" t="s">
        <v>525</v>
      </c>
      <c r="I103" s="262">
        <v>0</v>
      </c>
      <c r="J103" s="550">
        <v>1</v>
      </c>
      <c r="K103" s="262">
        <v>0</v>
      </c>
      <c r="L103" s="260">
        <v>1</v>
      </c>
      <c r="M103" s="443">
        <v>8.3000000000000004E-2</v>
      </c>
      <c r="N103" s="91">
        <f>$M103*(SUM($I103:I103)/SUM($I103:$L103))</f>
        <v>0</v>
      </c>
      <c r="O103" s="91">
        <f>$M103*(SUM($I103:J103)/SUM($I103:$L103))</f>
        <v>4.1500000000000002E-2</v>
      </c>
      <c r="P103" s="91">
        <f>$M103*(SUM($I103:K103)/SUM($I103:$L103))</f>
        <v>4.1500000000000002E-2</v>
      </c>
      <c r="Q103" s="91">
        <f>$M103*(SUM($I103:L103)/SUM($I103:$L103))</f>
        <v>8.3000000000000004E-2</v>
      </c>
      <c r="R103" s="485"/>
      <c r="S103" s="573">
        <v>1</v>
      </c>
      <c r="T103" s="565"/>
      <c r="U103" s="566"/>
      <c r="V103" s="57">
        <f>$M103*SUM($R103:R103)/SUM($I103:$L103)</f>
        <v>0</v>
      </c>
      <c r="W103" s="57">
        <f>$M103*SUM($R103:S103)/SUM($I103:$L103)</f>
        <v>4.1500000000000002E-2</v>
      </c>
      <c r="X103" s="57">
        <f>$M103*SUM($R103:T103)/SUM($I103:$L103)</f>
        <v>4.1500000000000002E-2</v>
      </c>
      <c r="Y103" s="130">
        <f>$M103*SUM($R103:U103)/SUM($I103:$L103)</f>
        <v>4.1500000000000002E-2</v>
      </c>
      <c r="Z103" s="610" t="s">
        <v>911</v>
      </c>
    </row>
    <row r="104" spans="1:26" ht="192">
      <c r="A104" s="205">
        <v>94</v>
      </c>
      <c r="B104" s="209" t="s">
        <v>542</v>
      </c>
      <c r="C104" s="439" t="s">
        <v>543</v>
      </c>
      <c r="D104" s="446" t="s">
        <v>523</v>
      </c>
      <c r="E104" s="441">
        <v>44652</v>
      </c>
      <c r="F104" s="441">
        <v>44910</v>
      </c>
      <c r="G104" s="448" t="s">
        <v>544</v>
      </c>
      <c r="H104" s="248" t="s">
        <v>525</v>
      </c>
      <c r="I104" s="262">
        <v>0</v>
      </c>
      <c r="J104" s="550">
        <v>1</v>
      </c>
      <c r="K104" s="262">
        <v>0</v>
      </c>
      <c r="L104" s="260">
        <v>1</v>
      </c>
      <c r="M104" s="453">
        <v>8.3000000000000004E-2</v>
      </c>
      <c r="N104" s="91">
        <f>$M104*(SUM($I104:I104)/SUM($I104:$L104))</f>
        <v>0</v>
      </c>
      <c r="O104" s="91">
        <f>$M104*(SUM($I104:J104)/SUM($I104:$L104))</f>
        <v>4.1500000000000002E-2</v>
      </c>
      <c r="P104" s="91">
        <f>$M104*(SUM($I104:K104)/SUM($I104:$L104))</f>
        <v>4.1500000000000002E-2</v>
      </c>
      <c r="Q104" s="91">
        <f>$M104*(SUM($I104:L104)/SUM($I104:$L104))</f>
        <v>8.3000000000000004E-2</v>
      </c>
      <c r="R104" s="485"/>
      <c r="S104" s="572">
        <v>1</v>
      </c>
      <c r="T104" s="565"/>
      <c r="U104" s="566"/>
      <c r="V104" s="57">
        <f>$M104*SUM($R104:R104)/SUM($I104:$L104)</f>
        <v>0</v>
      </c>
      <c r="W104" s="57">
        <f>$M104*SUM($R104:S104)/SUM($I104:$L104)</f>
        <v>4.1500000000000002E-2</v>
      </c>
      <c r="X104" s="57">
        <f>$M104*SUM($R104:T104)/SUM($I104:$L104)</f>
        <v>4.1500000000000002E-2</v>
      </c>
      <c r="Y104" s="130">
        <f>$M104*SUM($R104:U104)/SUM($I104:$L104)</f>
        <v>4.1500000000000002E-2</v>
      </c>
      <c r="Z104" s="610" t="s">
        <v>912</v>
      </c>
    </row>
    <row r="105" spans="1:26" ht="192">
      <c r="A105" s="205">
        <v>95</v>
      </c>
      <c r="B105" s="209" t="s">
        <v>545</v>
      </c>
      <c r="C105" s="439" t="s">
        <v>546</v>
      </c>
      <c r="D105" s="446" t="s">
        <v>523</v>
      </c>
      <c r="E105" s="441">
        <v>44652</v>
      </c>
      <c r="F105" s="441">
        <v>44910</v>
      </c>
      <c r="G105" s="448" t="s">
        <v>547</v>
      </c>
      <c r="H105" s="248" t="s">
        <v>525</v>
      </c>
      <c r="I105" s="262">
        <v>0</v>
      </c>
      <c r="J105" s="550">
        <v>1</v>
      </c>
      <c r="K105" s="262">
        <v>0</v>
      </c>
      <c r="L105" s="260">
        <v>1</v>
      </c>
      <c r="M105" s="454">
        <v>8.3000000000000004E-2</v>
      </c>
      <c r="N105" s="91">
        <f>$M105*(SUM($I105:I105)/SUM($I105:$L105))</f>
        <v>0</v>
      </c>
      <c r="O105" s="91">
        <f>$M105*(SUM($I105:J105)/SUM($I105:$L105))</f>
        <v>4.1500000000000002E-2</v>
      </c>
      <c r="P105" s="91">
        <f>$M105*(SUM($I105:K105)/SUM($I105:$L105))</f>
        <v>4.1500000000000002E-2</v>
      </c>
      <c r="Q105" s="91">
        <f>$M105*(SUM($I105:L105)/SUM($I105:$L105))</f>
        <v>8.3000000000000004E-2</v>
      </c>
      <c r="R105" s="486"/>
      <c r="S105" s="573">
        <v>1</v>
      </c>
      <c r="T105" s="566"/>
      <c r="U105" s="569"/>
      <c r="V105" s="57">
        <f>$M105*SUM($R105:R105)/SUM($I105:$L105)</f>
        <v>0</v>
      </c>
      <c r="W105" s="57">
        <f>$M105*SUM($R105:S105)/SUM($I105:$L105)</f>
        <v>4.1500000000000002E-2</v>
      </c>
      <c r="X105" s="57">
        <f>$M105*SUM($R105:T105)/SUM($I105:$L105)</f>
        <v>4.1500000000000002E-2</v>
      </c>
      <c r="Y105" s="130">
        <f>$M105*SUM($R105:U105)/SUM($I105:$L105)</f>
        <v>4.1500000000000002E-2</v>
      </c>
      <c r="Z105" s="604" t="s">
        <v>913</v>
      </c>
    </row>
    <row r="106" spans="1:26" ht="60">
      <c r="A106" s="205">
        <v>96</v>
      </c>
      <c r="B106" s="209" t="s">
        <v>548</v>
      </c>
      <c r="C106" s="439" t="s">
        <v>549</v>
      </c>
      <c r="D106" s="446" t="s">
        <v>550</v>
      </c>
      <c r="E106" s="441">
        <v>44652</v>
      </c>
      <c r="F106" s="452">
        <v>44926</v>
      </c>
      <c r="G106" s="448" t="s">
        <v>551</v>
      </c>
      <c r="H106" s="248" t="s">
        <v>552</v>
      </c>
      <c r="I106" s="442">
        <v>0</v>
      </c>
      <c r="J106" s="546">
        <v>1</v>
      </c>
      <c r="K106" s="442">
        <v>1</v>
      </c>
      <c r="L106" s="287">
        <v>1</v>
      </c>
      <c r="M106" s="487">
        <v>8.3000000000000004E-2</v>
      </c>
      <c r="N106" s="91">
        <f>$M106*(SUM($I106:I106)/SUM($I106:$L106))</f>
        <v>0</v>
      </c>
      <c r="O106" s="91">
        <f>$M106*(SUM($I106:J106)/SUM($I106:$L106))</f>
        <v>2.7666666666666666E-2</v>
      </c>
      <c r="P106" s="91">
        <f>$M106*(SUM($I106:K106)/SUM($I106:$L106))</f>
        <v>5.5333333333333332E-2</v>
      </c>
      <c r="Q106" s="91">
        <f>$M106*(SUM($I106:L106)/SUM($I106:$L106))</f>
        <v>8.3000000000000004E-2</v>
      </c>
      <c r="R106" s="485"/>
      <c r="S106" s="573">
        <v>1</v>
      </c>
      <c r="T106" s="565"/>
      <c r="U106" s="566"/>
      <c r="V106" s="57">
        <f>$M106*SUM($R106:R106)/SUM($I106:$L106)</f>
        <v>0</v>
      </c>
      <c r="W106" s="57">
        <f>$M106*SUM($R106:S106)/SUM($I106:$L106)</f>
        <v>2.7666666666666669E-2</v>
      </c>
      <c r="X106" s="57">
        <f>$M106*SUM($R106:T106)/SUM($I106:$L106)</f>
        <v>2.7666666666666669E-2</v>
      </c>
      <c r="Y106" s="130">
        <f>$M106*SUM($R106:U106)/SUM($I106:$L106)</f>
        <v>2.7666666666666669E-2</v>
      </c>
      <c r="Z106" s="611" t="s">
        <v>886</v>
      </c>
    </row>
    <row r="107" spans="1:26" ht="163.5" customHeight="1">
      <c r="A107" s="205">
        <v>97</v>
      </c>
      <c r="B107" s="209" t="s">
        <v>553</v>
      </c>
      <c r="C107" s="439" t="s">
        <v>554</v>
      </c>
      <c r="D107" s="705" t="s">
        <v>523</v>
      </c>
      <c r="E107" s="441">
        <v>44652</v>
      </c>
      <c r="F107" s="441">
        <v>44910</v>
      </c>
      <c r="G107" s="248" t="s">
        <v>555</v>
      </c>
      <c r="H107" s="248" t="s">
        <v>525</v>
      </c>
      <c r="I107" s="244">
        <v>0</v>
      </c>
      <c r="J107" s="548">
        <v>1</v>
      </c>
      <c r="K107" s="244">
        <v>0</v>
      </c>
      <c r="L107" s="204">
        <v>1</v>
      </c>
      <c r="M107" s="454">
        <v>8.3000000000000004E-2</v>
      </c>
      <c r="N107" s="91">
        <f>$M107*(SUM($I107:I107)/SUM($I107:$L107))</f>
        <v>0</v>
      </c>
      <c r="O107" s="91">
        <f>$M107*(SUM($I107:J107)/SUM($I107:$L107))</f>
        <v>4.1500000000000002E-2</v>
      </c>
      <c r="P107" s="91">
        <f>$M107*(SUM($I107:K107)/SUM($I107:$L107))</f>
        <v>4.1500000000000002E-2</v>
      </c>
      <c r="Q107" s="91">
        <f>$M107*(SUM($I107:L107)/SUM($I107:$L107))</f>
        <v>8.3000000000000004E-2</v>
      </c>
      <c r="R107" s="486"/>
      <c r="S107" s="561">
        <v>1</v>
      </c>
      <c r="T107" s="589"/>
      <c r="U107" s="570"/>
      <c r="V107" s="57">
        <f>$M107*SUM($R107:R107)/SUM($I107:$L107)</f>
        <v>0</v>
      </c>
      <c r="W107" s="57">
        <f>$M107*SUM($R107:S107)/SUM($I107:$L107)</f>
        <v>4.1500000000000002E-2</v>
      </c>
      <c r="X107" s="57">
        <f>$M107*SUM($R107:T107)/SUM($I107:$L107)</f>
        <v>4.1500000000000002E-2</v>
      </c>
      <c r="Y107" s="130">
        <f>$M107*SUM($R107:U107)/SUM($I107:$L107)</f>
        <v>4.1500000000000002E-2</v>
      </c>
      <c r="Z107" s="706" t="s">
        <v>918</v>
      </c>
    </row>
    <row r="108" spans="1:26" ht="174.75" customHeight="1">
      <c r="A108" s="205">
        <v>98</v>
      </c>
      <c r="B108" s="209" t="s">
        <v>556</v>
      </c>
      <c r="C108" s="439" t="s">
        <v>557</v>
      </c>
      <c r="D108" s="446" t="s">
        <v>523</v>
      </c>
      <c r="E108" s="441">
        <v>44652</v>
      </c>
      <c r="F108" s="441">
        <v>44910</v>
      </c>
      <c r="G108" s="448" t="s">
        <v>558</v>
      </c>
      <c r="H108" s="248" t="s">
        <v>525</v>
      </c>
      <c r="I108" s="262">
        <v>0</v>
      </c>
      <c r="J108" s="550">
        <v>1</v>
      </c>
      <c r="K108" s="262">
        <v>0</v>
      </c>
      <c r="L108" s="260">
        <v>1</v>
      </c>
      <c r="M108" s="443">
        <v>8.3000000000000004E-2</v>
      </c>
      <c r="N108" s="91">
        <f>$M108*(SUM($I108:I108)/SUM($I108:$L108))</f>
        <v>0</v>
      </c>
      <c r="O108" s="91">
        <f>$M108*(SUM($I108:J108)/SUM($I108:$L108))</f>
        <v>4.1500000000000002E-2</v>
      </c>
      <c r="P108" s="91">
        <f>$M108*(SUM($I108:K108)/SUM($I108:$L108))</f>
        <v>4.1500000000000002E-2</v>
      </c>
      <c r="Q108" s="91">
        <f>$M108*(SUM($I108:L108)/SUM($I108:$L108))</f>
        <v>8.3000000000000004E-2</v>
      </c>
      <c r="R108" s="486"/>
      <c r="S108" s="573">
        <v>1</v>
      </c>
      <c r="T108" s="566"/>
      <c r="U108" s="569"/>
      <c r="V108" s="57">
        <f>$M108*SUM($R108:R108)/SUM($I108:$L108)</f>
        <v>0</v>
      </c>
      <c r="W108" s="57">
        <f>$M108*SUM($R108:S108)/SUM($I108:$L108)</f>
        <v>4.1500000000000002E-2</v>
      </c>
      <c r="X108" s="57">
        <f>$M108*SUM($R108:T108)/SUM($I108:$L108)</f>
        <v>4.1500000000000002E-2</v>
      </c>
      <c r="Y108" s="130">
        <f>$M108*SUM($R108:U108)/SUM($I108:$L108)</f>
        <v>4.1500000000000002E-2</v>
      </c>
      <c r="Z108" s="612" t="s">
        <v>885</v>
      </c>
    </row>
    <row r="109" spans="1:26" ht="192">
      <c r="A109" s="205">
        <v>99</v>
      </c>
      <c r="B109" s="209" t="s">
        <v>559</v>
      </c>
      <c r="C109" s="439" t="s">
        <v>560</v>
      </c>
      <c r="D109" s="446" t="s">
        <v>523</v>
      </c>
      <c r="E109" s="441">
        <v>44652</v>
      </c>
      <c r="F109" s="441">
        <v>44910</v>
      </c>
      <c r="G109" s="448" t="s">
        <v>561</v>
      </c>
      <c r="H109" s="248" t="s">
        <v>525</v>
      </c>
      <c r="I109" s="262">
        <v>0</v>
      </c>
      <c r="J109" s="550">
        <v>1</v>
      </c>
      <c r="K109" s="262">
        <v>0</v>
      </c>
      <c r="L109" s="260">
        <v>1</v>
      </c>
      <c r="M109" s="454">
        <v>8.3000000000000004E-2</v>
      </c>
      <c r="N109" s="91">
        <f>$M109*(SUM($I109:I109)/SUM($I109:$L109))</f>
        <v>0</v>
      </c>
      <c r="O109" s="91">
        <f>$M109*(SUM($I109:J109)/SUM($I109:$L109))</f>
        <v>4.1500000000000002E-2</v>
      </c>
      <c r="P109" s="91">
        <f>$M109*(SUM($I109:K109)/SUM($I109:$L109))</f>
        <v>4.1500000000000002E-2</v>
      </c>
      <c r="Q109" s="91">
        <f>$M109*(SUM($I109:L109)/SUM($I109:$L109))</f>
        <v>8.3000000000000004E-2</v>
      </c>
      <c r="R109" s="486"/>
      <c r="S109" s="582">
        <v>1</v>
      </c>
      <c r="T109" s="563"/>
      <c r="U109" s="566"/>
      <c r="V109" s="57">
        <f>$M109*SUM($R109:R109)/SUM($I109:$L109)</f>
        <v>0</v>
      </c>
      <c r="W109" s="57">
        <f>$M109*SUM($R109:S109)/SUM($I109:$L109)</f>
        <v>4.1500000000000002E-2</v>
      </c>
      <c r="X109" s="57">
        <f>$M109*SUM($R109:T109)/SUM($I109:$L109)</f>
        <v>4.1500000000000002E-2</v>
      </c>
      <c r="Y109" s="130">
        <f>$M109*SUM($R109:U109)/SUM($I109:$L109)</f>
        <v>4.1500000000000002E-2</v>
      </c>
      <c r="Z109" s="604" t="s">
        <v>920</v>
      </c>
    </row>
    <row r="110" spans="1:26" ht="15.75" thickBot="1">
      <c r="A110" s="152"/>
      <c r="B110" s="156" t="s">
        <v>562</v>
      </c>
      <c r="C110" s="157"/>
      <c r="D110" s="157"/>
      <c r="E110" s="158"/>
      <c r="F110" s="158"/>
      <c r="G110" s="159"/>
      <c r="H110" s="159"/>
      <c r="I110" s="42"/>
      <c r="J110" s="42"/>
      <c r="K110" s="42"/>
      <c r="L110" s="42"/>
      <c r="M110" s="162">
        <f>SUM(M98:M109)</f>
        <v>0.99599999999999989</v>
      </c>
      <c r="N110" s="162">
        <f>SUM(N98:N109)</f>
        <v>0</v>
      </c>
      <c r="O110" s="162">
        <f t="shared" ref="O110:P110" si="6">SUM(O98:O109)</f>
        <v>0.48416666666666663</v>
      </c>
      <c r="P110" s="162">
        <f t="shared" si="6"/>
        <v>0.51183333333333336</v>
      </c>
      <c r="Q110" s="162">
        <f>SUM(Q98:Q109)</f>
        <v>0.99599999999999989</v>
      </c>
      <c r="R110" s="162"/>
      <c r="S110" s="162"/>
      <c r="T110" s="162"/>
      <c r="U110" s="162"/>
      <c r="V110" s="162">
        <f>SUM(V98:V109)</f>
        <v>0</v>
      </c>
      <c r="W110" s="162">
        <f>SUM(W98:W109)</f>
        <v>0.48416666666666663</v>
      </c>
      <c r="X110" s="162">
        <f t="shared" ref="X110:Y110" si="7">SUM(X98:X109)</f>
        <v>0.48416666666666663</v>
      </c>
      <c r="Y110" s="608">
        <f t="shared" si="7"/>
        <v>0.48416666666666663</v>
      </c>
      <c r="Z110" s="158"/>
    </row>
  </sheetData>
  <sheetProtection algorithmName="SHA-512" hashValue="W1nb4fDVyRLZhowsfteIJ6CkM67Wm2hzCvHRzT6fORUzEYstKbiVl4SQKRj6N3Lq6npBftSjU33OxHGu9wcW9w==" saltValue="SZOCllK5Zg0bcYrfpbjXvw==" spinCount="100000" sheet="1" objects="1" scenarios="1"/>
  <mergeCells count="7">
    <mergeCell ref="C1:Y1"/>
    <mergeCell ref="A1:B1"/>
    <mergeCell ref="R2:Z2"/>
    <mergeCell ref="A2:A3"/>
    <mergeCell ref="B2:D2"/>
    <mergeCell ref="E2:F2"/>
    <mergeCell ref="G2:M2"/>
  </mergeCells>
  <phoneticPr fontId="15" type="noConversion"/>
  <hyperlinks>
    <hyperlink ref="Z4" r:id="rId1" xr:uid="{9C643118-4012-4A1D-8DED-B380DE2B2C8F}"/>
    <hyperlink ref="Z10" r:id="rId2" xr:uid="{28B6C32F-D10F-465D-8B31-1C69FFD93CA7}"/>
    <hyperlink ref="Z9" r:id="rId3" xr:uid="{7E95AB52-D735-4B4E-821B-C683BCAEFE9E}"/>
    <hyperlink ref="Z11" r:id="rId4" xr:uid="{E5237912-0B23-4022-9CA7-2EC52B2E37CA}"/>
    <hyperlink ref="Z12" r:id="rId5" xr:uid="{E2D511A0-0B59-44ED-863F-9E7502FD115E}"/>
    <hyperlink ref="Z13" r:id="rId6" xr:uid="{9DC5761C-51DA-40C4-AFC8-08CD2882089A}"/>
    <hyperlink ref="Z17" r:id="rId7" xr:uid="{7677C3AA-5E82-4C11-8F6F-BA8D5B602065}"/>
    <hyperlink ref="Z23" r:id="rId8" xr:uid="{9CD2D3FA-83A1-4403-A80E-B356D1EFCF5F}"/>
    <hyperlink ref="Z28" r:id="rId9" xr:uid="{C1135FDA-7D28-498D-AA5D-CDD883EAF49D}"/>
    <hyperlink ref="Z30" r:id="rId10" xr:uid="{EC050C01-E117-4027-AB20-D0EC5BCB8E2E}"/>
    <hyperlink ref="Z32" r:id="rId11" xr:uid="{0F5C9869-6671-4DE6-9056-BBF07847C8FC}"/>
    <hyperlink ref="Z35" r:id="rId12" xr:uid="{8FD52CA9-0A26-4021-B26A-1DEBF74F1668}"/>
    <hyperlink ref="Z34" r:id="rId13" xr:uid="{A67337E7-9E9F-4197-973D-F22D2A3991B4}"/>
    <hyperlink ref="Z26" r:id="rId14" xr:uid="{01A5E2FD-EBC1-4F2C-86E1-A8DCC028F381}"/>
    <hyperlink ref="Z27" r:id="rId15" xr:uid="{1B7B8D7C-F20E-47FA-9D70-38EC0FE940AF}"/>
    <hyperlink ref="Z50" r:id="rId16" xr:uid="{F0E44DC3-0DC4-4710-8DDC-C9102D912873}"/>
    <hyperlink ref="Z51" r:id="rId17" xr:uid="{1120C197-502A-4D4F-8C1F-2ED8E3E34E73}"/>
    <hyperlink ref="Z52" r:id="rId18" xr:uid="{09900C58-02D3-4CB0-BF30-B9D6A88E765D}"/>
    <hyperlink ref="Z56" r:id="rId19" xr:uid="{C5E6FCBE-BF35-4486-8F0E-ABA6834A2671}"/>
    <hyperlink ref="Z58" r:id="rId20" xr:uid="{60CB678C-25DD-4431-BF04-3EA148324D4E}"/>
    <hyperlink ref="Z60" r:id="rId21" xr:uid="{F392CC7E-3FF9-4D10-8F92-9765C610230F}"/>
    <hyperlink ref="Z61" r:id="rId22" xr:uid="{8E62049D-810E-4CFD-BE1E-0D4ECECF0418}"/>
    <hyperlink ref="Z63" r:id="rId23" xr:uid="{FC3B2317-69E3-46CC-A671-DB3CA1EB5C90}"/>
    <hyperlink ref="Z64" r:id="rId24" xr:uid="{5659EC67-9AFE-4484-8BC8-F66EAC1122B4}"/>
    <hyperlink ref="Z66" r:id="rId25" xr:uid="{A0580A61-7089-40A8-A039-61A4B35199D5}"/>
    <hyperlink ref="Z67" r:id="rId26" xr:uid="{AA65A927-A51D-4254-A831-110CCE343B32}"/>
    <hyperlink ref="Z7" r:id="rId27" xr:uid="{F72D5986-0FAB-44A1-8C45-6C65E040BB2A}"/>
    <hyperlink ref="Z39" r:id="rId28" xr:uid="{36CC80BB-2C1E-4639-8DAC-9B7DE3F00772}"/>
    <hyperlink ref="Z40" r:id="rId29" xr:uid="{19080C62-3708-4E75-99BE-C2D276429CD2}"/>
    <hyperlink ref="Z45" r:id="rId30" xr:uid="{304A34B7-9880-431A-88F4-FE8E80C9C7A0}"/>
    <hyperlink ref="Z106" r:id="rId31" xr:uid="{79E3213A-447B-4069-8768-EDFC4395FB1B}"/>
    <hyperlink ref="Z82" r:id="rId32" xr:uid="{EB756508-74CD-48AE-841D-D336562AAF4F}"/>
    <hyperlink ref="Z84" r:id="rId33" xr:uid="{73059642-F3E3-4E85-81AA-68D7E75E370D}"/>
    <hyperlink ref="Z87" r:id="rId34" xr:uid="{541E8610-C4BC-47D9-B752-7FCB258F3A5F}"/>
    <hyperlink ref="Z95" r:id="rId35" xr:uid="{65437153-50E4-4079-8F0C-5CFC56CDCE23}"/>
    <hyperlink ref="Z88" r:id="rId36" xr:uid="{49F6D5B3-1D97-443A-9AF2-78C022952F81}"/>
    <hyperlink ref="Z89" r:id="rId37" xr:uid="{FE7F3D6A-158D-47E7-9B8B-B9E4437EED10}"/>
    <hyperlink ref="Z90" r:id="rId38" xr:uid="{FB0FC652-B804-4564-BE6D-D75ACF5956FD}"/>
    <hyperlink ref="Z91" r:id="rId39" xr:uid="{BA62692D-ECA9-4F39-A1FE-A4EC32EB36AC}"/>
    <hyperlink ref="Z92" r:id="rId40" xr:uid="{356EFF1A-9217-43E1-951C-E213609C1E66}"/>
    <hyperlink ref="Z93" r:id="rId41" xr:uid="{2F6A536A-4038-4145-B843-45BE85481F40}"/>
    <hyperlink ref="Z85" r:id="rId42" xr:uid="{4EC6AEDE-CAFA-4FF7-BDD4-28693536465D}"/>
    <hyperlink ref="Z16" r:id="rId43" xr:uid="{9E829604-738E-40B1-A252-BACF90166D3F}"/>
    <hyperlink ref="Z69" r:id="rId44" xr:uid="{E7B704E3-6EC6-41B7-B171-A52FD37EB8D5}"/>
    <hyperlink ref="Z73" r:id="rId45" xr:uid="{C311B87A-A785-4DBA-AA7D-4C9F9633925F}"/>
    <hyperlink ref="Z75" r:id="rId46" xr:uid="{A23AA7AE-289F-4D22-8F15-212AE97256A0}"/>
    <hyperlink ref="Z76" r:id="rId47" xr:uid="{34C7A5BC-8F1C-4ACA-B2B0-46CF675D3D15}"/>
    <hyperlink ref="Z80" r:id="rId48" xr:uid="{4B8919FA-AF01-4943-A1D8-E91C8B7ED714}"/>
    <hyperlink ref="Z98" r:id="rId49" xr:uid="{52012C61-CF0C-4428-99F6-5C0E3591EDF2}"/>
    <hyperlink ref="Z99" r:id="rId50" xr:uid="{4D9CB990-25E6-489B-A7AC-5AD71EA46146}"/>
    <hyperlink ref="Z79" r:id="rId51" xr:uid="{F2DFDBF9-C91A-4E61-9214-A61ECC4254DB}"/>
    <hyperlink ref="Z100" r:id="rId52" xr:uid="{DE663B02-B65F-4F87-BD0F-C2DC17C226BE}"/>
    <hyperlink ref="Z101" r:id="rId53" xr:uid="{F031314B-276E-4F9E-AB51-CC91F9D3E0C3}"/>
    <hyperlink ref="Z102" r:id="rId54" xr:uid="{9ACAA404-A26E-4DE7-BCB7-51ED6F3F4017}"/>
    <hyperlink ref="Z103" r:id="rId55" xr:uid="{153D8ECE-E4D9-460A-8797-807F1DEAD0A2}"/>
    <hyperlink ref="Z104" r:id="rId56" xr:uid="{8D6AD875-AF90-4F97-A1EA-F1E886720103}"/>
    <hyperlink ref="Z105" r:id="rId57" xr:uid="{0AA6FD8A-8C22-464C-A9C4-603E95C4D93C}"/>
    <hyperlink ref="Z74" r:id="rId58" xr:uid="{697B80E3-9B73-4E8E-8B42-9698B2F77301}"/>
    <hyperlink ref="Z70" r:id="rId59" xr:uid="{C873DBF7-744C-483C-9C32-51E59F201AC4}"/>
    <hyperlink ref="Z71" r:id="rId60" xr:uid="{A64EEA4C-FD4D-4920-8DD2-FAF5137C3751}"/>
    <hyperlink ref="Z94" r:id="rId61" xr:uid="{A37FB28B-6412-43E4-AEC7-08CCE8C6DB56}"/>
    <hyperlink ref="Z107" r:id="rId62" xr:uid="{6B997660-2216-4844-B15E-B74FF55111A3}"/>
    <hyperlink ref="Z37" r:id="rId63" xr:uid="{24D40C04-2D76-4E03-AACE-AB98464DC4E1}"/>
    <hyperlink ref="Z38" r:id="rId64" xr:uid="{7ACB3AD7-5373-4CA3-866E-F9BB3FBE121E}"/>
    <hyperlink ref="Z41" r:id="rId65" xr:uid="{0F2A1C28-0636-4E13-98BD-28B3021E3E04}"/>
    <hyperlink ref="Z46" r:id="rId66" xr:uid="{54E78EBD-0BF3-44A4-A9FD-6166EBABF518}"/>
    <hyperlink ref="Z47" r:id="rId67" xr:uid="{3ED7A354-283E-4099-895A-5647A8D2094F}"/>
    <hyperlink ref="Z108" r:id="rId68" xr:uid="{AE44062B-0C95-4272-81F9-A46DF9C6D60B}"/>
    <hyperlink ref="Z109" r:id="rId69" xr:uid="{471398E7-BD81-4E16-980E-A139B15170F3}"/>
  </hyperlinks>
  <pageMargins left="0.7" right="0.7" top="0.75" bottom="0.75" header="0.3" footer="0.3"/>
  <pageSetup paperSize="9" orientation="portrait" r:id="rId70"/>
  <drawing r:id="rId7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DEDC-57E1-4D81-8D32-D7B51608784C}">
  <sheetPr>
    <tabColor rgb="FF7030A0"/>
  </sheetPr>
  <dimension ref="A1:T127"/>
  <sheetViews>
    <sheetView zoomScale="80" zoomScaleNormal="80" workbookViewId="0">
      <pane ySplit="4" topLeftCell="A5" activePane="bottomLeft" state="frozen"/>
      <selection activeCell="D12" sqref="D12"/>
      <selection pane="bottomLeft" activeCell="K47" sqref="K47"/>
    </sheetView>
  </sheetViews>
  <sheetFormatPr baseColWidth="10" defaultColWidth="10.85546875" defaultRowHeight="12.75"/>
  <cols>
    <col min="1" max="1" width="18" style="26" customWidth="1"/>
    <col min="2" max="2" width="30.5703125" style="26" customWidth="1"/>
    <col min="3" max="3" width="14.28515625" style="26" customWidth="1"/>
    <col min="4" max="4" width="10.42578125" style="26" customWidth="1"/>
    <col min="5" max="5" width="8.28515625" style="26" customWidth="1"/>
    <col min="6" max="6" width="34.85546875" style="26" customWidth="1"/>
    <col min="7" max="7" width="10.85546875" style="26" customWidth="1"/>
    <col min="8" max="8" width="11" style="26" customWidth="1"/>
    <col min="9" max="9" width="40.28515625" style="26" customWidth="1"/>
    <col min="10" max="10" width="10.85546875" style="26"/>
    <col min="11" max="11" width="9.28515625" style="26" customWidth="1"/>
    <col min="12" max="12" width="26.28515625" style="26" customWidth="1"/>
    <col min="13" max="13" width="9.42578125" style="55" customWidth="1"/>
    <col min="14" max="14" width="11.42578125" style="55" customWidth="1"/>
    <col min="15" max="15" width="10.85546875" style="26"/>
    <col min="16" max="20" width="10.85546875" style="26" hidden="1" customWidth="1"/>
    <col min="21" max="16384" width="10.85546875" style="26"/>
  </cols>
  <sheetData>
    <row r="1" spans="1:20" ht="87.6" customHeight="1" thickBot="1">
      <c r="A1" s="127">
        <v>4</v>
      </c>
      <c r="B1" s="678" t="s">
        <v>589</v>
      </c>
      <c r="C1" s="679"/>
      <c r="D1" s="679"/>
      <c r="E1" s="679"/>
      <c r="F1" s="679"/>
      <c r="G1" s="679"/>
      <c r="H1" s="679"/>
      <c r="I1" s="680"/>
      <c r="J1" s="681"/>
      <c r="K1" s="682"/>
      <c r="L1" s="682"/>
      <c r="M1" s="682"/>
      <c r="N1" s="683"/>
    </row>
    <row r="2" spans="1:20" ht="30" customHeight="1">
      <c r="A2" s="690" t="s">
        <v>590</v>
      </c>
      <c r="B2" s="684" t="s">
        <v>591</v>
      </c>
      <c r="C2" s="684" t="s">
        <v>592</v>
      </c>
      <c r="D2" s="684" t="s">
        <v>593</v>
      </c>
      <c r="E2" s="684"/>
      <c r="F2" s="684" t="s">
        <v>594</v>
      </c>
      <c r="G2" s="684" t="s">
        <v>595</v>
      </c>
      <c r="H2" s="684" t="s">
        <v>596</v>
      </c>
      <c r="I2" s="684" t="s">
        <v>597</v>
      </c>
      <c r="J2" s="684" t="s">
        <v>598</v>
      </c>
      <c r="K2" s="684"/>
      <c r="L2" s="684" t="s">
        <v>599</v>
      </c>
      <c r="M2" s="686" t="s">
        <v>600</v>
      </c>
      <c r="N2" s="688" t="s">
        <v>601</v>
      </c>
    </row>
    <row r="3" spans="1:20" ht="34.5" customHeight="1">
      <c r="A3" s="691"/>
      <c r="B3" s="685"/>
      <c r="C3" s="685"/>
      <c r="D3" s="47" t="s">
        <v>602</v>
      </c>
      <c r="E3" s="47" t="s">
        <v>603</v>
      </c>
      <c r="F3" s="685"/>
      <c r="G3" s="685"/>
      <c r="H3" s="685"/>
      <c r="I3" s="685"/>
      <c r="J3" s="47" t="s">
        <v>604</v>
      </c>
      <c r="K3" s="47" t="s">
        <v>603</v>
      </c>
      <c r="L3" s="685"/>
      <c r="M3" s="687"/>
      <c r="N3" s="689"/>
    </row>
    <row r="4" spans="1:20" ht="49.5" customHeight="1" thickBot="1">
      <c r="A4" s="396" t="s">
        <v>605</v>
      </c>
      <c r="B4" s="397" t="s">
        <v>606</v>
      </c>
      <c r="C4" s="398"/>
      <c r="D4" s="397"/>
      <c r="E4" s="397"/>
      <c r="F4" s="51"/>
      <c r="G4" s="386">
        <v>44592</v>
      </c>
      <c r="H4" s="386">
        <v>44926</v>
      </c>
      <c r="I4" s="390" t="s">
        <v>607</v>
      </c>
      <c r="J4" s="50"/>
      <c r="K4" s="51"/>
      <c r="L4" s="51" t="s">
        <v>608</v>
      </c>
      <c r="M4" s="379">
        <v>1</v>
      </c>
      <c r="N4" s="52" t="s">
        <v>609</v>
      </c>
    </row>
    <row r="5" spans="1:20">
      <c r="A5" s="56" t="s">
        <v>610</v>
      </c>
      <c r="B5" s="56" t="s">
        <v>611</v>
      </c>
      <c r="C5" s="387">
        <v>44613</v>
      </c>
      <c r="D5" s="56" t="s">
        <v>612</v>
      </c>
      <c r="E5" s="80">
        <v>3</v>
      </c>
      <c r="F5" s="385" t="s">
        <v>613</v>
      </c>
      <c r="G5" s="383">
        <v>44593</v>
      </c>
      <c r="H5" s="383">
        <v>44895</v>
      </c>
      <c r="I5" s="384" t="s">
        <v>614</v>
      </c>
      <c r="J5" s="387">
        <v>44610</v>
      </c>
      <c r="K5" s="56" t="s">
        <v>615</v>
      </c>
      <c r="L5" s="388" t="s">
        <v>616</v>
      </c>
      <c r="M5" s="47">
        <v>2</v>
      </c>
      <c r="N5" s="380">
        <v>44615</v>
      </c>
      <c r="P5" s="26" t="s">
        <v>617</v>
      </c>
      <c r="Q5" s="26" t="s">
        <v>612</v>
      </c>
      <c r="R5" s="26" t="s">
        <v>618</v>
      </c>
      <c r="T5" s="26" t="s">
        <v>619</v>
      </c>
    </row>
    <row r="6" spans="1:20">
      <c r="A6" s="392" t="s">
        <v>610</v>
      </c>
      <c r="B6" s="56" t="s">
        <v>611</v>
      </c>
      <c r="C6" s="387">
        <v>44613</v>
      </c>
      <c r="D6" s="56" t="s">
        <v>612</v>
      </c>
      <c r="E6" s="80">
        <v>3</v>
      </c>
      <c r="F6" s="394" t="s">
        <v>620</v>
      </c>
      <c r="G6" s="383">
        <v>44593</v>
      </c>
      <c r="H6" s="383">
        <v>44895</v>
      </c>
      <c r="I6" s="384" t="s">
        <v>614</v>
      </c>
      <c r="J6" s="387">
        <v>44610</v>
      </c>
      <c r="K6" s="56" t="s">
        <v>615</v>
      </c>
      <c r="L6" s="388" t="s">
        <v>616</v>
      </c>
      <c r="M6" s="47">
        <v>2</v>
      </c>
      <c r="N6" s="380">
        <v>44615</v>
      </c>
      <c r="P6" s="26" t="s">
        <v>621</v>
      </c>
      <c r="Q6" s="26" t="s">
        <v>622</v>
      </c>
      <c r="T6" s="26" t="s">
        <v>623</v>
      </c>
    </row>
    <row r="7" spans="1:20">
      <c r="A7" s="392" t="s">
        <v>610</v>
      </c>
      <c r="B7" s="56" t="s">
        <v>611</v>
      </c>
      <c r="C7" s="387">
        <v>44613</v>
      </c>
      <c r="D7" s="56" t="s">
        <v>612</v>
      </c>
      <c r="E7" s="80">
        <v>3</v>
      </c>
      <c r="F7" s="56" t="s">
        <v>619</v>
      </c>
      <c r="G7" s="383">
        <v>44593</v>
      </c>
      <c r="H7" s="383">
        <v>44895</v>
      </c>
      <c r="I7" s="384" t="s">
        <v>614</v>
      </c>
      <c r="J7" s="387">
        <v>44610</v>
      </c>
      <c r="K7" s="56" t="s">
        <v>615</v>
      </c>
      <c r="L7" s="388" t="s">
        <v>616</v>
      </c>
      <c r="M7" s="47">
        <v>2</v>
      </c>
      <c r="N7" s="380">
        <v>44615</v>
      </c>
      <c r="P7" s="26" t="s">
        <v>624</v>
      </c>
      <c r="Q7" s="26" t="s">
        <v>625</v>
      </c>
    </row>
    <row r="8" spans="1:20">
      <c r="A8" s="391" t="s">
        <v>610</v>
      </c>
      <c r="B8" s="56" t="s">
        <v>611</v>
      </c>
      <c r="C8" s="399">
        <v>44613</v>
      </c>
      <c r="D8" s="56" t="s">
        <v>612</v>
      </c>
      <c r="E8" s="80">
        <v>3</v>
      </c>
      <c r="F8" s="56" t="s">
        <v>623</v>
      </c>
      <c r="G8" s="383">
        <v>44593</v>
      </c>
      <c r="H8" s="383">
        <v>44895</v>
      </c>
      <c r="I8" s="384" t="s">
        <v>614</v>
      </c>
      <c r="J8" s="387">
        <v>44610</v>
      </c>
      <c r="K8" s="56" t="s">
        <v>615</v>
      </c>
      <c r="L8" s="388" t="s">
        <v>616</v>
      </c>
      <c r="M8" s="47">
        <v>2</v>
      </c>
      <c r="N8" s="380">
        <v>44615</v>
      </c>
      <c r="P8" s="26" t="s">
        <v>626</v>
      </c>
      <c r="Q8" s="26" t="s">
        <v>627</v>
      </c>
    </row>
    <row r="9" spans="1:20">
      <c r="A9" s="56" t="s">
        <v>610</v>
      </c>
      <c r="B9" s="56" t="s">
        <v>628</v>
      </c>
      <c r="C9" s="389">
        <v>44620</v>
      </c>
      <c r="D9" s="56" t="s">
        <v>629</v>
      </c>
      <c r="E9" s="80">
        <v>1</v>
      </c>
      <c r="F9" s="56" t="s">
        <v>613</v>
      </c>
      <c r="G9" s="383">
        <v>44578</v>
      </c>
      <c r="H9" s="383">
        <v>44926</v>
      </c>
      <c r="I9" s="381" t="s">
        <v>630</v>
      </c>
      <c r="J9" s="389">
        <v>44620</v>
      </c>
      <c r="K9" s="80" t="s">
        <v>631</v>
      </c>
      <c r="L9" s="388" t="s">
        <v>616</v>
      </c>
      <c r="M9" s="47">
        <v>3</v>
      </c>
      <c r="N9" s="380">
        <v>44621</v>
      </c>
    </row>
    <row r="10" spans="1:20">
      <c r="A10" s="56" t="s">
        <v>610</v>
      </c>
      <c r="B10" s="56" t="s">
        <v>628</v>
      </c>
      <c r="C10" s="389">
        <v>44620</v>
      </c>
      <c r="D10" s="56" t="s">
        <v>629</v>
      </c>
      <c r="E10" s="80">
        <v>2</v>
      </c>
      <c r="F10" s="395" t="s">
        <v>613</v>
      </c>
      <c r="G10" s="383">
        <v>44578</v>
      </c>
      <c r="H10" s="382">
        <v>44742</v>
      </c>
      <c r="I10" s="381" t="s">
        <v>630</v>
      </c>
      <c r="J10" s="389">
        <v>44620</v>
      </c>
      <c r="K10" s="80" t="s">
        <v>631</v>
      </c>
      <c r="L10" s="388" t="s">
        <v>616</v>
      </c>
      <c r="M10" s="47">
        <v>3</v>
      </c>
      <c r="N10" s="380">
        <v>44621</v>
      </c>
      <c r="P10" s="26" t="s">
        <v>632</v>
      </c>
      <c r="Q10" s="26" t="s">
        <v>633</v>
      </c>
    </row>
    <row r="11" spans="1:20">
      <c r="A11" s="394" t="s">
        <v>610</v>
      </c>
      <c r="B11" s="56" t="s">
        <v>628</v>
      </c>
      <c r="C11" s="389">
        <v>44620</v>
      </c>
      <c r="D11" s="56" t="s">
        <v>629</v>
      </c>
      <c r="E11" s="80">
        <v>2</v>
      </c>
      <c r="F11" s="393" t="s">
        <v>620</v>
      </c>
      <c r="G11" s="383">
        <v>44578</v>
      </c>
      <c r="H11" s="382">
        <v>44742</v>
      </c>
      <c r="I11" s="381" t="s">
        <v>630</v>
      </c>
      <c r="J11" s="389">
        <v>44620</v>
      </c>
      <c r="K11" s="80" t="s">
        <v>631</v>
      </c>
      <c r="L11" s="388" t="s">
        <v>616</v>
      </c>
      <c r="M11" s="47">
        <v>3</v>
      </c>
      <c r="N11" s="380">
        <v>44621</v>
      </c>
    </row>
    <row r="12" spans="1:20">
      <c r="A12" s="56" t="s">
        <v>610</v>
      </c>
      <c r="B12" s="56" t="s">
        <v>628</v>
      </c>
      <c r="C12" s="389">
        <v>44620</v>
      </c>
      <c r="D12" s="56" t="s">
        <v>629</v>
      </c>
      <c r="E12" s="80">
        <v>4</v>
      </c>
      <c r="F12" s="56" t="s">
        <v>613</v>
      </c>
      <c r="G12" s="383">
        <v>44578</v>
      </c>
      <c r="H12" s="383">
        <v>44926</v>
      </c>
      <c r="I12" s="381" t="s">
        <v>630</v>
      </c>
      <c r="J12" s="389">
        <v>44620</v>
      </c>
      <c r="K12" s="80" t="s">
        <v>631</v>
      </c>
      <c r="L12" s="388" t="s">
        <v>616</v>
      </c>
      <c r="M12" s="47">
        <v>3</v>
      </c>
      <c r="N12" s="380">
        <v>44621</v>
      </c>
    </row>
    <row r="13" spans="1:20">
      <c r="A13" s="394" t="s">
        <v>610</v>
      </c>
      <c r="B13" s="56" t="s">
        <v>628</v>
      </c>
      <c r="C13" s="389">
        <v>44620</v>
      </c>
      <c r="D13" s="56" t="s">
        <v>629</v>
      </c>
      <c r="E13" s="80">
        <v>4</v>
      </c>
      <c r="F13" s="56" t="s">
        <v>620</v>
      </c>
      <c r="G13" s="383">
        <v>44578</v>
      </c>
      <c r="H13" s="383">
        <v>44926</v>
      </c>
      <c r="I13" s="381" t="s">
        <v>630</v>
      </c>
      <c r="J13" s="389">
        <v>44620</v>
      </c>
      <c r="K13" s="80" t="s">
        <v>631</v>
      </c>
      <c r="L13" s="388" t="s">
        <v>616</v>
      </c>
      <c r="M13" s="47">
        <v>3</v>
      </c>
      <c r="N13" s="380">
        <v>44621</v>
      </c>
    </row>
    <row r="14" spans="1:20">
      <c r="A14" s="393" t="s">
        <v>610</v>
      </c>
      <c r="B14" s="56" t="s">
        <v>628</v>
      </c>
      <c r="C14" s="389">
        <v>44620</v>
      </c>
      <c r="D14" s="56" t="s">
        <v>629</v>
      </c>
      <c r="E14" s="80">
        <v>4</v>
      </c>
      <c r="F14" s="56" t="s">
        <v>619</v>
      </c>
      <c r="G14" s="383">
        <v>44578</v>
      </c>
      <c r="H14" s="383">
        <v>44926</v>
      </c>
      <c r="I14" s="381" t="s">
        <v>630</v>
      </c>
      <c r="J14" s="389">
        <v>44620</v>
      </c>
      <c r="K14" s="80" t="s">
        <v>631</v>
      </c>
      <c r="L14" s="388" t="s">
        <v>616</v>
      </c>
      <c r="M14" s="47">
        <v>3</v>
      </c>
      <c r="N14" s="380">
        <v>44621</v>
      </c>
    </row>
    <row r="15" spans="1:20">
      <c r="A15" s="393" t="s">
        <v>610</v>
      </c>
      <c r="B15" s="56" t="s">
        <v>628</v>
      </c>
      <c r="C15" s="389">
        <v>44620</v>
      </c>
      <c r="D15" s="56" t="s">
        <v>629</v>
      </c>
      <c r="E15" s="80">
        <v>4</v>
      </c>
      <c r="F15" s="394" t="s">
        <v>623</v>
      </c>
      <c r="G15" s="383">
        <v>44578</v>
      </c>
      <c r="H15" s="383">
        <v>44926</v>
      </c>
      <c r="I15" s="381" t="s">
        <v>630</v>
      </c>
      <c r="J15" s="389">
        <v>44620</v>
      </c>
      <c r="K15" s="80" t="s">
        <v>631</v>
      </c>
      <c r="L15" s="388" t="s">
        <v>616</v>
      </c>
      <c r="M15" s="47">
        <v>3</v>
      </c>
      <c r="N15" s="380">
        <v>44621</v>
      </c>
    </row>
    <row r="16" spans="1:20">
      <c r="A16" s="393" t="s">
        <v>610</v>
      </c>
      <c r="B16" s="56" t="s">
        <v>628</v>
      </c>
      <c r="C16" s="389">
        <v>44620</v>
      </c>
      <c r="D16" s="56" t="s">
        <v>629</v>
      </c>
      <c r="E16" s="80">
        <v>9</v>
      </c>
      <c r="F16" s="393" t="s">
        <v>613</v>
      </c>
      <c r="G16" s="383">
        <v>44578</v>
      </c>
      <c r="H16" s="383">
        <v>44834</v>
      </c>
      <c r="I16" s="381" t="s">
        <v>630</v>
      </c>
      <c r="J16" s="389">
        <v>44620</v>
      </c>
      <c r="K16" s="80" t="s">
        <v>631</v>
      </c>
      <c r="L16" s="388" t="s">
        <v>616</v>
      </c>
      <c r="M16" s="47">
        <v>3</v>
      </c>
      <c r="N16" s="380">
        <v>44621</v>
      </c>
    </row>
    <row r="17" spans="1:14">
      <c r="A17" s="393" t="s">
        <v>610</v>
      </c>
      <c r="B17" s="56" t="s">
        <v>628</v>
      </c>
      <c r="C17" s="389">
        <v>44620</v>
      </c>
      <c r="D17" s="56" t="s">
        <v>629</v>
      </c>
      <c r="E17" s="80">
        <v>9</v>
      </c>
      <c r="F17" s="393" t="s">
        <v>620</v>
      </c>
      <c r="G17" s="383">
        <v>44578</v>
      </c>
      <c r="H17" s="383">
        <v>44834</v>
      </c>
      <c r="I17" s="381" t="s">
        <v>630</v>
      </c>
      <c r="J17" s="389">
        <v>44620</v>
      </c>
      <c r="K17" s="80" t="s">
        <v>631</v>
      </c>
      <c r="L17" s="388" t="s">
        <v>616</v>
      </c>
      <c r="M17" s="47">
        <v>3</v>
      </c>
      <c r="N17" s="380">
        <v>44621</v>
      </c>
    </row>
    <row r="18" spans="1:14">
      <c r="A18" s="56" t="s">
        <v>610</v>
      </c>
      <c r="B18" s="56" t="s">
        <v>628</v>
      </c>
      <c r="C18" s="389">
        <v>44620</v>
      </c>
      <c r="D18" s="56" t="s">
        <v>629</v>
      </c>
      <c r="E18" s="80">
        <v>9</v>
      </c>
      <c r="F18" s="393" t="s">
        <v>619</v>
      </c>
      <c r="G18" s="383">
        <v>44578</v>
      </c>
      <c r="H18" s="383">
        <v>44834</v>
      </c>
      <c r="I18" s="381" t="s">
        <v>630</v>
      </c>
      <c r="J18" s="389">
        <v>44620</v>
      </c>
      <c r="K18" s="80" t="s">
        <v>631</v>
      </c>
      <c r="L18" s="388" t="s">
        <v>616</v>
      </c>
      <c r="M18" s="47">
        <v>3</v>
      </c>
      <c r="N18" s="380">
        <v>44621</v>
      </c>
    </row>
    <row r="19" spans="1:14" ht="57" customHeight="1">
      <c r="A19" s="56" t="s">
        <v>610</v>
      </c>
      <c r="B19" s="56" t="s">
        <v>628</v>
      </c>
      <c r="C19" s="389">
        <v>44620</v>
      </c>
      <c r="D19" s="56" t="s">
        <v>629</v>
      </c>
      <c r="E19" s="80">
        <v>15</v>
      </c>
      <c r="F19" s="56"/>
      <c r="G19" s="383">
        <v>44576</v>
      </c>
      <c r="H19" s="383">
        <v>44742</v>
      </c>
      <c r="I19" s="381" t="s">
        <v>630</v>
      </c>
      <c r="J19" s="389">
        <v>44620</v>
      </c>
      <c r="K19" s="80" t="s">
        <v>631</v>
      </c>
      <c r="L19" s="401" t="s">
        <v>634</v>
      </c>
      <c r="M19" s="47">
        <v>3</v>
      </c>
      <c r="N19" s="380">
        <v>44621</v>
      </c>
    </row>
    <row r="20" spans="1:14" ht="22.5">
      <c r="A20" s="56" t="s">
        <v>610</v>
      </c>
      <c r="B20" s="56" t="s">
        <v>635</v>
      </c>
      <c r="C20" s="382">
        <v>44643</v>
      </c>
      <c r="D20" s="56" t="s">
        <v>636</v>
      </c>
      <c r="E20" s="80">
        <v>1</v>
      </c>
      <c r="F20" s="394" t="s">
        <v>613</v>
      </c>
      <c r="G20" s="382">
        <v>44562</v>
      </c>
      <c r="H20" s="382">
        <v>44926</v>
      </c>
      <c r="I20" s="381" t="s">
        <v>637</v>
      </c>
      <c r="J20" s="389">
        <v>44643</v>
      </c>
      <c r="K20" s="80" t="s">
        <v>91</v>
      </c>
      <c r="L20" s="401" t="s">
        <v>638</v>
      </c>
      <c r="M20" s="47">
        <v>4</v>
      </c>
      <c r="N20" s="380">
        <v>44649</v>
      </c>
    </row>
    <row r="21" spans="1:14" ht="22.5">
      <c r="A21" s="394" t="s">
        <v>610</v>
      </c>
      <c r="B21" s="56" t="s">
        <v>635</v>
      </c>
      <c r="C21" s="382">
        <v>44643</v>
      </c>
      <c r="D21" s="56" t="s">
        <v>636</v>
      </c>
      <c r="E21" s="80">
        <v>1</v>
      </c>
      <c r="F21" s="56" t="s">
        <v>620</v>
      </c>
      <c r="G21" s="382">
        <v>44562</v>
      </c>
      <c r="H21" s="382">
        <v>44926</v>
      </c>
      <c r="I21" s="381" t="s">
        <v>637</v>
      </c>
      <c r="J21" s="389">
        <v>44643</v>
      </c>
      <c r="K21" s="80" t="s">
        <v>91</v>
      </c>
      <c r="L21" s="401" t="s">
        <v>638</v>
      </c>
      <c r="M21" s="47">
        <v>4</v>
      </c>
      <c r="N21" s="380">
        <v>44649</v>
      </c>
    </row>
    <row r="22" spans="1:14" ht="22.5">
      <c r="A22" s="56" t="s">
        <v>610</v>
      </c>
      <c r="B22" s="56" t="s">
        <v>635</v>
      </c>
      <c r="C22" s="382">
        <v>44643</v>
      </c>
      <c r="D22" s="56" t="s">
        <v>636</v>
      </c>
      <c r="E22" s="80">
        <v>1</v>
      </c>
      <c r="F22" s="59" t="s">
        <v>619</v>
      </c>
      <c r="G22" s="382">
        <v>44562</v>
      </c>
      <c r="H22" s="382">
        <v>44926</v>
      </c>
      <c r="I22" s="381" t="s">
        <v>637</v>
      </c>
      <c r="J22" s="389">
        <v>44643</v>
      </c>
      <c r="K22" s="80" t="s">
        <v>91</v>
      </c>
      <c r="L22" s="401" t="s">
        <v>639</v>
      </c>
      <c r="M22" s="47">
        <v>4</v>
      </c>
      <c r="N22" s="380">
        <v>44649</v>
      </c>
    </row>
    <row r="23" spans="1:14" ht="22.5">
      <c r="A23" s="394" t="s">
        <v>610</v>
      </c>
      <c r="B23" s="56" t="s">
        <v>635</v>
      </c>
      <c r="C23" s="382">
        <v>44643</v>
      </c>
      <c r="D23" s="56" t="s">
        <v>636</v>
      </c>
      <c r="E23" s="80">
        <v>1</v>
      </c>
      <c r="F23" s="59" t="s">
        <v>623</v>
      </c>
      <c r="G23" s="382">
        <v>44562</v>
      </c>
      <c r="H23" s="382">
        <v>44926</v>
      </c>
      <c r="I23" s="381" t="s">
        <v>637</v>
      </c>
      <c r="J23" s="389">
        <v>44643</v>
      </c>
      <c r="K23" s="80" t="s">
        <v>91</v>
      </c>
      <c r="L23" s="401" t="s">
        <v>639</v>
      </c>
      <c r="M23" s="47">
        <v>4</v>
      </c>
      <c r="N23" s="380">
        <v>44649</v>
      </c>
    </row>
    <row r="24" spans="1:14" ht="22.5">
      <c r="A24" s="393" t="s">
        <v>610</v>
      </c>
      <c r="B24" s="56" t="s">
        <v>635</v>
      </c>
      <c r="C24" s="382">
        <v>44643</v>
      </c>
      <c r="D24" s="56" t="s">
        <v>636</v>
      </c>
      <c r="E24" s="80">
        <v>3</v>
      </c>
      <c r="F24" s="56" t="s">
        <v>613</v>
      </c>
      <c r="G24" s="382">
        <v>44562</v>
      </c>
      <c r="H24" s="382">
        <v>44926</v>
      </c>
      <c r="I24" s="381" t="s">
        <v>637</v>
      </c>
      <c r="J24" s="389">
        <v>44643</v>
      </c>
      <c r="K24" s="80" t="s">
        <v>91</v>
      </c>
      <c r="L24" s="401" t="s">
        <v>638</v>
      </c>
      <c r="M24" s="47">
        <v>4</v>
      </c>
      <c r="N24" s="380">
        <v>44649</v>
      </c>
    </row>
    <row r="25" spans="1:14" ht="22.5">
      <c r="A25" s="56" t="s">
        <v>610</v>
      </c>
      <c r="B25" s="56" t="s">
        <v>635</v>
      </c>
      <c r="C25" s="382">
        <v>44643</v>
      </c>
      <c r="D25" s="56" t="s">
        <v>636</v>
      </c>
      <c r="E25" s="80">
        <v>3</v>
      </c>
      <c r="F25" s="56" t="s">
        <v>620</v>
      </c>
      <c r="G25" s="382">
        <v>44562</v>
      </c>
      <c r="H25" s="382">
        <v>44926</v>
      </c>
      <c r="I25" s="381" t="s">
        <v>637</v>
      </c>
      <c r="J25" s="389">
        <v>44643</v>
      </c>
      <c r="K25" s="80" t="s">
        <v>91</v>
      </c>
      <c r="L25" s="401" t="s">
        <v>638</v>
      </c>
      <c r="M25" s="47">
        <v>4</v>
      </c>
      <c r="N25" s="380">
        <v>44649</v>
      </c>
    </row>
    <row r="26" spans="1:14" ht="22.5">
      <c r="A26" s="56" t="s">
        <v>610</v>
      </c>
      <c r="B26" s="56" t="s">
        <v>635</v>
      </c>
      <c r="C26" s="382">
        <v>44643</v>
      </c>
      <c r="D26" s="56" t="s">
        <v>636</v>
      </c>
      <c r="E26" s="80">
        <v>3</v>
      </c>
      <c r="F26" s="395" t="s">
        <v>619</v>
      </c>
      <c r="G26" s="382">
        <v>44562</v>
      </c>
      <c r="H26" s="382">
        <v>44926</v>
      </c>
      <c r="I26" s="381" t="s">
        <v>637</v>
      </c>
      <c r="J26" s="389">
        <v>44643</v>
      </c>
      <c r="K26" s="80" t="s">
        <v>91</v>
      </c>
      <c r="L26" s="401" t="s">
        <v>638</v>
      </c>
      <c r="M26" s="47">
        <v>4</v>
      </c>
      <c r="N26" s="380">
        <v>44649</v>
      </c>
    </row>
    <row r="27" spans="1:14" ht="22.5">
      <c r="A27" s="56" t="s">
        <v>610</v>
      </c>
      <c r="B27" s="56" t="s">
        <v>635</v>
      </c>
      <c r="C27" s="382">
        <v>44643</v>
      </c>
      <c r="D27" s="56" t="s">
        <v>636</v>
      </c>
      <c r="E27" s="80">
        <v>3</v>
      </c>
      <c r="F27" s="59" t="s">
        <v>623</v>
      </c>
      <c r="G27" s="382">
        <v>44562</v>
      </c>
      <c r="H27" s="382">
        <v>44926</v>
      </c>
      <c r="I27" s="381" t="s">
        <v>637</v>
      </c>
      <c r="J27" s="389">
        <v>44643</v>
      </c>
      <c r="K27" s="80" t="s">
        <v>91</v>
      </c>
      <c r="L27" s="401" t="s">
        <v>638</v>
      </c>
      <c r="M27" s="47">
        <v>4</v>
      </c>
      <c r="N27" s="380">
        <v>44649</v>
      </c>
    </row>
    <row r="28" spans="1:14" ht="33.75">
      <c r="A28" s="56" t="s">
        <v>610</v>
      </c>
      <c r="B28" s="56" t="s">
        <v>635</v>
      </c>
      <c r="C28" s="382">
        <v>44643</v>
      </c>
      <c r="D28" s="56" t="s">
        <v>636</v>
      </c>
      <c r="E28" s="80">
        <v>4</v>
      </c>
      <c r="F28" s="56" t="s">
        <v>613</v>
      </c>
      <c r="G28" s="382">
        <v>44562</v>
      </c>
      <c r="H28" s="382">
        <v>44926</v>
      </c>
      <c r="I28" s="381" t="s">
        <v>637</v>
      </c>
      <c r="J28" s="389">
        <v>44643</v>
      </c>
      <c r="K28" s="80" t="s">
        <v>91</v>
      </c>
      <c r="L28" s="401" t="s">
        <v>640</v>
      </c>
      <c r="M28" s="47">
        <v>4</v>
      </c>
      <c r="N28" s="380">
        <v>44649</v>
      </c>
    </row>
    <row r="29" spans="1:14" ht="33.75">
      <c r="A29" s="56" t="s">
        <v>610</v>
      </c>
      <c r="B29" s="56" t="s">
        <v>635</v>
      </c>
      <c r="C29" s="382">
        <v>44643</v>
      </c>
      <c r="D29" s="56" t="s">
        <v>636</v>
      </c>
      <c r="E29" s="80">
        <v>4</v>
      </c>
      <c r="F29" s="59" t="s">
        <v>619</v>
      </c>
      <c r="G29" s="382">
        <v>44562</v>
      </c>
      <c r="H29" s="382">
        <v>44926</v>
      </c>
      <c r="I29" s="381" t="s">
        <v>637</v>
      </c>
      <c r="J29" s="389">
        <v>44643</v>
      </c>
      <c r="K29" s="80" t="s">
        <v>91</v>
      </c>
      <c r="L29" s="401" t="s">
        <v>640</v>
      </c>
      <c r="M29" s="47">
        <v>4</v>
      </c>
      <c r="N29" s="380">
        <v>44649</v>
      </c>
    </row>
    <row r="30" spans="1:14" ht="33.75">
      <c r="A30" s="394" t="s">
        <v>610</v>
      </c>
      <c r="B30" s="56" t="s">
        <v>635</v>
      </c>
      <c r="C30" s="382">
        <v>44643</v>
      </c>
      <c r="D30" s="56" t="s">
        <v>636</v>
      </c>
      <c r="E30" s="80">
        <v>10</v>
      </c>
      <c r="F30" s="56" t="s">
        <v>613</v>
      </c>
      <c r="G30" s="382">
        <v>44562</v>
      </c>
      <c r="H30" s="382">
        <v>44926</v>
      </c>
      <c r="I30" s="381" t="s">
        <v>637</v>
      </c>
      <c r="J30" s="389">
        <v>44643</v>
      </c>
      <c r="K30" s="80" t="s">
        <v>91</v>
      </c>
      <c r="L30" s="401" t="s">
        <v>640</v>
      </c>
      <c r="M30" s="47">
        <v>4</v>
      </c>
      <c r="N30" s="380">
        <v>44649</v>
      </c>
    </row>
    <row r="31" spans="1:14" ht="33.75">
      <c r="A31" s="393" t="s">
        <v>610</v>
      </c>
      <c r="B31" s="56" t="s">
        <v>635</v>
      </c>
      <c r="C31" s="382">
        <v>44643</v>
      </c>
      <c r="D31" s="56" t="s">
        <v>636</v>
      </c>
      <c r="E31" s="80">
        <v>10</v>
      </c>
      <c r="F31" s="56" t="s">
        <v>620</v>
      </c>
      <c r="G31" s="382">
        <v>44562</v>
      </c>
      <c r="H31" s="382">
        <v>44926</v>
      </c>
      <c r="I31" s="381" t="s">
        <v>637</v>
      </c>
      <c r="J31" s="389">
        <v>44643</v>
      </c>
      <c r="K31" s="80" t="s">
        <v>91</v>
      </c>
      <c r="L31" s="401" t="s">
        <v>640</v>
      </c>
      <c r="M31" s="47">
        <v>4</v>
      </c>
      <c r="N31" s="380">
        <v>44649</v>
      </c>
    </row>
    <row r="32" spans="1:14" ht="33.75">
      <c r="A32" s="393" t="s">
        <v>610</v>
      </c>
      <c r="B32" s="56" t="s">
        <v>635</v>
      </c>
      <c r="C32" s="382">
        <v>44643</v>
      </c>
      <c r="D32" s="56" t="s">
        <v>636</v>
      </c>
      <c r="E32" s="80">
        <v>10</v>
      </c>
      <c r="F32" s="59" t="s">
        <v>619</v>
      </c>
      <c r="G32" s="382">
        <v>44562</v>
      </c>
      <c r="H32" s="382">
        <v>44926</v>
      </c>
      <c r="I32" s="381" t="s">
        <v>637</v>
      </c>
      <c r="J32" s="389">
        <v>44643</v>
      </c>
      <c r="K32" s="80" t="s">
        <v>91</v>
      </c>
      <c r="L32" s="401" t="s">
        <v>640</v>
      </c>
      <c r="M32" s="47">
        <v>4</v>
      </c>
      <c r="N32" s="380">
        <v>44649</v>
      </c>
    </row>
    <row r="33" spans="1:14" ht="33.75">
      <c r="A33" s="56" t="s">
        <v>610</v>
      </c>
      <c r="B33" s="56" t="s">
        <v>635</v>
      </c>
      <c r="C33" s="382">
        <v>44643</v>
      </c>
      <c r="D33" s="56" t="s">
        <v>636</v>
      </c>
      <c r="E33" s="80">
        <v>10</v>
      </c>
      <c r="F33" s="59" t="s">
        <v>623</v>
      </c>
      <c r="G33" s="382">
        <v>44562</v>
      </c>
      <c r="H33" s="382">
        <v>44926</v>
      </c>
      <c r="I33" s="381" t="s">
        <v>637</v>
      </c>
      <c r="J33" s="389">
        <v>44643</v>
      </c>
      <c r="K33" s="80" t="s">
        <v>91</v>
      </c>
      <c r="L33" s="401" t="s">
        <v>640</v>
      </c>
      <c r="M33" s="47">
        <v>4</v>
      </c>
      <c r="N33" s="380">
        <v>44649</v>
      </c>
    </row>
    <row r="34" spans="1:14">
      <c r="A34" s="56" t="s">
        <v>610</v>
      </c>
      <c r="B34" s="49" t="s">
        <v>626</v>
      </c>
      <c r="C34" s="53">
        <v>44677</v>
      </c>
      <c r="D34" s="59" t="s">
        <v>627</v>
      </c>
      <c r="E34" s="80">
        <v>1</v>
      </c>
      <c r="F34" s="56" t="s">
        <v>620</v>
      </c>
      <c r="G34" s="460">
        <v>44562</v>
      </c>
      <c r="H34" s="461">
        <v>44773</v>
      </c>
      <c r="I34" s="15" t="s">
        <v>641</v>
      </c>
      <c r="J34" s="53">
        <v>44677</v>
      </c>
      <c r="K34" s="80" t="s">
        <v>182</v>
      </c>
      <c r="L34" s="388" t="s">
        <v>616</v>
      </c>
      <c r="M34" s="54">
        <v>5</v>
      </c>
      <c r="N34" s="380">
        <v>44691</v>
      </c>
    </row>
    <row r="35" spans="1:14">
      <c r="A35" s="56" t="s">
        <v>610</v>
      </c>
      <c r="B35" s="49" t="s">
        <v>626</v>
      </c>
      <c r="C35" s="53">
        <v>44677</v>
      </c>
      <c r="D35" s="59" t="s">
        <v>627</v>
      </c>
      <c r="E35" s="80">
        <v>1</v>
      </c>
      <c r="F35" s="56" t="s">
        <v>619</v>
      </c>
      <c r="G35" s="460">
        <v>44562</v>
      </c>
      <c r="H35" s="461">
        <v>44773</v>
      </c>
      <c r="I35" s="15" t="s">
        <v>641</v>
      </c>
      <c r="J35" s="53">
        <v>44677</v>
      </c>
      <c r="K35" s="80" t="s">
        <v>182</v>
      </c>
      <c r="L35" s="388" t="s">
        <v>616</v>
      </c>
      <c r="M35" s="54">
        <v>5</v>
      </c>
      <c r="N35" s="380">
        <v>44691</v>
      </c>
    </row>
    <row r="36" spans="1:14">
      <c r="A36" s="56" t="s">
        <v>610</v>
      </c>
      <c r="B36" s="49" t="s">
        <v>626</v>
      </c>
      <c r="C36" s="53">
        <v>44677</v>
      </c>
      <c r="D36" s="59" t="s">
        <v>627</v>
      </c>
      <c r="E36" s="80">
        <v>2</v>
      </c>
      <c r="F36" s="56" t="s">
        <v>620</v>
      </c>
      <c r="G36" s="460">
        <v>44562</v>
      </c>
      <c r="H36" s="461">
        <v>44773</v>
      </c>
      <c r="I36" s="15" t="s">
        <v>641</v>
      </c>
      <c r="J36" s="53">
        <v>44677</v>
      </c>
      <c r="K36" s="80" t="s">
        <v>182</v>
      </c>
      <c r="L36" s="388" t="s">
        <v>616</v>
      </c>
      <c r="M36" s="54">
        <v>5</v>
      </c>
      <c r="N36" s="380">
        <v>44691</v>
      </c>
    </row>
    <row r="37" spans="1:14">
      <c r="A37" s="56" t="s">
        <v>610</v>
      </c>
      <c r="B37" s="49" t="s">
        <v>626</v>
      </c>
      <c r="C37" s="53">
        <v>44677</v>
      </c>
      <c r="D37" s="59" t="s">
        <v>627</v>
      </c>
      <c r="E37" s="80">
        <v>2</v>
      </c>
      <c r="F37" s="56" t="s">
        <v>619</v>
      </c>
      <c r="G37" s="460">
        <v>44562</v>
      </c>
      <c r="H37" s="461">
        <v>44773</v>
      </c>
      <c r="I37" s="15" t="s">
        <v>641</v>
      </c>
      <c r="J37" s="53">
        <v>44677</v>
      </c>
      <c r="K37" s="80" t="s">
        <v>182</v>
      </c>
      <c r="L37" s="388" t="s">
        <v>616</v>
      </c>
      <c r="M37" s="54">
        <v>5</v>
      </c>
      <c r="N37" s="380">
        <v>44691</v>
      </c>
    </row>
    <row r="38" spans="1:14">
      <c r="A38" s="56" t="s">
        <v>610</v>
      </c>
      <c r="B38" s="49" t="s">
        <v>626</v>
      </c>
      <c r="C38" s="53">
        <v>44677</v>
      </c>
      <c r="D38" s="59" t="s">
        <v>627</v>
      </c>
      <c r="E38" s="80">
        <v>3</v>
      </c>
      <c r="F38" s="56" t="s">
        <v>620</v>
      </c>
      <c r="G38" s="460">
        <v>44562</v>
      </c>
      <c r="H38" s="461">
        <v>44773</v>
      </c>
      <c r="I38" s="15" t="s">
        <v>641</v>
      </c>
      <c r="J38" s="53">
        <v>44677</v>
      </c>
      <c r="K38" s="80" t="s">
        <v>182</v>
      </c>
      <c r="L38" s="388" t="s">
        <v>616</v>
      </c>
      <c r="M38" s="54">
        <v>5</v>
      </c>
      <c r="N38" s="380">
        <v>44691</v>
      </c>
    </row>
    <row r="39" spans="1:14">
      <c r="A39" s="56" t="s">
        <v>610</v>
      </c>
      <c r="B39" s="49" t="s">
        <v>626</v>
      </c>
      <c r="C39" s="53">
        <v>44677</v>
      </c>
      <c r="D39" s="59" t="s">
        <v>627</v>
      </c>
      <c r="E39" s="80">
        <v>3</v>
      </c>
      <c r="F39" s="56" t="s">
        <v>619</v>
      </c>
      <c r="G39" s="460">
        <v>44562</v>
      </c>
      <c r="H39" s="461">
        <v>44773</v>
      </c>
      <c r="I39" s="15" t="s">
        <v>641</v>
      </c>
      <c r="J39" s="53">
        <v>44677</v>
      </c>
      <c r="K39" s="80" t="s">
        <v>182</v>
      </c>
      <c r="L39" s="388" t="s">
        <v>616</v>
      </c>
      <c r="M39" s="54">
        <v>5</v>
      </c>
      <c r="N39" s="380">
        <v>44691</v>
      </c>
    </row>
    <row r="40" spans="1:14" ht="38.25">
      <c r="A40" s="56" t="s">
        <v>610</v>
      </c>
      <c r="B40" s="464" t="s">
        <v>624</v>
      </c>
      <c r="C40" s="382">
        <v>44679</v>
      </c>
      <c r="D40" s="59" t="s">
        <v>625</v>
      </c>
      <c r="E40" s="80">
        <v>6</v>
      </c>
      <c r="F40" s="56" t="s">
        <v>620</v>
      </c>
      <c r="G40" s="460">
        <v>44683</v>
      </c>
      <c r="H40" s="461">
        <v>44742</v>
      </c>
      <c r="I40" s="463" t="s">
        <v>641</v>
      </c>
      <c r="J40" s="389">
        <v>44679</v>
      </c>
      <c r="K40" s="80" t="s">
        <v>642</v>
      </c>
      <c r="L40" s="462" t="s">
        <v>643</v>
      </c>
      <c r="M40" s="47">
        <v>5</v>
      </c>
      <c r="N40" s="380">
        <v>44691</v>
      </c>
    </row>
    <row r="41" spans="1:14" ht="38.25">
      <c r="A41" s="56" t="s">
        <v>610</v>
      </c>
      <c r="B41" s="464" t="s">
        <v>624</v>
      </c>
      <c r="C41" s="382">
        <v>44679</v>
      </c>
      <c r="D41" s="59" t="s">
        <v>625</v>
      </c>
      <c r="E41" s="80">
        <v>14</v>
      </c>
      <c r="F41" s="56" t="s">
        <v>620</v>
      </c>
      <c r="G41" s="460">
        <v>44683</v>
      </c>
      <c r="H41" s="461">
        <v>44742</v>
      </c>
      <c r="I41" s="463" t="s">
        <v>641</v>
      </c>
      <c r="J41" s="382">
        <v>44679</v>
      </c>
      <c r="K41" s="80" t="s">
        <v>642</v>
      </c>
      <c r="L41" s="462" t="s">
        <v>644</v>
      </c>
      <c r="M41" s="47">
        <v>5</v>
      </c>
      <c r="N41" s="380">
        <v>44691</v>
      </c>
    </row>
    <row r="42" spans="1:14" ht="74.25" customHeight="1">
      <c r="A42" s="48"/>
      <c r="B42" s="476" t="s">
        <v>624</v>
      </c>
      <c r="C42" s="382">
        <v>44683</v>
      </c>
      <c r="D42" s="59"/>
      <c r="E42" s="80"/>
      <c r="F42" s="56"/>
      <c r="G42" s="460">
        <v>44652</v>
      </c>
      <c r="H42" s="460">
        <v>44926</v>
      </c>
      <c r="I42" s="465" t="s">
        <v>645</v>
      </c>
      <c r="J42" s="382"/>
      <c r="K42" s="15"/>
      <c r="L42" s="462" t="s">
        <v>646</v>
      </c>
      <c r="M42" s="47">
        <v>5</v>
      </c>
      <c r="N42" s="380">
        <v>44691</v>
      </c>
    </row>
    <row r="43" spans="1:14" ht="38.25">
      <c r="A43" s="56" t="s">
        <v>610</v>
      </c>
      <c r="B43" s="49" t="s">
        <v>647</v>
      </c>
      <c r="C43" s="382">
        <v>44687</v>
      </c>
      <c r="D43" s="56" t="s">
        <v>648</v>
      </c>
      <c r="E43" s="80">
        <v>6</v>
      </c>
      <c r="F43" s="56" t="s">
        <v>620</v>
      </c>
      <c r="G43" s="382">
        <v>44607</v>
      </c>
      <c r="H43" s="382">
        <v>44742</v>
      </c>
      <c r="I43" s="463" t="s">
        <v>641</v>
      </c>
      <c r="J43" s="382">
        <v>44687</v>
      </c>
      <c r="K43" s="381" t="s">
        <v>649</v>
      </c>
      <c r="L43" s="462" t="s">
        <v>650</v>
      </c>
      <c r="M43" s="47">
        <v>5</v>
      </c>
      <c r="N43" s="380">
        <v>44691</v>
      </c>
    </row>
    <row r="44" spans="1:14">
      <c r="A44" s="56" t="s">
        <v>610</v>
      </c>
      <c r="B44" s="49" t="s">
        <v>647</v>
      </c>
      <c r="C44" s="382">
        <v>44687</v>
      </c>
      <c r="D44" s="56" t="s">
        <v>648</v>
      </c>
      <c r="E44" s="80">
        <v>7</v>
      </c>
      <c r="F44" s="56" t="s">
        <v>620</v>
      </c>
      <c r="G44" s="382">
        <v>44607</v>
      </c>
      <c r="H44" s="382">
        <v>44926</v>
      </c>
      <c r="I44" s="463" t="s">
        <v>641</v>
      </c>
      <c r="J44" s="382">
        <v>44687</v>
      </c>
      <c r="K44" s="381" t="s">
        <v>649</v>
      </c>
      <c r="L44" s="388" t="s">
        <v>616</v>
      </c>
      <c r="M44" s="47">
        <v>5</v>
      </c>
      <c r="N44" s="380">
        <v>44691</v>
      </c>
    </row>
    <row r="45" spans="1:14">
      <c r="A45" s="56" t="s">
        <v>610</v>
      </c>
      <c r="B45" s="49" t="s">
        <v>647</v>
      </c>
      <c r="C45" s="382">
        <v>44687</v>
      </c>
      <c r="D45" s="56" t="s">
        <v>648</v>
      </c>
      <c r="E45" s="80">
        <v>7</v>
      </c>
      <c r="F45" s="394" t="s">
        <v>619</v>
      </c>
      <c r="G45" s="382">
        <v>44607</v>
      </c>
      <c r="H45" s="382">
        <v>44926</v>
      </c>
      <c r="I45" s="463" t="s">
        <v>641</v>
      </c>
      <c r="J45" s="382">
        <v>44687</v>
      </c>
      <c r="K45" s="381" t="s">
        <v>649</v>
      </c>
      <c r="L45" s="388" t="s">
        <v>616</v>
      </c>
      <c r="M45" s="47">
        <v>5</v>
      </c>
      <c r="N45" s="380">
        <v>44691</v>
      </c>
    </row>
    <row r="46" spans="1:14">
      <c r="A46" s="56" t="s">
        <v>610</v>
      </c>
      <c r="B46" s="49" t="s">
        <v>647</v>
      </c>
      <c r="C46" s="382">
        <v>44687</v>
      </c>
      <c r="D46" s="56" t="s">
        <v>648</v>
      </c>
      <c r="E46" s="80">
        <v>7</v>
      </c>
      <c r="F46" s="393" t="s">
        <v>623</v>
      </c>
      <c r="G46" s="382">
        <v>44607</v>
      </c>
      <c r="H46" s="382">
        <v>44926</v>
      </c>
      <c r="I46" s="463" t="s">
        <v>641</v>
      </c>
      <c r="J46" s="382">
        <v>44687</v>
      </c>
      <c r="K46" s="381" t="s">
        <v>649</v>
      </c>
      <c r="L46" s="388" t="s">
        <v>616</v>
      </c>
      <c r="M46" s="47">
        <v>5</v>
      </c>
      <c r="N46" s="380">
        <v>44691</v>
      </c>
    </row>
    <row r="47" spans="1:14" ht="38.25">
      <c r="A47" s="56"/>
      <c r="B47" s="476" t="s">
        <v>647</v>
      </c>
      <c r="C47" s="382">
        <v>44687</v>
      </c>
      <c r="D47" s="56" t="s">
        <v>648</v>
      </c>
      <c r="E47" s="80">
        <v>12</v>
      </c>
      <c r="F47" s="393"/>
      <c r="G47" s="382">
        <v>44682</v>
      </c>
      <c r="H47" s="382">
        <v>44926</v>
      </c>
      <c r="I47" s="480" t="s">
        <v>651</v>
      </c>
      <c r="J47" s="382">
        <v>44687</v>
      </c>
      <c r="K47" s="381" t="s">
        <v>649</v>
      </c>
      <c r="L47" s="79" t="s">
        <v>652</v>
      </c>
      <c r="M47" s="47">
        <v>5</v>
      </c>
      <c r="N47" s="380">
        <v>44691</v>
      </c>
    </row>
    <row r="48" spans="1:14" ht="25.5">
      <c r="A48" s="56" t="s">
        <v>610</v>
      </c>
      <c r="B48" s="476" t="s">
        <v>628</v>
      </c>
      <c r="C48" s="382">
        <v>44690</v>
      </c>
      <c r="D48" s="56" t="s">
        <v>629</v>
      </c>
      <c r="E48" s="80">
        <v>1</v>
      </c>
      <c r="F48" s="393" t="s">
        <v>620</v>
      </c>
      <c r="G48" s="382">
        <v>44578</v>
      </c>
      <c r="H48" s="382">
        <v>44926</v>
      </c>
      <c r="I48" s="463" t="s">
        <v>641</v>
      </c>
      <c r="J48" s="382">
        <v>44690</v>
      </c>
      <c r="K48" s="381" t="s">
        <v>653</v>
      </c>
      <c r="L48" s="79" t="s">
        <v>654</v>
      </c>
      <c r="M48" s="47">
        <v>5</v>
      </c>
      <c r="N48" s="380">
        <v>44691</v>
      </c>
    </row>
    <row r="49" spans="1:14">
      <c r="A49" s="56" t="s">
        <v>610</v>
      </c>
      <c r="B49" s="476" t="s">
        <v>635</v>
      </c>
      <c r="C49" s="382">
        <v>44693</v>
      </c>
      <c r="D49" s="56" t="s">
        <v>636</v>
      </c>
      <c r="E49" s="80">
        <v>1</v>
      </c>
      <c r="F49" s="393" t="s">
        <v>620</v>
      </c>
      <c r="G49" s="382">
        <v>44562</v>
      </c>
      <c r="H49" s="382">
        <v>44926</v>
      </c>
      <c r="I49" s="15" t="s">
        <v>655</v>
      </c>
      <c r="J49" s="382">
        <v>44693</v>
      </c>
      <c r="K49" s="381" t="s">
        <v>106</v>
      </c>
      <c r="L49" s="388" t="s">
        <v>616</v>
      </c>
      <c r="M49" s="54">
        <v>6</v>
      </c>
      <c r="N49" s="81">
        <v>44694</v>
      </c>
    </row>
    <row r="50" spans="1:14">
      <c r="A50" s="56" t="s">
        <v>610</v>
      </c>
      <c r="B50" s="476" t="s">
        <v>635</v>
      </c>
      <c r="C50" s="382">
        <v>44693</v>
      </c>
      <c r="D50" s="56" t="s">
        <v>636</v>
      </c>
      <c r="E50" s="80">
        <v>1</v>
      </c>
      <c r="F50" s="393" t="s">
        <v>619</v>
      </c>
      <c r="G50" s="382">
        <v>44562</v>
      </c>
      <c r="H50" s="382">
        <v>44926</v>
      </c>
      <c r="I50" s="15" t="s">
        <v>655</v>
      </c>
      <c r="J50" s="382">
        <v>44693</v>
      </c>
      <c r="K50" s="381" t="s">
        <v>106</v>
      </c>
      <c r="L50" s="388" t="s">
        <v>616</v>
      </c>
      <c r="M50" s="54">
        <v>6</v>
      </c>
      <c r="N50" s="81">
        <v>44694</v>
      </c>
    </row>
    <row r="51" spans="1:14">
      <c r="A51" s="56" t="s">
        <v>610</v>
      </c>
      <c r="B51" s="476" t="s">
        <v>635</v>
      </c>
      <c r="C51" s="382">
        <v>44693</v>
      </c>
      <c r="D51" s="56" t="s">
        <v>636</v>
      </c>
      <c r="E51" s="80">
        <v>1</v>
      </c>
      <c r="F51" s="56" t="s">
        <v>623</v>
      </c>
      <c r="G51" s="382">
        <v>44562</v>
      </c>
      <c r="H51" s="382">
        <v>44926</v>
      </c>
      <c r="I51" s="15" t="s">
        <v>655</v>
      </c>
      <c r="J51" s="382">
        <v>44693</v>
      </c>
      <c r="K51" s="381" t="s">
        <v>106</v>
      </c>
      <c r="L51" s="388" t="s">
        <v>616</v>
      </c>
      <c r="M51" s="54">
        <v>6</v>
      </c>
      <c r="N51" s="81">
        <v>44694</v>
      </c>
    </row>
    <row r="52" spans="1:14">
      <c r="A52" s="56" t="s">
        <v>610</v>
      </c>
      <c r="B52" s="476" t="s">
        <v>635</v>
      </c>
      <c r="C52" s="382">
        <v>44693</v>
      </c>
      <c r="D52" s="56" t="s">
        <v>636</v>
      </c>
      <c r="E52" s="80">
        <v>2</v>
      </c>
      <c r="F52" s="395" t="s">
        <v>620</v>
      </c>
      <c r="G52" s="382">
        <v>44562</v>
      </c>
      <c r="H52" s="382">
        <v>44926</v>
      </c>
      <c r="I52" s="15" t="s">
        <v>655</v>
      </c>
      <c r="J52" s="382">
        <v>44693</v>
      </c>
      <c r="K52" s="381" t="s">
        <v>106</v>
      </c>
      <c r="L52" s="388" t="s">
        <v>616</v>
      </c>
      <c r="M52" s="54">
        <v>6</v>
      </c>
      <c r="N52" s="81">
        <v>44694</v>
      </c>
    </row>
    <row r="53" spans="1:14">
      <c r="A53" s="56" t="s">
        <v>610</v>
      </c>
      <c r="B53" s="476" t="s">
        <v>635</v>
      </c>
      <c r="C53" s="382">
        <v>44693</v>
      </c>
      <c r="D53" s="56" t="s">
        <v>636</v>
      </c>
      <c r="E53" s="80">
        <v>2</v>
      </c>
      <c r="F53" s="395" t="s">
        <v>623</v>
      </c>
      <c r="G53" s="382">
        <v>44562</v>
      </c>
      <c r="H53" s="382">
        <v>44926</v>
      </c>
      <c r="I53" s="15" t="s">
        <v>655</v>
      </c>
      <c r="J53" s="382">
        <v>44693</v>
      </c>
      <c r="K53" s="381" t="s">
        <v>106</v>
      </c>
      <c r="L53" s="388" t="s">
        <v>616</v>
      </c>
      <c r="M53" s="54">
        <v>6</v>
      </c>
      <c r="N53" s="81">
        <v>44694</v>
      </c>
    </row>
    <row r="54" spans="1:14">
      <c r="A54" s="56" t="s">
        <v>610</v>
      </c>
      <c r="B54" s="476" t="s">
        <v>635</v>
      </c>
      <c r="C54" s="382">
        <v>44693</v>
      </c>
      <c r="D54" s="56" t="s">
        <v>636</v>
      </c>
      <c r="E54" s="80">
        <v>3</v>
      </c>
      <c r="F54" s="394" t="s">
        <v>620</v>
      </c>
      <c r="G54" s="382">
        <v>44562</v>
      </c>
      <c r="H54" s="382">
        <v>44926</v>
      </c>
      <c r="I54" s="15" t="s">
        <v>655</v>
      </c>
      <c r="J54" s="382">
        <v>44693</v>
      </c>
      <c r="K54" s="381" t="s">
        <v>106</v>
      </c>
      <c r="L54" s="388" t="s">
        <v>616</v>
      </c>
      <c r="M54" s="54">
        <v>6</v>
      </c>
      <c r="N54" s="81">
        <v>44694</v>
      </c>
    </row>
    <row r="55" spans="1:14">
      <c r="A55" s="56" t="s">
        <v>610</v>
      </c>
      <c r="B55" s="476" t="s">
        <v>635</v>
      </c>
      <c r="C55" s="382">
        <v>44693</v>
      </c>
      <c r="D55" s="56" t="s">
        <v>636</v>
      </c>
      <c r="E55" s="80">
        <v>3</v>
      </c>
      <c r="F55" s="56" t="s">
        <v>619</v>
      </c>
      <c r="G55" s="382">
        <v>44562</v>
      </c>
      <c r="H55" s="382">
        <v>44926</v>
      </c>
      <c r="I55" s="15" t="s">
        <v>655</v>
      </c>
      <c r="J55" s="382">
        <v>44693</v>
      </c>
      <c r="K55" s="381" t="s">
        <v>106</v>
      </c>
      <c r="L55" s="388" t="s">
        <v>616</v>
      </c>
      <c r="M55" s="54">
        <v>6</v>
      </c>
      <c r="N55" s="81">
        <v>44694</v>
      </c>
    </row>
    <row r="56" spans="1:14">
      <c r="A56" s="56" t="s">
        <v>610</v>
      </c>
      <c r="B56" s="476" t="s">
        <v>635</v>
      </c>
      <c r="C56" s="382">
        <v>44693</v>
      </c>
      <c r="D56" s="56" t="s">
        <v>636</v>
      </c>
      <c r="E56" s="80">
        <v>3</v>
      </c>
      <c r="F56" s="394" t="s">
        <v>623</v>
      </c>
      <c r="G56" s="382">
        <v>44562</v>
      </c>
      <c r="H56" s="382">
        <v>44926</v>
      </c>
      <c r="I56" s="15" t="s">
        <v>655</v>
      </c>
      <c r="J56" s="382">
        <v>44693</v>
      </c>
      <c r="K56" s="381" t="s">
        <v>106</v>
      </c>
      <c r="L56" s="388" t="s">
        <v>616</v>
      </c>
      <c r="M56" s="54">
        <v>6</v>
      </c>
      <c r="N56" s="81">
        <v>44694</v>
      </c>
    </row>
    <row r="57" spans="1:14">
      <c r="A57" s="56" t="s">
        <v>610</v>
      </c>
      <c r="B57" s="476" t="s">
        <v>635</v>
      </c>
      <c r="C57" s="382">
        <v>44693</v>
      </c>
      <c r="D57" s="56" t="s">
        <v>636</v>
      </c>
      <c r="E57" s="80">
        <v>4</v>
      </c>
      <c r="F57" s="56" t="s">
        <v>620</v>
      </c>
      <c r="G57" s="382">
        <v>44562</v>
      </c>
      <c r="H57" s="382">
        <v>44926</v>
      </c>
      <c r="I57" s="15" t="s">
        <v>655</v>
      </c>
      <c r="J57" s="382">
        <v>44693</v>
      </c>
      <c r="K57" s="381" t="s">
        <v>106</v>
      </c>
      <c r="L57" s="388" t="s">
        <v>616</v>
      </c>
      <c r="M57" s="54">
        <v>6</v>
      </c>
      <c r="N57" s="81">
        <v>44694</v>
      </c>
    </row>
    <row r="58" spans="1:14">
      <c r="A58" s="56" t="s">
        <v>610</v>
      </c>
      <c r="B58" s="476" t="s">
        <v>635</v>
      </c>
      <c r="C58" s="382">
        <v>44693</v>
      </c>
      <c r="D58" s="56" t="s">
        <v>636</v>
      </c>
      <c r="E58" s="80">
        <v>4</v>
      </c>
      <c r="F58" s="394" t="s">
        <v>619</v>
      </c>
      <c r="G58" s="382">
        <v>44562</v>
      </c>
      <c r="H58" s="382">
        <v>44926</v>
      </c>
      <c r="I58" s="15" t="s">
        <v>655</v>
      </c>
      <c r="J58" s="382">
        <v>44693</v>
      </c>
      <c r="K58" s="381" t="s">
        <v>106</v>
      </c>
      <c r="L58" s="388" t="s">
        <v>616</v>
      </c>
      <c r="M58" s="54">
        <v>6</v>
      </c>
      <c r="N58" s="81">
        <v>44694</v>
      </c>
    </row>
    <row r="59" spans="1:14">
      <c r="A59" s="56" t="s">
        <v>610</v>
      </c>
      <c r="B59" s="476" t="s">
        <v>635</v>
      </c>
      <c r="C59" s="382">
        <v>44693</v>
      </c>
      <c r="D59" s="56" t="s">
        <v>636</v>
      </c>
      <c r="E59" s="80">
        <v>4</v>
      </c>
      <c r="F59" s="393" t="s">
        <v>623</v>
      </c>
      <c r="G59" s="382">
        <v>44562</v>
      </c>
      <c r="H59" s="382">
        <v>44926</v>
      </c>
      <c r="I59" s="15" t="s">
        <v>655</v>
      </c>
      <c r="J59" s="382">
        <v>44693</v>
      </c>
      <c r="K59" s="381" t="s">
        <v>106</v>
      </c>
      <c r="L59" s="388" t="s">
        <v>616</v>
      </c>
      <c r="M59" s="54">
        <v>6</v>
      </c>
      <c r="N59" s="81">
        <v>44694</v>
      </c>
    </row>
    <row r="60" spans="1:14">
      <c r="A60" s="56" t="s">
        <v>610</v>
      </c>
      <c r="B60" s="476" t="s">
        <v>635</v>
      </c>
      <c r="C60" s="382">
        <v>44693</v>
      </c>
      <c r="D60" s="56" t="s">
        <v>636</v>
      </c>
      <c r="E60" s="80">
        <v>7</v>
      </c>
      <c r="F60" s="393" t="s">
        <v>620</v>
      </c>
      <c r="G60" s="382">
        <v>44562</v>
      </c>
      <c r="H60" s="382">
        <v>44926</v>
      </c>
      <c r="I60" s="15" t="s">
        <v>655</v>
      </c>
      <c r="J60" s="382">
        <v>44693</v>
      </c>
      <c r="K60" s="381" t="s">
        <v>106</v>
      </c>
      <c r="L60" s="388" t="s">
        <v>616</v>
      </c>
      <c r="M60" s="54">
        <v>6</v>
      </c>
      <c r="N60" s="81">
        <v>44694</v>
      </c>
    </row>
    <row r="61" spans="1:14">
      <c r="A61" s="56" t="s">
        <v>610</v>
      </c>
      <c r="B61" s="476" t="s">
        <v>635</v>
      </c>
      <c r="C61" s="382">
        <v>44693</v>
      </c>
      <c r="D61" s="56" t="s">
        <v>636</v>
      </c>
      <c r="E61" s="80">
        <v>7</v>
      </c>
      <c r="F61" s="393" t="s">
        <v>619</v>
      </c>
      <c r="G61" s="382">
        <v>44562</v>
      </c>
      <c r="H61" s="382">
        <v>44926</v>
      </c>
      <c r="I61" s="15" t="s">
        <v>655</v>
      </c>
      <c r="J61" s="382">
        <v>44693</v>
      </c>
      <c r="K61" s="381" t="s">
        <v>106</v>
      </c>
      <c r="L61" s="388" t="s">
        <v>616</v>
      </c>
      <c r="M61" s="54">
        <v>6</v>
      </c>
      <c r="N61" s="81">
        <v>44694</v>
      </c>
    </row>
    <row r="62" spans="1:14">
      <c r="A62" s="56" t="s">
        <v>610</v>
      </c>
      <c r="B62" s="476" t="s">
        <v>635</v>
      </c>
      <c r="C62" s="382">
        <v>44693</v>
      </c>
      <c r="D62" s="56" t="s">
        <v>636</v>
      </c>
      <c r="E62" s="80">
        <v>7</v>
      </c>
      <c r="F62" s="56" t="s">
        <v>623</v>
      </c>
      <c r="G62" s="382">
        <v>44562</v>
      </c>
      <c r="H62" s="382">
        <v>44926</v>
      </c>
      <c r="I62" s="15" t="s">
        <v>655</v>
      </c>
      <c r="J62" s="382">
        <v>44693</v>
      </c>
      <c r="K62" s="381" t="s">
        <v>106</v>
      </c>
      <c r="L62" s="388" t="s">
        <v>616</v>
      </c>
      <c r="M62" s="54">
        <v>6</v>
      </c>
      <c r="N62" s="81">
        <v>44694</v>
      </c>
    </row>
    <row r="63" spans="1:14" ht="25.5">
      <c r="B63" s="476" t="s">
        <v>635</v>
      </c>
      <c r="C63" s="382">
        <v>44693</v>
      </c>
      <c r="D63" s="493"/>
      <c r="E63" s="80"/>
      <c r="F63" s="491"/>
      <c r="G63" s="495">
        <v>44652</v>
      </c>
      <c r="H63" s="382">
        <v>44926</v>
      </c>
      <c r="I63" s="496" t="s">
        <v>656</v>
      </c>
      <c r="J63" s="382">
        <v>44693</v>
      </c>
      <c r="K63" s="381" t="s">
        <v>106</v>
      </c>
      <c r="L63" s="497" t="s">
        <v>616</v>
      </c>
      <c r="M63" s="47">
        <v>6</v>
      </c>
      <c r="N63" s="380">
        <v>44694</v>
      </c>
    </row>
    <row r="64" spans="1:14">
      <c r="A64" s="56" t="s">
        <v>610</v>
      </c>
      <c r="B64" s="476" t="s">
        <v>635</v>
      </c>
      <c r="C64" s="53">
        <v>44708</v>
      </c>
      <c r="D64" s="56" t="s">
        <v>636</v>
      </c>
      <c r="E64" s="498">
        <v>1</v>
      </c>
      <c r="F64" s="56" t="s">
        <v>620</v>
      </c>
      <c r="G64" s="382">
        <v>44562</v>
      </c>
      <c r="H64" s="382">
        <v>44926</v>
      </c>
      <c r="I64" s="26" t="s">
        <v>657</v>
      </c>
      <c r="J64" s="53">
        <v>44708</v>
      </c>
      <c r="K64" s="15" t="s">
        <v>110</v>
      </c>
      <c r="L64" s="497" t="s">
        <v>616</v>
      </c>
      <c r="M64" s="54">
        <v>7</v>
      </c>
      <c r="N64" s="81">
        <v>44719</v>
      </c>
    </row>
    <row r="65" spans="1:14">
      <c r="A65" s="56" t="s">
        <v>610</v>
      </c>
      <c r="B65" s="476" t="s">
        <v>635</v>
      </c>
      <c r="C65" s="53">
        <v>44708</v>
      </c>
      <c r="D65" s="56" t="s">
        <v>636</v>
      </c>
      <c r="E65" s="498">
        <v>1</v>
      </c>
      <c r="F65" s="56" t="s">
        <v>619</v>
      </c>
      <c r="G65" s="382">
        <v>44562</v>
      </c>
      <c r="H65" s="382">
        <v>44926</v>
      </c>
      <c r="I65" s="26" t="s">
        <v>657</v>
      </c>
      <c r="J65" s="53">
        <v>44708</v>
      </c>
      <c r="K65" s="15" t="s">
        <v>110</v>
      </c>
      <c r="L65" s="497" t="s">
        <v>616</v>
      </c>
      <c r="M65" s="54">
        <v>7</v>
      </c>
      <c r="N65" s="81">
        <v>44719</v>
      </c>
    </row>
    <row r="66" spans="1:14">
      <c r="A66" s="56" t="s">
        <v>610</v>
      </c>
      <c r="B66" s="476" t="s">
        <v>635</v>
      </c>
      <c r="C66" s="53">
        <v>44708</v>
      </c>
      <c r="D66" s="56" t="s">
        <v>636</v>
      </c>
      <c r="E66" s="499">
        <v>4</v>
      </c>
      <c r="F66" s="394" t="s">
        <v>620</v>
      </c>
      <c r="G66" s="382">
        <v>44562</v>
      </c>
      <c r="H66" s="382">
        <v>44926</v>
      </c>
      <c r="I66" s="26" t="s">
        <v>657</v>
      </c>
      <c r="J66" s="53">
        <v>44708</v>
      </c>
      <c r="K66" s="15" t="s">
        <v>110</v>
      </c>
      <c r="L66" s="497" t="s">
        <v>616</v>
      </c>
      <c r="M66" s="54">
        <v>7</v>
      </c>
      <c r="N66" s="81">
        <v>44719</v>
      </c>
    </row>
    <row r="67" spans="1:14">
      <c r="A67" s="56" t="s">
        <v>610</v>
      </c>
      <c r="B67" s="476" t="s">
        <v>635</v>
      </c>
      <c r="C67" s="53">
        <v>44708</v>
      </c>
      <c r="D67" s="56" t="s">
        <v>636</v>
      </c>
      <c r="E67" s="500">
        <v>4</v>
      </c>
      <c r="F67" s="56" t="s">
        <v>619</v>
      </c>
      <c r="G67" s="382">
        <v>44562</v>
      </c>
      <c r="H67" s="382">
        <v>44926</v>
      </c>
      <c r="I67" s="26" t="s">
        <v>657</v>
      </c>
      <c r="J67" s="53">
        <v>44708</v>
      </c>
      <c r="K67" s="15" t="s">
        <v>110</v>
      </c>
      <c r="L67" s="497" t="s">
        <v>616</v>
      </c>
      <c r="M67" s="54">
        <v>7</v>
      </c>
      <c r="N67" s="81">
        <v>44719</v>
      </c>
    </row>
    <row r="68" spans="1:14">
      <c r="A68" s="56" t="s">
        <v>610</v>
      </c>
      <c r="B68" s="476" t="s">
        <v>628</v>
      </c>
      <c r="C68" s="53">
        <v>44696</v>
      </c>
      <c r="D68" s="56" t="s">
        <v>629</v>
      </c>
      <c r="E68" s="508">
        <v>5</v>
      </c>
      <c r="F68" s="56" t="s">
        <v>619</v>
      </c>
      <c r="G68" s="382">
        <v>44578</v>
      </c>
      <c r="H68" s="382">
        <v>44834</v>
      </c>
      <c r="I68" s="49" t="s">
        <v>834</v>
      </c>
      <c r="J68" s="505">
        <v>44727</v>
      </c>
      <c r="K68" s="494" t="s">
        <v>835</v>
      </c>
      <c r="L68" s="497" t="s">
        <v>616</v>
      </c>
      <c r="M68" s="54">
        <v>8</v>
      </c>
      <c r="N68" s="81">
        <v>44728</v>
      </c>
    </row>
    <row r="69" spans="1:14" ht="38.25">
      <c r="A69" s="56" t="s">
        <v>610</v>
      </c>
      <c r="B69" s="476" t="s">
        <v>647</v>
      </c>
      <c r="C69" s="382">
        <v>44696</v>
      </c>
      <c r="D69" s="56" t="s">
        <v>648</v>
      </c>
      <c r="E69" s="59">
        <v>10</v>
      </c>
      <c r="F69" s="56" t="s">
        <v>620</v>
      </c>
      <c r="G69" s="507">
        <v>44593</v>
      </c>
      <c r="H69" s="507">
        <v>44736</v>
      </c>
      <c r="I69" s="476" t="s">
        <v>834</v>
      </c>
      <c r="J69" s="510">
        <v>44727</v>
      </c>
      <c r="K69" s="381" t="s">
        <v>836</v>
      </c>
      <c r="L69" s="497" t="s">
        <v>837</v>
      </c>
      <c r="M69" s="47">
        <v>8</v>
      </c>
      <c r="N69" s="380">
        <v>44728</v>
      </c>
    </row>
    <row r="70" spans="1:14" ht="38.25">
      <c r="A70" s="56" t="s">
        <v>610</v>
      </c>
      <c r="B70" s="476" t="s">
        <v>635</v>
      </c>
      <c r="C70" s="382">
        <v>44757</v>
      </c>
      <c r="D70" s="56" t="s">
        <v>636</v>
      </c>
      <c r="E70" s="80">
        <v>12</v>
      </c>
      <c r="F70" s="56" t="s">
        <v>620</v>
      </c>
      <c r="G70" s="507">
        <v>44593</v>
      </c>
      <c r="H70" s="509">
        <v>44772</v>
      </c>
      <c r="I70" s="476" t="s">
        <v>834</v>
      </c>
      <c r="J70" s="511">
        <v>44728</v>
      </c>
      <c r="K70" s="381" t="s">
        <v>115</v>
      </c>
      <c r="L70" s="497" t="s">
        <v>837</v>
      </c>
      <c r="M70" s="47">
        <v>8</v>
      </c>
      <c r="N70" s="380">
        <v>44728</v>
      </c>
    </row>
    <row r="71" spans="1:14">
      <c r="A71" s="56"/>
      <c r="B71" s="476"/>
      <c r="C71" s="506"/>
      <c r="D71" s="56"/>
      <c r="E71" s="508"/>
      <c r="F71" s="56"/>
      <c r="G71" s="381"/>
      <c r="H71" s="381"/>
      <c r="I71" s="494"/>
      <c r="J71" s="491"/>
      <c r="K71" s="15"/>
      <c r="L71" s="493"/>
      <c r="M71" s="54"/>
      <c r="N71" s="81"/>
    </row>
    <row r="72" spans="1:14">
      <c r="A72" s="493"/>
      <c r="B72" s="476"/>
      <c r="C72" s="15"/>
      <c r="D72" s="56"/>
      <c r="E72" s="15"/>
      <c r="F72" s="492"/>
      <c r="G72" s="15"/>
      <c r="H72" s="15"/>
      <c r="I72" s="15"/>
      <c r="J72" s="491"/>
      <c r="K72" s="15"/>
      <c r="L72" s="493"/>
      <c r="M72" s="54"/>
      <c r="N72" s="81"/>
    </row>
    <row r="73" spans="1:14">
      <c r="A73" s="15"/>
      <c r="B73" s="381"/>
      <c r="C73" s="15"/>
      <c r="D73" s="15"/>
      <c r="E73" s="15"/>
      <c r="F73" s="492"/>
      <c r="G73" s="15"/>
      <c r="H73" s="15"/>
      <c r="I73" s="15"/>
      <c r="J73" s="491"/>
      <c r="K73" s="15"/>
      <c r="L73" s="493"/>
      <c r="M73" s="54"/>
      <c r="N73" s="81"/>
    </row>
    <row r="74" spans="1:14">
      <c r="A74" s="49"/>
      <c r="B74" s="476"/>
      <c r="C74" s="15"/>
      <c r="D74" s="15"/>
      <c r="E74" s="15"/>
      <c r="F74" s="492"/>
      <c r="G74" s="15"/>
      <c r="H74" s="15"/>
      <c r="I74" s="49"/>
      <c r="J74" s="491"/>
      <c r="K74" s="15"/>
      <c r="L74" s="493"/>
      <c r="M74" s="54"/>
      <c r="N74" s="81"/>
    </row>
    <row r="75" spans="1:14">
      <c r="A75" s="493"/>
      <c r="B75" s="476"/>
      <c r="C75" s="15"/>
      <c r="D75" s="15"/>
      <c r="E75" s="15"/>
      <c r="F75" s="493"/>
      <c r="G75" s="49"/>
      <c r="H75" s="49"/>
      <c r="I75" s="15"/>
      <c r="J75" s="491"/>
      <c r="K75" s="15"/>
      <c r="L75" s="492"/>
      <c r="M75" s="54"/>
      <c r="N75" s="81"/>
    </row>
    <row r="105" spans="1:1">
      <c r="A105" s="400" t="s">
        <v>612</v>
      </c>
    </row>
    <row r="106" spans="1:1">
      <c r="A106" s="400" t="s">
        <v>658</v>
      </c>
    </row>
    <row r="107" spans="1:1">
      <c r="A107" s="400" t="s">
        <v>625</v>
      </c>
    </row>
    <row r="108" spans="1:1">
      <c r="A108" s="400" t="s">
        <v>627</v>
      </c>
    </row>
    <row r="109" spans="1:1">
      <c r="A109" s="400" t="s">
        <v>636</v>
      </c>
    </row>
    <row r="110" spans="1:1">
      <c r="A110" s="400" t="s">
        <v>629</v>
      </c>
    </row>
    <row r="111" spans="1:1">
      <c r="A111" s="400" t="s">
        <v>648</v>
      </c>
    </row>
    <row r="112" spans="1:1">
      <c r="A112" s="400"/>
    </row>
    <row r="113" spans="1:1">
      <c r="A113" s="400" t="s">
        <v>613</v>
      </c>
    </row>
    <row r="114" spans="1:1">
      <c r="A114" s="400" t="s">
        <v>620</v>
      </c>
    </row>
    <row r="115" spans="1:1">
      <c r="A115" s="400" t="s">
        <v>619</v>
      </c>
    </row>
    <row r="116" spans="1:1">
      <c r="A116" s="400" t="s">
        <v>623</v>
      </c>
    </row>
    <row r="117" spans="1:1">
      <c r="A117" s="400"/>
    </row>
    <row r="118" spans="1:1">
      <c r="A118" s="400" t="s">
        <v>659</v>
      </c>
    </row>
    <row r="119" spans="1:1">
      <c r="A119" s="400" t="s">
        <v>610</v>
      </c>
    </row>
    <row r="120" spans="1:1">
      <c r="A120" s="400"/>
    </row>
    <row r="121" spans="1:1">
      <c r="A121" s="400" t="s">
        <v>647</v>
      </c>
    </row>
    <row r="122" spans="1:1">
      <c r="A122" s="400" t="s">
        <v>628</v>
      </c>
    </row>
    <row r="123" spans="1:1">
      <c r="A123" s="400" t="s">
        <v>611</v>
      </c>
    </row>
    <row r="124" spans="1:1">
      <c r="A124" s="400" t="s">
        <v>660</v>
      </c>
    </row>
    <row r="125" spans="1:1">
      <c r="A125" s="400" t="s">
        <v>606</v>
      </c>
    </row>
    <row r="126" spans="1:1">
      <c r="A126" s="400" t="s">
        <v>661</v>
      </c>
    </row>
    <row r="127" spans="1:1">
      <c r="A127" s="400" t="s">
        <v>635</v>
      </c>
    </row>
  </sheetData>
  <sheetProtection algorithmName="SHA-512" hashValue="KIiMJ63KS9Cm/IaWKpQWG5OJOOFt9aiMWK6+eSQ3aAy4sOCHWVCtdbTZZwBv4Nvs5IdZ0e7Vj6eHF7d+b+Ym8g==" saltValue="zm/a8dfiifjcrX8Mpte6DQ==" spinCount="100000" sheet="1" objects="1" scenarios="1"/>
  <mergeCells count="14">
    <mergeCell ref="A2:A3"/>
    <mergeCell ref="B2:B3"/>
    <mergeCell ref="C2:C3"/>
    <mergeCell ref="D2:E2"/>
    <mergeCell ref="F2:F3"/>
    <mergeCell ref="B1:I1"/>
    <mergeCell ref="J1:N1"/>
    <mergeCell ref="J2:K2"/>
    <mergeCell ref="L2:L3"/>
    <mergeCell ref="M2:M3"/>
    <mergeCell ref="N2:N3"/>
    <mergeCell ref="G2:G3"/>
    <mergeCell ref="H2:H3"/>
    <mergeCell ref="I2:I3"/>
  </mergeCells>
  <dataValidations count="7">
    <dataValidation type="list" allowBlank="1" showInputMessage="1" showErrorMessage="1" sqref="F22:F23 F29 F27 F32:F33 F37 F39" xr:uid="{9CDF7303-3F11-4AE9-AABE-18286D2D296A}">
      <formula1>$T$5:$T$6</formula1>
    </dataValidation>
    <dataValidation type="list" allowBlank="1" showInputMessage="1" showErrorMessage="1" sqref="B34:B42" xr:uid="{80CD7AA4-6AED-4C91-AEF4-97BD822BFA05}">
      <formula1>$P$5:$P$10</formula1>
    </dataValidation>
    <dataValidation type="list" allowBlank="1" showInputMessage="1" showErrorMessage="1" sqref="D34:D42" xr:uid="{800E6B0B-AD9D-400A-8089-0662810C9C33}">
      <formula1>$Q$5:$Q$10</formula1>
    </dataValidation>
    <dataValidation type="list" allowBlank="1" showInputMessage="1" showErrorMessage="1" sqref="F5:F21 F30:F31 F24:F26 F28 F34:F36 F38 F40:F62 F64:F71" xr:uid="{D0C0EBDC-E07F-4199-A3E7-15DE0DD4229A}">
      <formula1>$A$113:$A$116</formula1>
    </dataValidation>
    <dataValidation type="list" allowBlank="1" showInputMessage="1" showErrorMessage="1" sqref="D5:D33 D43:D62 D64:D72" xr:uid="{D85CC055-7F05-47EA-8C2A-15002A475BF3}">
      <formula1>$A$105:$A$111</formula1>
    </dataValidation>
    <dataValidation type="list" allowBlank="1" showInputMessage="1" showErrorMessage="1" sqref="A5:A41 A43:A62 A64:A71" xr:uid="{070BEC66-FB99-42BB-8251-3A3C307FA8FA}">
      <formula1>$A$118:$A$119</formula1>
    </dataValidation>
    <dataValidation type="list" allowBlank="1" showInputMessage="1" showErrorMessage="1" sqref="B5:B33 B43:B75" xr:uid="{22D96A01-9DDD-4D14-B9DB-50A7535BF1B3}">
      <formula1>$A$121:$A$127</formula1>
    </dataValidation>
  </dataValidations>
  <pageMargins left="0.7" right="0.7" top="1.1458333333333333" bottom="0.75" header="0.3" footer="0.3"/>
  <pageSetup orientation="landscape" r:id="rId1"/>
  <headerFooter>
    <oddHeader>&amp;C&amp;"Arial Nova,Negrita"
CONTROL DE SOLICITUD DE CAMBIOS 
Y AJUSTES A PLAN DE ACCIÓN&amp;R&amp;G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2E31-7B08-4D48-A44C-8DC15386FB9B}">
  <sheetPr>
    <tabColor rgb="FF0070C0"/>
  </sheetPr>
  <dimension ref="A1:Q21"/>
  <sheetViews>
    <sheetView showGridLines="0" zoomScale="90" zoomScaleNormal="90" workbookViewId="0">
      <pane ySplit="2" topLeftCell="A15" activePane="bottomLeft" state="frozen"/>
      <selection activeCell="D12" sqref="D12"/>
      <selection pane="bottomLeft" activeCell="D12" sqref="D12"/>
    </sheetView>
  </sheetViews>
  <sheetFormatPr baseColWidth="10" defaultColWidth="11.42578125" defaultRowHeight="14.25"/>
  <cols>
    <col min="1" max="1" width="11.42578125" style="2"/>
    <col min="2" max="2" width="21.5703125" style="2" customWidth="1"/>
    <col min="3" max="3" width="68.140625" style="2" customWidth="1"/>
    <col min="4" max="4" width="27" style="2" customWidth="1"/>
    <col min="5" max="5" width="139.140625" style="2" customWidth="1"/>
    <col min="6" max="16384" width="11.42578125" style="2"/>
  </cols>
  <sheetData>
    <row r="1" spans="1:17" ht="107.1" customHeight="1" thickBot="1">
      <c r="A1" s="692" t="s">
        <v>662</v>
      </c>
      <c r="B1" s="693"/>
      <c r="C1" s="693"/>
      <c r="D1" s="693"/>
      <c r="E1" s="96"/>
      <c r="F1" s="94"/>
      <c r="G1" s="94"/>
      <c r="H1" s="94"/>
      <c r="I1" s="94"/>
      <c r="J1" s="94"/>
      <c r="K1" s="94"/>
      <c r="L1" s="94"/>
      <c r="M1" s="94"/>
      <c r="N1" s="97"/>
      <c r="O1" s="97"/>
      <c r="P1" s="97"/>
      <c r="Q1"/>
    </row>
    <row r="2" spans="1:17" s="328" customFormat="1" ht="35.25" customHeight="1">
      <c r="A2" s="340" t="s">
        <v>663</v>
      </c>
      <c r="B2" s="341" t="s">
        <v>664</v>
      </c>
      <c r="C2" s="341" t="s">
        <v>665</v>
      </c>
      <c r="D2" s="341" t="s">
        <v>666</v>
      </c>
      <c r="E2" s="342" t="s">
        <v>667</v>
      </c>
    </row>
    <row r="3" spans="1:17" ht="155.44999999999999" customHeight="1">
      <c r="A3" s="329">
        <f>0+1</f>
        <v>1</v>
      </c>
      <c r="B3" s="313" t="s">
        <v>668</v>
      </c>
      <c r="C3" s="330" t="s">
        <v>669</v>
      </c>
      <c r="D3" s="331" t="s">
        <v>670</v>
      </c>
      <c r="E3" s="332" t="s">
        <v>671</v>
      </c>
    </row>
    <row r="4" spans="1:17" ht="114.75" customHeight="1">
      <c r="A4" s="329">
        <f t="shared" ref="A4:A15" si="0">+A3+1</f>
        <v>2</v>
      </c>
      <c r="B4" s="313" t="s">
        <v>668</v>
      </c>
      <c r="C4" s="330" t="s">
        <v>672</v>
      </c>
      <c r="D4" s="331" t="s">
        <v>186</v>
      </c>
      <c r="E4" s="332" t="s">
        <v>673</v>
      </c>
    </row>
    <row r="5" spans="1:17" ht="138" customHeight="1">
      <c r="A5" s="329">
        <f t="shared" si="0"/>
        <v>3</v>
      </c>
      <c r="B5" s="313" t="s">
        <v>668</v>
      </c>
      <c r="C5" s="330" t="s">
        <v>669</v>
      </c>
      <c r="D5" s="331" t="s">
        <v>202</v>
      </c>
      <c r="E5" s="332" t="s">
        <v>674</v>
      </c>
    </row>
    <row r="6" spans="1:17" ht="360">
      <c r="A6" s="329">
        <f t="shared" si="0"/>
        <v>4</v>
      </c>
      <c r="B6" s="313" t="s">
        <v>668</v>
      </c>
      <c r="C6" s="330" t="s">
        <v>675</v>
      </c>
      <c r="D6" s="331" t="s">
        <v>96</v>
      </c>
      <c r="E6" s="332" t="s">
        <v>676</v>
      </c>
    </row>
    <row r="7" spans="1:17" ht="165">
      <c r="A7" s="329">
        <f t="shared" si="0"/>
        <v>5</v>
      </c>
      <c r="B7" s="313" t="s">
        <v>668</v>
      </c>
      <c r="C7" s="330" t="s">
        <v>677</v>
      </c>
      <c r="D7" s="331" t="s">
        <v>148</v>
      </c>
      <c r="E7" s="333" t="s">
        <v>678</v>
      </c>
    </row>
    <row r="8" spans="1:17" ht="105">
      <c r="A8" s="329">
        <f>+A7+1</f>
        <v>6</v>
      </c>
      <c r="B8" s="313" t="s">
        <v>679</v>
      </c>
      <c r="C8" s="330" t="s">
        <v>669</v>
      </c>
      <c r="D8" s="331" t="s">
        <v>136</v>
      </c>
      <c r="E8" s="332" t="s">
        <v>680</v>
      </c>
    </row>
    <row r="9" spans="1:17" ht="210">
      <c r="A9" s="329">
        <f>+A8+1</f>
        <v>7</v>
      </c>
      <c r="B9" s="313" t="s">
        <v>681</v>
      </c>
      <c r="C9" s="330" t="s">
        <v>682</v>
      </c>
      <c r="D9" s="313" t="s">
        <v>683</v>
      </c>
      <c r="E9" s="332" t="s">
        <v>684</v>
      </c>
    </row>
    <row r="10" spans="1:17" ht="105">
      <c r="A10" s="329">
        <f t="shared" si="0"/>
        <v>8</v>
      </c>
      <c r="B10" s="313" t="s">
        <v>681</v>
      </c>
      <c r="C10" s="334" t="s">
        <v>682</v>
      </c>
      <c r="D10" s="313" t="s">
        <v>685</v>
      </c>
      <c r="E10" s="333" t="s">
        <v>686</v>
      </c>
    </row>
    <row r="11" spans="1:17" ht="75">
      <c r="A11" s="329">
        <f t="shared" si="0"/>
        <v>9</v>
      </c>
      <c r="B11" s="313" t="s">
        <v>681</v>
      </c>
      <c r="C11" s="334" t="s">
        <v>675</v>
      </c>
      <c r="D11" s="313" t="s">
        <v>243</v>
      </c>
      <c r="E11" s="333" t="s">
        <v>687</v>
      </c>
    </row>
    <row r="12" spans="1:17" ht="90">
      <c r="A12" s="329">
        <f t="shared" si="0"/>
        <v>10</v>
      </c>
      <c r="B12" s="313" t="s">
        <v>681</v>
      </c>
      <c r="C12" s="334" t="s">
        <v>688</v>
      </c>
      <c r="D12" s="313" t="s">
        <v>689</v>
      </c>
      <c r="E12" s="333" t="s">
        <v>690</v>
      </c>
    </row>
    <row r="13" spans="1:17" ht="225" customHeight="1">
      <c r="A13" s="329">
        <f>+A12+1</f>
        <v>11</v>
      </c>
      <c r="B13" s="313" t="s">
        <v>681</v>
      </c>
      <c r="C13" s="334" t="s">
        <v>688</v>
      </c>
      <c r="D13" s="313" t="s">
        <v>164</v>
      </c>
      <c r="E13" s="333" t="s">
        <v>691</v>
      </c>
    </row>
    <row r="14" spans="1:17" ht="114" customHeight="1">
      <c r="A14" s="329">
        <f>+A13+1</f>
        <v>12</v>
      </c>
      <c r="B14" s="313" t="s">
        <v>679</v>
      </c>
      <c r="C14" s="334" t="s">
        <v>688</v>
      </c>
      <c r="D14" s="313" t="s">
        <v>125</v>
      </c>
      <c r="E14" s="332" t="s">
        <v>692</v>
      </c>
    </row>
    <row r="15" spans="1:17" ht="93.6" customHeight="1">
      <c r="A15" s="329">
        <f t="shared" si="0"/>
        <v>13</v>
      </c>
      <c r="B15" s="331" t="s">
        <v>693</v>
      </c>
      <c r="C15" s="330" t="s">
        <v>675</v>
      </c>
      <c r="D15" s="331" t="s">
        <v>694</v>
      </c>
      <c r="E15" s="332" t="s">
        <v>695</v>
      </c>
    </row>
    <row r="16" spans="1:17" ht="102.95" customHeight="1">
      <c r="A16" s="329">
        <f>A15+1</f>
        <v>14</v>
      </c>
      <c r="B16" s="313" t="s">
        <v>679</v>
      </c>
      <c r="C16" s="334" t="s">
        <v>669</v>
      </c>
      <c r="D16" s="313" t="s">
        <v>330</v>
      </c>
      <c r="E16" s="333" t="s">
        <v>696</v>
      </c>
    </row>
    <row r="17" spans="1:5" ht="225.75" thickBot="1">
      <c r="A17" s="335">
        <f>A16+1</f>
        <v>15</v>
      </c>
      <c r="B17" s="336" t="s">
        <v>693</v>
      </c>
      <c r="C17" s="337" t="s">
        <v>675</v>
      </c>
      <c r="D17" s="338" t="s">
        <v>319</v>
      </c>
      <c r="E17" s="339" t="s">
        <v>697</v>
      </c>
    </row>
    <row r="19" spans="1:5" ht="33" customHeight="1" thickBot="1">
      <c r="A19" s="694" t="s">
        <v>698</v>
      </c>
      <c r="B19" s="694"/>
      <c r="C19" s="694"/>
      <c r="D19" s="694"/>
      <c r="E19" s="694"/>
    </row>
    <row r="20" spans="1:5" ht="409.5" customHeight="1">
      <c r="A20" s="695"/>
      <c r="B20" s="696"/>
      <c r="C20" s="696"/>
      <c r="D20" s="696"/>
      <c r="E20" s="697"/>
    </row>
    <row r="21" spans="1:5" ht="198" customHeight="1" thickBot="1">
      <c r="A21" s="698"/>
      <c r="B21" s="699"/>
      <c r="C21" s="699"/>
      <c r="D21" s="699"/>
      <c r="E21" s="700"/>
    </row>
  </sheetData>
  <sheetProtection algorithmName="SHA-512" hashValue="tHaEJimE2jLve2Nlox/4+WIJJs/L3UvjMCK41vZKUYV+Tr9kNr461U4zvswikXKOK10LYe4OWd+29FmBBCVl1w==" saltValue="abOO3lDL9meMQY3Jf1vuXQ==" spinCount="100000" sheet="1" objects="1" scenarios="1"/>
  <autoFilter ref="A2:E17" xr:uid="{4CA94736-76A7-48EE-B35D-4539F8D90DD1}"/>
  <mergeCells count="3">
    <mergeCell ref="A1:D1"/>
    <mergeCell ref="A19:E19"/>
    <mergeCell ref="A20:E2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CC092-D76F-4575-967A-0D460915FC13}">
  <sheetPr>
    <tabColor rgb="FF0070C0"/>
  </sheetPr>
  <dimension ref="A1:D64"/>
  <sheetViews>
    <sheetView workbookViewId="0">
      <selection activeCell="D12" sqref="D12"/>
    </sheetView>
  </sheetViews>
  <sheetFormatPr baseColWidth="10" defaultColWidth="10.85546875" defaultRowHeight="14.25"/>
  <cols>
    <col min="1" max="1" width="3.140625" style="2" bestFit="1" customWidth="1"/>
    <col min="2" max="2" width="85.85546875" style="2" customWidth="1"/>
    <col min="3" max="3" width="4.42578125" style="2" customWidth="1"/>
    <col min="4" max="4" width="87.28515625" style="2" customWidth="1"/>
    <col min="5" max="16384" width="10.85546875" style="2"/>
  </cols>
  <sheetData>
    <row r="1" spans="1:4" ht="61.5" customHeight="1" thickBot="1">
      <c r="A1" s="701" t="s">
        <v>699</v>
      </c>
      <c r="B1" s="702"/>
      <c r="C1" s="702"/>
      <c r="D1" s="95"/>
    </row>
    <row r="2" spans="1:4" ht="19.5" thickBot="1">
      <c r="A2" s="703" t="s">
        <v>700</v>
      </c>
      <c r="B2" s="704"/>
      <c r="C2" s="703" t="s">
        <v>701</v>
      </c>
      <c r="D2" s="704"/>
    </row>
    <row r="3" spans="1:4" ht="15">
      <c r="A3" s="357">
        <v>1</v>
      </c>
      <c r="B3" s="343" t="s">
        <v>702</v>
      </c>
      <c r="C3" s="357"/>
      <c r="D3" s="353"/>
    </row>
    <row r="4" spans="1:4">
      <c r="A4" s="357">
        <v>2</v>
      </c>
      <c r="B4" s="344" t="s">
        <v>703</v>
      </c>
      <c r="C4" s="357">
        <v>1</v>
      </c>
      <c r="D4" s="344" t="s">
        <v>704</v>
      </c>
    </row>
    <row r="5" spans="1:4" ht="27">
      <c r="A5" s="357">
        <v>3</v>
      </c>
      <c r="B5" s="344" t="s">
        <v>705</v>
      </c>
      <c r="C5" s="357">
        <v>2</v>
      </c>
      <c r="D5" s="344" t="s">
        <v>706</v>
      </c>
    </row>
    <row r="6" spans="1:4" ht="27">
      <c r="A6" s="357">
        <v>4</v>
      </c>
      <c r="B6" s="344" t="s">
        <v>707</v>
      </c>
      <c r="C6" s="357">
        <v>3</v>
      </c>
      <c r="D6" s="344" t="s">
        <v>708</v>
      </c>
    </row>
    <row r="7" spans="1:4" ht="15">
      <c r="A7" s="357">
        <v>5</v>
      </c>
      <c r="B7" s="344" t="s">
        <v>709</v>
      </c>
      <c r="C7" s="357">
        <v>4</v>
      </c>
      <c r="D7" s="354" t="s">
        <v>710</v>
      </c>
    </row>
    <row r="8" spans="1:4" ht="27">
      <c r="A8" s="357">
        <v>6</v>
      </c>
      <c r="B8" s="345" t="s">
        <v>711</v>
      </c>
      <c r="C8" s="357">
        <v>5</v>
      </c>
      <c r="D8" s="354" t="s">
        <v>712</v>
      </c>
    </row>
    <row r="9" spans="1:4">
      <c r="A9" s="357">
        <v>7</v>
      </c>
      <c r="B9" s="345" t="s">
        <v>713</v>
      </c>
      <c r="C9" s="357">
        <v>6</v>
      </c>
      <c r="D9" s="349" t="s">
        <v>714</v>
      </c>
    </row>
    <row r="10" spans="1:4" ht="40.5">
      <c r="A10" s="357">
        <v>8</v>
      </c>
      <c r="B10" s="344" t="s">
        <v>715</v>
      </c>
      <c r="C10" s="357">
        <v>7</v>
      </c>
      <c r="D10" s="348" t="s">
        <v>716</v>
      </c>
    </row>
    <row r="11" spans="1:4" ht="27">
      <c r="A11" s="357">
        <v>9</v>
      </c>
      <c r="B11" s="344" t="s">
        <v>717</v>
      </c>
      <c r="C11" s="357">
        <v>8</v>
      </c>
      <c r="D11" s="351" t="s">
        <v>718</v>
      </c>
    </row>
    <row r="12" spans="1:4" ht="27">
      <c r="A12" s="357">
        <v>10</v>
      </c>
      <c r="B12" s="344" t="s">
        <v>719</v>
      </c>
      <c r="C12" s="357">
        <v>9</v>
      </c>
      <c r="D12" s="351" t="s">
        <v>720</v>
      </c>
    </row>
    <row r="13" spans="1:4">
      <c r="A13" s="357">
        <v>11</v>
      </c>
      <c r="B13" s="345" t="s">
        <v>721</v>
      </c>
      <c r="C13" s="357">
        <v>10</v>
      </c>
      <c r="D13" s="348" t="s">
        <v>722</v>
      </c>
    </row>
    <row r="14" spans="1:4" ht="27">
      <c r="A14" s="357">
        <v>12</v>
      </c>
      <c r="B14" s="345" t="s">
        <v>723</v>
      </c>
      <c r="C14" s="357">
        <v>11</v>
      </c>
      <c r="D14" s="348" t="s">
        <v>724</v>
      </c>
    </row>
    <row r="15" spans="1:4">
      <c r="A15" s="357">
        <v>13</v>
      </c>
      <c r="B15" s="344" t="s">
        <v>725</v>
      </c>
      <c r="C15" s="357">
        <v>12</v>
      </c>
      <c r="D15" s="348" t="s">
        <v>726</v>
      </c>
    </row>
    <row r="16" spans="1:4">
      <c r="A16" s="357">
        <v>14</v>
      </c>
      <c r="B16" s="344" t="s">
        <v>727</v>
      </c>
      <c r="C16" s="357">
        <v>13</v>
      </c>
      <c r="D16" s="348" t="s">
        <v>728</v>
      </c>
    </row>
    <row r="17" spans="1:4">
      <c r="A17" s="357">
        <v>15</v>
      </c>
      <c r="B17" s="345" t="s">
        <v>729</v>
      </c>
      <c r="C17" s="357">
        <v>14</v>
      </c>
      <c r="D17" s="348" t="s">
        <v>730</v>
      </c>
    </row>
    <row r="18" spans="1:4" ht="15">
      <c r="A18" s="357">
        <v>16</v>
      </c>
      <c r="B18" s="346" t="s">
        <v>731</v>
      </c>
      <c r="C18" s="357">
        <v>15</v>
      </c>
      <c r="D18" s="348" t="s">
        <v>732</v>
      </c>
    </row>
    <row r="19" spans="1:4" ht="27">
      <c r="A19" s="357">
        <v>17</v>
      </c>
      <c r="B19" s="345" t="s">
        <v>733</v>
      </c>
      <c r="C19" s="357">
        <v>16</v>
      </c>
      <c r="D19" s="351" t="s">
        <v>734</v>
      </c>
    </row>
    <row r="20" spans="1:4" ht="27">
      <c r="A20" s="357">
        <v>18</v>
      </c>
      <c r="B20" s="346" t="s">
        <v>735</v>
      </c>
      <c r="C20" s="357">
        <v>17</v>
      </c>
      <c r="D20" s="348" t="s">
        <v>736</v>
      </c>
    </row>
    <row r="21" spans="1:4" ht="27">
      <c r="A21" s="357">
        <v>19</v>
      </c>
      <c r="B21" s="347" t="s">
        <v>737</v>
      </c>
      <c r="C21" s="357">
        <v>18</v>
      </c>
      <c r="D21" s="351" t="s">
        <v>738</v>
      </c>
    </row>
    <row r="22" spans="1:4" ht="15">
      <c r="A22" s="357">
        <v>20</v>
      </c>
      <c r="B22" s="346" t="s">
        <v>739</v>
      </c>
      <c r="C22" s="357">
        <v>19</v>
      </c>
      <c r="D22" s="351" t="s">
        <v>740</v>
      </c>
    </row>
    <row r="23" spans="1:4" ht="15">
      <c r="A23" s="357">
        <v>21</v>
      </c>
      <c r="B23" s="344" t="s">
        <v>741</v>
      </c>
      <c r="C23" s="357">
        <v>20</v>
      </c>
      <c r="D23" s="351" t="s">
        <v>742</v>
      </c>
    </row>
    <row r="24" spans="1:4" ht="27">
      <c r="A24" s="357">
        <v>22</v>
      </c>
      <c r="B24" s="344" t="s">
        <v>743</v>
      </c>
      <c r="C24" s="357">
        <v>21</v>
      </c>
      <c r="D24" s="351" t="s">
        <v>744</v>
      </c>
    </row>
    <row r="25" spans="1:4" ht="27">
      <c r="A25" s="357">
        <v>23</v>
      </c>
      <c r="B25" s="344" t="s">
        <v>745</v>
      </c>
      <c r="C25" s="357">
        <v>22</v>
      </c>
      <c r="D25" s="351" t="s">
        <v>746</v>
      </c>
    </row>
    <row r="26" spans="1:4" ht="27">
      <c r="A26" s="357">
        <v>24</v>
      </c>
      <c r="B26" s="348" t="s">
        <v>747</v>
      </c>
      <c r="C26" s="357">
        <v>23</v>
      </c>
      <c r="D26" s="351" t="s">
        <v>748</v>
      </c>
    </row>
    <row r="27" spans="1:4" ht="15">
      <c r="A27" s="357">
        <v>25</v>
      </c>
      <c r="B27" s="344" t="s">
        <v>749</v>
      </c>
      <c r="C27" s="357">
        <v>24</v>
      </c>
      <c r="D27" s="351" t="s">
        <v>750</v>
      </c>
    </row>
    <row r="28" spans="1:4" ht="15">
      <c r="A28" s="357">
        <v>26</v>
      </c>
      <c r="B28" s="344" t="s">
        <v>751</v>
      </c>
      <c r="C28" s="357">
        <v>25</v>
      </c>
      <c r="D28" s="351" t="s">
        <v>752</v>
      </c>
    </row>
    <row r="29" spans="1:4" ht="27">
      <c r="A29" s="357">
        <v>27</v>
      </c>
      <c r="B29" s="344" t="s">
        <v>753</v>
      </c>
      <c r="C29" s="357">
        <v>26</v>
      </c>
      <c r="D29" s="348" t="s">
        <v>754</v>
      </c>
    </row>
    <row r="30" spans="1:4" ht="27">
      <c r="A30" s="357">
        <v>28</v>
      </c>
      <c r="B30" s="348" t="s">
        <v>755</v>
      </c>
      <c r="C30" s="357">
        <v>27</v>
      </c>
      <c r="D30" s="348" t="s">
        <v>756</v>
      </c>
    </row>
    <row r="31" spans="1:4" ht="15">
      <c r="A31" s="357">
        <v>29</v>
      </c>
      <c r="B31" s="344" t="s">
        <v>757</v>
      </c>
      <c r="C31" s="357">
        <v>28</v>
      </c>
      <c r="D31" s="351" t="s">
        <v>758</v>
      </c>
    </row>
    <row r="32" spans="1:4" ht="15">
      <c r="A32" s="357">
        <v>30</v>
      </c>
      <c r="B32" s="344" t="s">
        <v>759</v>
      </c>
      <c r="C32" s="357"/>
      <c r="D32" s="355"/>
    </row>
    <row r="33" spans="1:4" ht="15">
      <c r="A33" s="357">
        <v>31</v>
      </c>
      <c r="B33" s="344" t="s">
        <v>760</v>
      </c>
      <c r="C33" s="357"/>
      <c r="D33" s="355"/>
    </row>
    <row r="34" spans="1:4" ht="15">
      <c r="A34" s="357">
        <v>32</v>
      </c>
      <c r="B34" s="347" t="s">
        <v>761</v>
      </c>
      <c r="C34" s="357"/>
      <c r="D34" s="355"/>
    </row>
    <row r="35" spans="1:4" ht="27">
      <c r="A35" s="357">
        <v>33</v>
      </c>
      <c r="B35" s="349" t="s">
        <v>762</v>
      </c>
      <c r="C35" s="357"/>
      <c r="D35" s="355"/>
    </row>
    <row r="36" spans="1:4" ht="27">
      <c r="A36" s="357">
        <v>34</v>
      </c>
      <c r="B36" s="350" t="s">
        <v>763</v>
      </c>
      <c r="C36" s="357"/>
      <c r="D36" s="355"/>
    </row>
    <row r="37" spans="1:4" ht="27">
      <c r="A37" s="357">
        <v>35</v>
      </c>
      <c r="B37" s="351" t="s">
        <v>764</v>
      </c>
      <c r="C37" s="357"/>
      <c r="D37" s="355"/>
    </row>
    <row r="38" spans="1:4" ht="15.75" thickBot="1">
      <c r="A38" s="358">
        <v>36</v>
      </c>
      <c r="B38" s="352" t="s">
        <v>765</v>
      </c>
      <c r="C38" s="358"/>
      <c r="D38" s="356"/>
    </row>
    <row r="39" spans="1:4" ht="14.45" customHeight="1" thickBot="1">
      <c r="A39" s="703" t="s">
        <v>766</v>
      </c>
      <c r="B39" s="704"/>
      <c r="C39" s="703" t="s">
        <v>767</v>
      </c>
      <c r="D39" s="704"/>
    </row>
    <row r="40" spans="1:4" ht="27">
      <c r="A40" s="357">
        <v>1</v>
      </c>
      <c r="B40" s="359" t="s">
        <v>768</v>
      </c>
      <c r="C40" s="357">
        <v>1</v>
      </c>
      <c r="D40" s="359" t="s">
        <v>769</v>
      </c>
    </row>
    <row r="41" spans="1:4">
      <c r="A41" s="357">
        <v>2</v>
      </c>
      <c r="B41" s="344" t="s">
        <v>770</v>
      </c>
      <c r="C41" s="357">
        <v>2</v>
      </c>
      <c r="D41" s="360" t="s">
        <v>771</v>
      </c>
    </row>
    <row r="42" spans="1:4" ht="27">
      <c r="A42" s="357">
        <v>3</v>
      </c>
      <c r="B42" s="344" t="s">
        <v>772</v>
      </c>
      <c r="C42" s="357">
        <v>3</v>
      </c>
      <c r="D42" s="360" t="s">
        <v>773</v>
      </c>
    </row>
    <row r="43" spans="1:4">
      <c r="A43" s="357">
        <v>4</v>
      </c>
      <c r="B43" s="344" t="s">
        <v>774</v>
      </c>
      <c r="C43" s="357">
        <v>4</v>
      </c>
      <c r="D43" s="360" t="s">
        <v>775</v>
      </c>
    </row>
    <row r="44" spans="1:4">
      <c r="A44" s="357">
        <v>5</v>
      </c>
      <c r="B44" s="344" t="s">
        <v>776</v>
      </c>
      <c r="C44" s="357">
        <v>5</v>
      </c>
      <c r="D44" s="360" t="s">
        <v>777</v>
      </c>
    </row>
    <row r="45" spans="1:4" ht="27">
      <c r="A45" s="357">
        <v>6</v>
      </c>
      <c r="B45" s="344" t="s">
        <v>778</v>
      </c>
      <c r="C45" s="357">
        <v>6</v>
      </c>
      <c r="D45" s="360" t="s">
        <v>779</v>
      </c>
    </row>
    <row r="46" spans="1:4" ht="27">
      <c r="A46" s="357">
        <v>7</v>
      </c>
      <c r="B46" s="344" t="s">
        <v>780</v>
      </c>
      <c r="C46" s="357">
        <v>7</v>
      </c>
      <c r="D46" s="360" t="s">
        <v>781</v>
      </c>
    </row>
    <row r="47" spans="1:4" ht="27">
      <c r="A47" s="357">
        <v>8</v>
      </c>
      <c r="B47" s="344" t="s">
        <v>782</v>
      </c>
      <c r="C47" s="357">
        <v>8</v>
      </c>
      <c r="D47" s="360" t="s">
        <v>783</v>
      </c>
    </row>
    <row r="48" spans="1:4">
      <c r="A48" s="357">
        <v>9</v>
      </c>
      <c r="B48" s="344" t="s">
        <v>784</v>
      </c>
      <c r="C48" s="357">
        <v>9</v>
      </c>
      <c r="D48" s="360" t="s">
        <v>785</v>
      </c>
    </row>
    <row r="49" spans="1:4">
      <c r="A49" s="357">
        <v>10</v>
      </c>
      <c r="B49" s="344" t="s">
        <v>786</v>
      </c>
      <c r="C49" s="357">
        <v>10</v>
      </c>
      <c r="D49" s="360" t="s">
        <v>787</v>
      </c>
    </row>
    <row r="50" spans="1:4">
      <c r="A50" s="357">
        <v>11</v>
      </c>
      <c r="B50" s="344" t="s">
        <v>788</v>
      </c>
      <c r="C50" s="357">
        <v>11</v>
      </c>
      <c r="D50" s="360" t="s">
        <v>789</v>
      </c>
    </row>
    <row r="51" spans="1:4" ht="27">
      <c r="A51" s="357">
        <v>12</v>
      </c>
      <c r="B51" s="344" t="s">
        <v>790</v>
      </c>
      <c r="C51" s="357">
        <v>12</v>
      </c>
      <c r="D51" s="360" t="s">
        <v>791</v>
      </c>
    </row>
    <row r="52" spans="1:4" ht="27">
      <c r="A52" s="357">
        <v>13</v>
      </c>
      <c r="B52" s="344" t="s">
        <v>792</v>
      </c>
      <c r="C52" s="357">
        <v>13</v>
      </c>
      <c r="D52" s="360" t="s">
        <v>793</v>
      </c>
    </row>
    <row r="53" spans="1:4">
      <c r="A53" s="357">
        <v>14</v>
      </c>
      <c r="B53" s="344" t="s">
        <v>794</v>
      </c>
      <c r="C53" s="357"/>
      <c r="D53" s="360"/>
    </row>
    <row r="54" spans="1:4" ht="15">
      <c r="A54" s="357">
        <v>15</v>
      </c>
      <c r="B54" s="344" t="s">
        <v>795</v>
      </c>
      <c r="C54" s="357"/>
      <c r="D54" s="355"/>
    </row>
    <row r="55" spans="1:4" ht="15">
      <c r="A55" s="357">
        <v>16</v>
      </c>
      <c r="B55" s="344" t="s">
        <v>796</v>
      </c>
      <c r="C55" s="357"/>
      <c r="D55" s="355"/>
    </row>
    <row r="56" spans="1:4" ht="15">
      <c r="A56" s="357">
        <v>17</v>
      </c>
      <c r="B56" s="344" t="s">
        <v>797</v>
      </c>
      <c r="C56" s="357"/>
      <c r="D56" s="355"/>
    </row>
    <row r="57" spans="1:4" ht="15">
      <c r="A57" s="357">
        <v>18</v>
      </c>
      <c r="B57" s="344" t="s">
        <v>798</v>
      </c>
      <c r="C57" s="357"/>
      <c r="D57" s="355"/>
    </row>
    <row r="58" spans="1:4" ht="15">
      <c r="A58" s="357">
        <v>19</v>
      </c>
      <c r="B58" s="344" t="s">
        <v>799</v>
      </c>
      <c r="C58" s="357"/>
      <c r="D58" s="355"/>
    </row>
    <row r="59" spans="1:4" ht="15">
      <c r="A59" s="357">
        <v>20</v>
      </c>
      <c r="B59" s="344" t="s">
        <v>800</v>
      </c>
      <c r="C59" s="357"/>
      <c r="D59" s="355"/>
    </row>
    <row r="60" spans="1:4" ht="15">
      <c r="A60" s="357">
        <v>21</v>
      </c>
      <c r="B60" s="344" t="s">
        <v>801</v>
      </c>
      <c r="C60" s="357"/>
      <c r="D60" s="355"/>
    </row>
    <row r="61" spans="1:4" ht="15">
      <c r="A61" s="357">
        <v>22</v>
      </c>
      <c r="B61" s="344" t="s">
        <v>802</v>
      </c>
      <c r="C61" s="357"/>
      <c r="D61" s="355"/>
    </row>
    <row r="62" spans="1:4" ht="15">
      <c r="A62" s="357">
        <v>23</v>
      </c>
      <c r="B62" s="344" t="s">
        <v>803</v>
      </c>
      <c r="C62" s="357"/>
      <c r="D62" s="355"/>
    </row>
    <row r="63" spans="1:4" ht="15">
      <c r="A63" s="357"/>
      <c r="B63" s="344"/>
      <c r="C63" s="357"/>
      <c r="D63" s="355"/>
    </row>
    <row r="64" spans="1:4" ht="15" thickBot="1">
      <c r="A64" s="21"/>
      <c r="B64" s="22"/>
      <c r="C64" s="21"/>
      <c r="D64" s="22"/>
    </row>
  </sheetData>
  <sheetProtection algorithmName="SHA-512" hashValue="b8qhqATHlxt720BUHasYXVG+x+8+kYeQgJOsXcqLxUfkd9WEs5chHazekqgcsuSjqfGGt7ezkcqVsRcCf0EnLw==" saltValue="/P9KOd/PW00m9EXkmtJiUw==" spinCount="100000" sheet="1" objects="1" scenarios="1"/>
  <mergeCells count="5">
    <mergeCell ref="A1:C1"/>
    <mergeCell ref="A2:B2"/>
    <mergeCell ref="C2:D2"/>
    <mergeCell ref="A39:B39"/>
    <mergeCell ref="C39:D3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FBBDA-9A17-44C6-A4CC-D85FFF363F53}">
  <sheetPr>
    <tabColor theme="7" tint="0.79998168889431442"/>
  </sheetPr>
  <dimension ref="A1:F8"/>
  <sheetViews>
    <sheetView zoomScale="89" zoomScaleNormal="100" workbookViewId="0">
      <selection activeCell="D12" sqref="D12"/>
    </sheetView>
  </sheetViews>
  <sheetFormatPr baseColWidth="10" defaultColWidth="11.42578125" defaultRowHeight="14.25"/>
  <cols>
    <col min="1" max="1" width="18.85546875" style="2" customWidth="1"/>
    <col min="2" max="2" width="11.5703125" style="2" customWidth="1"/>
    <col min="3" max="3" width="18.5703125" style="2" customWidth="1"/>
    <col min="4" max="4" width="23" style="2" customWidth="1"/>
    <col min="5" max="5" width="21.140625" style="2" customWidth="1"/>
    <col min="6" max="6" width="33" style="2" customWidth="1"/>
    <col min="7" max="16384" width="11.42578125" style="2"/>
  </cols>
  <sheetData>
    <row r="1" spans="1:6" ht="16.5">
      <c r="A1" s="361" t="s">
        <v>804</v>
      </c>
      <c r="B1" s="362" t="s">
        <v>805</v>
      </c>
      <c r="C1" s="362" t="s">
        <v>806</v>
      </c>
      <c r="D1" s="362" t="s">
        <v>807</v>
      </c>
      <c r="E1" s="362" t="s">
        <v>808</v>
      </c>
      <c r="F1" s="363" t="s">
        <v>809</v>
      </c>
    </row>
    <row r="2" spans="1:6" ht="15">
      <c r="A2" s="364" t="s">
        <v>810</v>
      </c>
      <c r="B2" s="365" t="s">
        <v>811</v>
      </c>
      <c r="C2" s="366">
        <v>43816</v>
      </c>
      <c r="D2" s="367" t="s">
        <v>812</v>
      </c>
      <c r="E2" s="367" t="s">
        <v>486</v>
      </c>
      <c r="F2" s="368" t="s">
        <v>813</v>
      </c>
    </row>
    <row r="3" spans="1:6" ht="15">
      <c r="A3" s="364" t="s">
        <v>810</v>
      </c>
      <c r="B3" s="365" t="s">
        <v>814</v>
      </c>
      <c r="C3" s="366">
        <v>44235</v>
      </c>
      <c r="D3" s="367" t="s">
        <v>486</v>
      </c>
      <c r="E3" s="367" t="s">
        <v>486</v>
      </c>
      <c r="F3" s="368" t="s">
        <v>815</v>
      </c>
    </row>
    <row r="4" spans="1:6" ht="15">
      <c r="A4" s="364" t="s">
        <v>810</v>
      </c>
      <c r="B4" s="365" t="s">
        <v>816</v>
      </c>
      <c r="C4" s="366">
        <v>44545</v>
      </c>
      <c r="D4" s="367" t="s">
        <v>817</v>
      </c>
      <c r="E4" s="367" t="s">
        <v>486</v>
      </c>
      <c r="F4" s="368" t="s">
        <v>818</v>
      </c>
    </row>
    <row r="5" spans="1:6" ht="15">
      <c r="A5" s="369"/>
      <c r="B5" s="370"/>
      <c r="C5" s="371"/>
      <c r="D5" s="371"/>
      <c r="E5" s="371"/>
      <c r="F5" s="372"/>
    </row>
    <row r="6" spans="1:6" ht="15">
      <c r="A6" s="369"/>
      <c r="B6" s="370"/>
      <c r="C6" s="371"/>
      <c r="D6" s="371"/>
      <c r="E6" s="371"/>
      <c r="F6" s="372"/>
    </row>
    <row r="7" spans="1:6" ht="15">
      <c r="A7" s="369"/>
      <c r="B7" s="370"/>
      <c r="C7" s="371"/>
      <c r="D7" s="371"/>
      <c r="E7" s="371"/>
      <c r="F7" s="372"/>
    </row>
    <row r="8" spans="1:6" ht="15" thickBot="1">
      <c r="A8" s="43"/>
      <c r="B8" s="46"/>
      <c r="C8" s="44"/>
      <c r="D8" s="44"/>
      <c r="E8" s="44"/>
      <c r="F8" s="45"/>
    </row>
  </sheetData>
  <sheetProtection algorithmName="SHA-512" hashValue="pYrWAVNRwAMjKHbZoqhK/Jx9gTj5bCt/mekdubgPtQZaUAIK1CaxcU8vi6fkYEAPWtRbs7GvubfjAE2UmABlFA==" saltValue="QeebqOjts3s6sxqdIDQOjg==" spinCount="100000" sheet="1" objects="1" scenarios="1"/>
  <pageMargins left="0.57350187265917607" right="0.25" top="1.2083333333333333" bottom="1.1938202247191012" header="0.3" footer="0.3"/>
  <pageSetup orientation="landscape" r:id="rId1"/>
  <headerFooter>
    <oddHeader>&amp;L&amp;"Geomanist Bold,Normal"&amp;12CONTROL DE CAMBIOS DEL FORMATO&amp;11
&amp;"Geomanist Light,Normal"&amp;12CCE-DES-FM-15
&amp;G&amp;R&amp;G</oddHeader>
    <oddFooter>&amp;C&amp;"Arial Narrow,Normal"&amp;K02-022&amp;G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E5ED2-467F-460A-AD6D-A13FC2C780EE}">
  <dimension ref="B3:I8"/>
  <sheetViews>
    <sheetView workbookViewId="0">
      <selection activeCell="F15" sqref="F15"/>
    </sheetView>
  </sheetViews>
  <sheetFormatPr baseColWidth="10" defaultColWidth="8.7109375" defaultRowHeight="15"/>
  <cols>
    <col min="5" max="5" width="15.85546875" customWidth="1"/>
    <col min="7" max="7" width="21.42578125" customWidth="1"/>
  </cols>
  <sheetData>
    <row r="3" spans="2:9">
      <c r="B3" s="1" t="s">
        <v>819</v>
      </c>
      <c r="E3" s="1" t="s">
        <v>820</v>
      </c>
      <c r="G3" s="1" t="s">
        <v>821</v>
      </c>
      <c r="I3" s="1" t="s">
        <v>87</v>
      </c>
    </row>
    <row r="4" spans="2:9">
      <c r="B4" t="s">
        <v>822</v>
      </c>
      <c r="E4" t="s">
        <v>823</v>
      </c>
      <c r="G4" t="s">
        <v>99</v>
      </c>
      <c r="I4" t="s">
        <v>824</v>
      </c>
    </row>
    <row r="5" spans="2:9">
      <c r="B5" t="s">
        <v>102</v>
      </c>
      <c r="E5" t="s">
        <v>825</v>
      </c>
      <c r="G5" t="s">
        <v>826</v>
      </c>
      <c r="I5" t="s">
        <v>105</v>
      </c>
    </row>
    <row r="6" spans="2:9">
      <c r="B6" t="s">
        <v>827</v>
      </c>
      <c r="E6" t="s">
        <v>101</v>
      </c>
      <c r="G6" t="s">
        <v>828</v>
      </c>
      <c r="I6" t="s">
        <v>829</v>
      </c>
    </row>
    <row r="7" spans="2:9">
      <c r="B7" t="s">
        <v>830</v>
      </c>
      <c r="G7" t="s">
        <v>245</v>
      </c>
    </row>
    <row r="8" spans="2:9">
      <c r="G8" t="s">
        <v>831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2" ma:contentTypeDescription="Crear nuevo documento." ma:contentTypeScope="" ma:versionID="625234413b7ba8f5b22dc4023bf473f8">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a345d06b15bbb207f92564bbe011b807"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0EBFC0-22EF-496D-9176-014BA9E4AAB1}">
  <ds:schemaRefs>
    <ds:schemaRef ds:uri="http://schemas.microsoft.com/sharepoint/v3/contenttype/forms"/>
  </ds:schemaRefs>
</ds:datastoreItem>
</file>

<file path=customXml/itemProps2.xml><?xml version="1.0" encoding="utf-8"?>
<ds:datastoreItem xmlns:ds="http://schemas.openxmlformats.org/officeDocument/2006/customXml" ds:itemID="{299A2404-1F9D-4745-A060-BDE2D8A0E77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B958B71-097C-48D7-BC9F-DFDB928E0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PAI</vt:lpstr>
      <vt:lpstr>PAI 2022</vt:lpstr>
      <vt:lpstr>Seguimiento PAI</vt:lpstr>
      <vt:lpstr>Control de Ajustes PAI</vt:lpstr>
      <vt:lpstr>Objetivos Estratégicos</vt:lpstr>
      <vt:lpstr>DOFA 2022</vt:lpstr>
      <vt:lpstr>Control de Formato</vt:lpstr>
      <vt:lpstr>Listas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Olivera Jimenez</dc:creator>
  <cp:keywords/>
  <dc:description/>
  <cp:lastModifiedBy>LIZ VASQUEZ</cp:lastModifiedBy>
  <cp:revision/>
  <dcterms:created xsi:type="dcterms:W3CDTF">2020-11-18T11:41:05Z</dcterms:created>
  <dcterms:modified xsi:type="dcterms:W3CDTF">2022-07-14T21:52:59Z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ies>
</file>