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autoCompressPictures="0" defaultThemeVersion="124226"/>
  <mc:AlternateContent xmlns:mc="http://schemas.openxmlformats.org/markup-compatibility/2006">
    <mc:Choice Requires="x15">
      <x15ac:absPath xmlns:x15ac="http://schemas.microsoft.com/office/spreadsheetml/2010/11/ac" url="C:\Users\diana.ortiz\OneDrive - Colombia Compra Eficiente\Talento Humano\Evaluación Gerentes\Acuerdo de Gestión 2017\"/>
    </mc:Choice>
  </mc:AlternateContent>
  <bookViews>
    <workbookView xWindow="0" yWindow="0" windowWidth="20490" windowHeight="8115"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Hoja 1" sheetId="23" r:id="rId9"/>
    <sheet name="Instructivo" sheetId="3" state="hidden" r:id="rId10"/>
  </sheets>
  <definedNames>
    <definedName name="_xlnm.Print_Area" localSheetId="2">'ANEXO 1'!$A$4:$Y$39</definedName>
    <definedName name="_xlnm.Print_Area" localSheetId="7">'Componente de Gestion Adicional'!$A$1:$O$20</definedName>
    <definedName name="_xlnm.Print_Area" localSheetId="1">MANUAL!$A$1:$J$51</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P8" i="12" l="1"/>
  <c r="M31" i="12"/>
  <c r="S13" i="12"/>
  <c r="U13" i="12"/>
  <c r="V13" i="12"/>
  <c r="P13" i="12"/>
  <c r="S28" i="12"/>
  <c r="U28" i="12"/>
  <c r="V28" i="12"/>
  <c r="S8" i="12"/>
  <c r="U8" i="12"/>
  <c r="V8" i="12"/>
  <c r="P18" i="12"/>
  <c r="S23" i="12"/>
  <c r="U23" i="12"/>
  <c r="V23" i="12"/>
  <c r="S18" i="12"/>
  <c r="U18" i="12"/>
  <c r="V18" i="12"/>
  <c r="I16" i="9"/>
  <c r="H13" i="9"/>
  <c r="L13" i="9"/>
  <c r="K13" i="9"/>
  <c r="K10" i="9"/>
  <c r="K16" i="9"/>
  <c r="H10" i="9"/>
  <c r="L10" i="9"/>
  <c r="H7" i="9"/>
  <c r="L7" i="9"/>
  <c r="M13" i="9"/>
  <c r="M7" i="9"/>
  <c r="M10" i="9"/>
  <c r="J16" i="9"/>
  <c r="B16" i="9"/>
  <c r="H27" i="5"/>
  <c r="M24" i="7"/>
  <c r="M21" i="7"/>
  <c r="M18" i="7"/>
  <c r="K24" i="7"/>
  <c r="K21" i="7"/>
  <c r="K27" i="7"/>
  <c r="M24" i="6"/>
  <c r="J24" i="6"/>
  <c r="J24" i="7"/>
  <c r="J21" i="6"/>
  <c r="J21" i="7"/>
  <c r="J18" i="6"/>
  <c r="J18" i="7"/>
  <c r="M18" i="6"/>
  <c r="I18" i="5"/>
  <c r="I18" i="6"/>
  <c r="H18" i="6"/>
  <c r="M24" i="5"/>
  <c r="M21" i="5"/>
  <c r="M18" i="5"/>
  <c r="I24" i="5"/>
  <c r="I24" i="7"/>
  <c r="H24" i="7"/>
  <c r="I21" i="5"/>
  <c r="I21" i="7"/>
  <c r="H21" i="6"/>
  <c r="B27" i="7"/>
  <c r="H21" i="7"/>
  <c r="H18" i="7"/>
  <c r="D7" i="7"/>
  <c r="D6" i="7"/>
  <c r="D5" i="7"/>
  <c r="D4" i="7"/>
  <c r="B27" i="6"/>
  <c r="H24" i="6"/>
  <c r="D7" i="6"/>
  <c r="D6" i="6"/>
  <c r="D5" i="6"/>
  <c r="D4" i="6"/>
  <c r="B27" i="5"/>
  <c r="L21" i="5"/>
  <c r="D7" i="5"/>
  <c r="D6" i="5"/>
  <c r="D5" i="5"/>
  <c r="D4" i="5"/>
  <c r="B26" i="1"/>
  <c r="I18" i="7"/>
  <c r="M27" i="5"/>
  <c r="J27" i="6"/>
  <c r="H27" i="7"/>
  <c r="I24" i="6"/>
  <c r="I27" i="5"/>
  <c r="L24" i="5"/>
  <c r="M16" i="9"/>
  <c r="I27" i="7"/>
  <c r="L21" i="7"/>
  <c r="M27" i="7"/>
  <c r="H16" i="9"/>
  <c r="L24" i="6"/>
  <c r="L24" i="7"/>
  <c r="L18" i="7"/>
  <c r="J27" i="7"/>
  <c r="L16" i="9"/>
  <c r="I27" i="6"/>
  <c r="L18" i="6"/>
  <c r="H27" i="6"/>
  <c r="I21" i="6"/>
  <c r="L21" i="6"/>
  <c r="M21" i="6"/>
  <c r="M27" i="6"/>
  <c r="L18" i="5"/>
  <c r="L27" i="5"/>
  <c r="L27" i="6"/>
  <c r="L27" i="7"/>
  <c r="V31" i="12"/>
  <c r="V33" i="12"/>
</calcChain>
</file>

<file path=xl/comments1.xml><?xml version="1.0" encoding="utf-8"?>
<comments xmlns="http://schemas.openxmlformats.org/spreadsheetml/2006/main">
  <authors>
    <author>Leandry Luz Vargas Alvarez</author>
    <author>ana karina marin quiros marin quiros</author>
    <author>Diana Ortiz</author>
    <author>Ligia del Pilar Agudelo</author>
  </authors>
  <commentList>
    <comment ref="U5"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20"/>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24"/>
            <color indexed="81"/>
            <rFont val="Tahoma"/>
            <family val="2"/>
          </rPr>
          <t>Representación cuantitativa en número o porcentaje que debe ser verificable objetivamente y mediante el cual se determina el cumplimiento de los compromisos gerenciales.</t>
        </r>
      </text>
    </comment>
    <comment ref="F6" authorId="2" shapeId="0">
      <text>
        <r>
          <rPr>
            <b/>
            <sz val="20"/>
            <color indexed="81"/>
            <rFont val="Tahoma"/>
            <family val="2"/>
          </rPr>
          <t>unidad de medida en que se evidenciarán los resultados, por ejemplo % o $</t>
        </r>
      </text>
    </comment>
    <comment ref="G6" authorId="2" shapeId="0">
      <text>
        <r>
          <rPr>
            <b/>
            <sz val="18"/>
            <color indexed="81"/>
            <rFont val="Tahoma"/>
            <family val="2"/>
          </rPr>
          <t xml:space="preserve">Es la ecuación con la que se calculará el indicador
</t>
        </r>
      </text>
    </comment>
    <comment ref="H6" authorId="2" shapeId="0">
      <text>
        <r>
          <rPr>
            <b/>
            <sz val="16"/>
            <color indexed="81"/>
            <rFont val="Tahoma"/>
            <family val="2"/>
          </rPr>
          <t>Meta que se propone obtener en el primer semestre del 2017</t>
        </r>
      </text>
    </comment>
    <comment ref="I6" authorId="2" shapeId="0">
      <text>
        <r>
          <rPr>
            <b/>
            <sz val="16"/>
            <color indexed="81"/>
            <rFont val="Tahoma"/>
            <family val="2"/>
          </rPr>
          <t>Meta que se propone obtener al 31 de Diciembre de 2017</t>
        </r>
        <r>
          <rPr>
            <sz val="16"/>
            <color indexed="81"/>
            <rFont val="Tahoma"/>
            <family val="2"/>
          </rPr>
          <t xml:space="preserve">
</t>
        </r>
      </text>
    </comment>
    <comment ref="J6" authorId="0" shapeId="0">
      <text>
        <r>
          <rPr>
            <sz val="22"/>
            <color indexed="81"/>
            <rFont val="Tahoma"/>
            <family val="2"/>
          </rPr>
          <t>Fecha de inicia de ejecución del compromiso concertado en el cual deberán adelantarse las acciones necesarias para su cumplimiento.</t>
        </r>
      </text>
    </comment>
    <comment ref="K6" authorId="0" shapeId="0">
      <text>
        <r>
          <rPr>
            <sz val="22"/>
            <color indexed="81"/>
            <rFont val="Tahoma"/>
            <family val="2"/>
          </rPr>
          <t>Fecha en la que el compromiso concertado deberá esta finalizado para dar cumplimiento.</t>
        </r>
      </text>
    </comment>
    <comment ref="L6" authorId="1" shapeId="0">
      <text>
        <r>
          <rPr>
            <sz val="20"/>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M6" authorId="1" shapeId="0">
      <text>
        <r>
          <rPr>
            <sz val="2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b/>
            <sz val="18"/>
            <color indexed="81"/>
            <rFont val="Tahoma"/>
            <family val="2"/>
          </rPr>
          <t xml:space="preserve">Se verifica el % de avance de los compromisos e indicadores definidos en la etapa de concertación para el pirmer semestre
 </t>
        </r>
      </text>
    </comment>
    <comment ref="P6" authorId="2" shapeId="0">
      <text>
        <r>
          <rPr>
            <b/>
            <sz val="14"/>
            <color indexed="81"/>
            <rFont val="Tahoma"/>
            <family val="2"/>
          </rPr>
          <t>Se registra el resultado del indicador asociado a la meta del pirmer semestre del año</t>
        </r>
      </text>
    </comment>
    <comment ref="Q6" authorId="1" shapeId="0">
      <text>
        <r>
          <rPr>
            <sz val="24"/>
            <color indexed="81"/>
            <rFont val="Tahoma"/>
            <family val="2"/>
          </rPr>
          <t>Se registran los aspectos de mejora para el cumplimiento de los compromisos concertados que se encuentren retrasados conforme a lo programado</t>
        </r>
      </text>
    </comment>
    <comment ref="R6" authorId="2" shapeId="0">
      <text>
        <r>
          <rPr>
            <b/>
            <sz val="18"/>
            <color indexed="81"/>
            <rFont val="Tahoma"/>
            <family val="2"/>
          </rPr>
          <t xml:space="preserve">Se verifica el % de avance de los compromisos e indicadores definidos en la etapa de concertación para el  2017
 </t>
        </r>
      </text>
    </comment>
    <comment ref="S6" authorId="2" shapeId="0">
      <text>
        <r>
          <rPr>
            <b/>
            <sz val="14"/>
            <color indexed="81"/>
            <rFont val="Tahoma"/>
            <family val="2"/>
          </rPr>
          <t>Se registra el resultado del indicador asociado a la meta del 2017</t>
        </r>
      </text>
    </comment>
    <comment ref="T6" authorId="1" shapeId="0">
      <text>
        <r>
          <rPr>
            <sz val="24"/>
            <color indexed="81"/>
            <rFont val="Tahoma"/>
            <family val="2"/>
          </rPr>
          <t>Se registran los aspectos de mejora para el cumplimiento de los compromisos concertados que se encuentren retrasados conforme a lo programado</t>
        </r>
      </text>
    </comment>
    <comment ref="U6" authorId="3" shapeId="0">
      <text>
        <r>
          <rPr>
            <sz val="22"/>
            <color indexed="81"/>
            <rFont val="Tahoma"/>
            <family val="2"/>
          </rPr>
          <t>Resultado final alcanzado, que se obtiene de la sumatoria entre el cumplimiento del primer y segundo semestre de acuerdo con lo concertado.</t>
        </r>
      </text>
    </comment>
    <comment ref="V6" authorId="0" shapeId="0">
      <text>
        <r>
          <rPr>
            <sz val="18"/>
            <color indexed="81"/>
            <rFont val="Tahoma"/>
            <family val="2"/>
          </rPr>
          <t>Porcentaje de cumplimiento de los compromisos gerenciales del año de acuerdo con el peso ponderado que se asignó al compromiso institucional.</t>
        </r>
      </text>
    </comment>
    <comment ref="W6" authorId="0" shapeId="0">
      <text>
        <r>
          <rPr>
            <sz val="16"/>
            <color indexed="81"/>
            <rFont val="Tahoma"/>
            <family val="2"/>
          </rPr>
          <t xml:space="preserve">Soportes que acompañan la ejecución de los compromisos gerenciales y que pueden encontrarse de forma física y/o virtual. </t>
        </r>
      </text>
    </comment>
    <comment ref="W7" authorId="0" shapeId="0">
      <text>
        <r>
          <rPr>
            <sz val="22"/>
            <color indexed="81"/>
            <rFont val="Tahoma"/>
            <family val="2"/>
          </rPr>
          <t>Breve descripción del producto o actividad indicada como evidencia.</t>
        </r>
      </text>
    </comment>
    <comment ref="X7" authorId="0" shapeId="0">
      <text>
        <r>
          <rPr>
            <sz val="24"/>
            <color indexed="81"/>
            <rFont val="Tahoma"/>
            <family val="2"/>
          </rPr>
          <t>Ubicación de la misma ya sea en medios físicos o electrónicos.</t>
        </r>
      </text>
    </comment>
    <comment ref="V32" authorId="2" shapeId="0">
      <text>
        <r>
          <rPr>
            <sz val="9"/>
            <color indexed="81"/>
            <rFont val="Tahoma"/>
            <family val="2"/>
          </rPr>
          <t xml:space="preserve">
</t>
        </r>
        <r>
          <rPr>
            <b/>
            <sz val="14"/>
            <color indexed="81"/>
            <rFont val="Tahoma"/>
            <family val="2"/>
          </rPr>
          <t xml:space="preserve">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sharedStrings.xml><?xml version="1.0" encoding="utf-8"?>
<sst xmlns="http://schemas.openxmlformats.org/spreadsheetml/2006/main" count="527" uniqueCount="243">
  <si>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</si>
  <si>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</si>
  <si>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</si>
  <si>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</si>
  <si>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</si>
  <si>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</si>
  <si>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</si>
  <si>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</si>
  <si>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</si>
  <si>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</si>
  <si>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</si>
  <si>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</si>
  <si>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</si>
  <si>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</si>
  <si>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</si>
  <si>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</si>
  <si>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</si>
  <si>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</si>
  <si>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</si>
  <si>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</si>
  <si>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</si>
  <si>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</si>
  <si>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</si>
  <si>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</si>
  <si>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</si>
  <si>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</si>
  <si>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</si>
  <si>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</si>
  <si>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</si>
  <si>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</si>
  <si>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</si>
  <si>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</si>
  <si>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</si>
  <si>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</si>
  <si>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</si>
  <si>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</si>
  <si>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</si>
  <si>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</si>
  <si>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</si>
  <si>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</si>
  <si>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</si>
  <si>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</si>
  <si>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</si>
  <si>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</si>
  <si>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</si>
  <si>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</si>
  <si>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</si>
  <si>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</si>
  <si>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</si>
  <si>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</si>
  <si>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</si>
  <si>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 xml:space="preserve"> Concertación</t>
  </si>
  <si>
    <t>Evaluación</t>
  </si>
  <si>
    <t>Evidencias</t>
  </si>
  <si>
    <t xml:space="preserve">Peso </t>
  </si>
  <si>
    <t xml:space="preserve">Resultado </t>
  </si>
  <si>
    <t xml:space="preserve">% Cumplimiento año </t>
  </si>
  <si>
    <t xml:space="preserve">Descripción </t>
  </si>
  <si>
    <t xml:space="preserve">Ubicación </t>
  </si>
  <si>
    <t xml:space="preserve">Firma del Gerente Público </t>
  </si>
  <si>
    <t>I trimestre</t>
  </si>
  <si>
    <t>II trimestre</t>
  </si>
  <si>
    <t>III trimestre</t>
  </si>
  <si>
    <t xml:space="preserve">% Avance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</si>
  <si>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</si>
  <si>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</si>
  <si>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</si>
  <si>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</si>
  <si>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</si>
  <si>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</si>
  <si>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</si>
  <si>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</si>
  <si>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</si>
  <si>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</si>
  <si>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</si>
  <si>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</si>
  <si>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</si>
  <si>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 xml:space="preserve">IV trimestre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</si>
  <si>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</si>
  <si>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</si>
  <si>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</si>
  <si>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</si>
  <si>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</si>
  <si>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</si>
  <si>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</si>
  <si>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</si>
  <si>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</si>
  <si>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</si>
  <si>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</si>
  <si>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</si>
  <si>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</si>
  <si>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</si>
  <si>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</si>
  <si>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</si>
  <si>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</si>
  <si>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</si>
  <si>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</si>
  <si>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Actividades</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</si>
  <si>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</si>
  <si>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</si>
  <si>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</si>
  <si>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</si>
  <si>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</si>
  <si>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</si>
  <si>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</si>
  <si>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</si>
  <si>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</si>
  <si>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</si>
  <si>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</si>
  <si>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</si>
  <si>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</si>
  <si>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</si>
  <si>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</si>
  <si>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</si>
  <si>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</si>
  <si>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</si>
  <si>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</si>
  <si>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</si>
  <si>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</si>
  <si>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</si>
  <si>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</si>
  <si>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</si>
  <si>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</si>
  <si>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</si>
  <si>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</si>
  <si>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</si>
  <si>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</si>
  <si>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</si>
  <si>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</si>
  <si>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</si>
  <si>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</si>
  <si>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</si>
  <si>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</si>
  <si>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</si>
  <si>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Indicador</t>
  </si>
  <si>
    <t>ANEXO 1: CONCERTACIÓN, SEGUIMIENTO,  RETROALIMENTACIÓN  Y EVALUACIÓN DE COMPROMISOS GERENCIALES</t>
  </si>
  <si>
    <t>Compromisos gerenciales</t>
  </si>
  <si>
    <t xml:space="preserve"> Objetivos institucionales</t>
  </si>
  <si>
    <t>ANEXO 1</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</si>
  <si>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</si>
  <si>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Compromisos Gerenciales</t>
  </si>
  <si>
    <t>Fecha inicio – fin</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</si>
  <si>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</si>
  <si>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</si>
  <si>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</si>
  <si>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</si>
  <si>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de indicador segundo semestre</t>
  </si>
  <si>
    <t>Corresponde al lapso de ejecución del compromiso concertado en el cual deberán adelantarse las acciones necesarias para el cumplimiento del mismo.</t>
  </si>
  <si>
    <t>Porcentaje de cumplimiento del año</t>
  </si>
  <si>
    <t>Resultado</t>
  </si>
  <si>
    <t xml:space="preserve">Será el porcentaje de cumplimiento de los compromisos gerenciales del año de acuerdo con el peso ponderado que se asignó al compromiso institucional. </t>
  </si>
  <si>
    <t>Objetivos institucionales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</si>
  <si>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</si>
  <si>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Es la representación cuantitativa en número o porcentaje que debe ser verificable objetivamente y mediante el cual se determina el cumplimiento de los compromisos gerenciales.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</si>
  <si>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</si>
  <si>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</si>
  <si>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Se registra el porcentaje programado de cumplimiento de cada compromiso gerencial para este periodo.</t>
  </si>
  <si>
    <t>Porcentaje de cumplimiento programado al primer semestre</t>
  </si>
  <si>
    <t>Porcentaje de cumplimiento programado al segundo semestre:</t>
  </si>
  <si>
    <t>Se registra el porcentaje programado de cumplimiento de cada compromiso gerencial durante este periodo.</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</si>
  <si>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</si>
  <si>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</si>
  <si>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FECHA </t>
  </si>
  <si>
    <t>VIGENCIA</t>
  </si>
  <si>
    <t xml:space="preserve">Concertacion para el desempeño sobresaliente (5% adicional. Describir los compromisos gerenciales adicionales) </t>
  </si>
  <si>
    <t>Guía metodológica para la Gestión del Rendimiento de los Gerentes Públicos - Acuerdos de Gestión</t>
  </si>
  <si>
    <t>Manual de diligenciamiento Anexos 1 y 2</t>
  </si>
  <si>
    <r>
      <t>Peso</t>
    </r>
    <r>
      <rPr>
        <sz val="12"/>
        <color rgb="FF000000"/>
        <rFont val="Arial"/>
      </rPr>
      <t xml:space="preserve"> </t>
    </r>
    <r>
      <rPr>
        <b/>
        <sz val="12"/>
        <color rgb="FF000000"/>
        <rFont val="Arial"/>
      </rPr>
      <t>ponderado</t>
    </r>
  </si>
  <si>
    <t>Unidad de Medida</t>
  </si>
  <si>
    <t>Objetivos Institucionales</t>
  </si>
  <si>
    <t xml:space="preserve"> Indicador </t>
  </si>
  <si>
    <t xml:space="preserve">Porcentaje </t>
  </si>
  <si>
    <t>Pesos</t>
  </si>
  <si>
    <t>Fórmula de Cálculo</t>
  </si>
  <si>
    <t xml:space="preserve">Fecha inicio  dd/mm/aa </t>
  </si>
  <si>
    <t xml:space="preserve">Fecha fin dd/mm/aa </t>
  </si>
  <si>
    <t>Peso ponderado (%)</t>
  </si>
  <si>
    <t>Avance</t>
  </si>
  <si>
    <t>Observaciones del avance y oportunidad  1er Semestre</t>
  </si>
  <si>
    <t>Observaciones del avance y oportunidad de mejora 2° Semestre</t>
  </si>
  <si>
    <t>Casi Siempre</t>
  </si>
  <si>
    <t>Algunas Veces</t>
  </si>
  <si>
    <t>Nunca</t>
  </si>
  <si>
    <t xml:space="preserve">Firma del Supervisor Jerárquico </t>
  </si>
  <si>
    <t>Avance 2017-I</t>
  </si>
  <si>
    <t>Meta 2017 - I</t>
  </si>
  <si>
    <t>Meta 2017</t>
  </si>
  <si>
    <t>% de cumplimiento 2017 - I</t>
  </si>
  <si>
    <t xml:space="preserve">Siempre </t>
  </si>
  <si>
    <t xml:space="preserve">Rara Vez </t>
  </si>
  <si>
    <t>Avance 2017-II</t>
  </si>
  <si>
    <t>% de cumplimiento 2017 - II</t>
  </si>
  <si>
    <t>Pilar 1: Visibilizar el valor estratégico de la compra pública.</t>
  </si>
  <si>
    <t>Pilar 2: Construir, desarrollar y gestionar las capacidades de los actores del Sistema de Compra Pública.</t>
  </si>
  <si>
    <t>Pilar 3: Gestión del conocimiento</t>
  </si>
  <si>
    <t>Calificación</t>
  </si>
  <si>
    <t>Línea Transversal: Comunicación</t>
  </si>
  <si>
    <t>Línea Transversal: Servicio</t>
  </si>
  <si>
    <t>Unidad de medida en que se evidenciarán los resultados de los indicadores propuestos, por ejemplo porcentaje, pesos, horas, etc</t>
  </si>
  <si>
    <t>Es la ecuación con la que se calculará el indicador</t>
  </si>
  <si>
    <t>Meta 2017 - 1</t>
  </si>
  <si>
    <t xml:space="preserve">Meta 2017   </t>
  </si>
  <si>
    <t>Es el valor del indicador que se propone alcanzar en el primer semestre del 2017</t>
  </si>
  <si>
    <t>Es el valor del indicador que se propone alcanzar al 31 de Diciembre 2017</t>
  </si>
  <si>
    <t>Se refiere al resultado final alcanzado al 31 de Diciembre de acuerdo con lo concertado.</t>
  </si>
  <si>
    <t>Número</t>
  </si>
  <si>
    <t>Diseñar instrumentos</t>
  </si>
  <si>
    <t>Llevar a cabo el proceso de contratación de los instrumentos</t>
  </si>
  <si>
    <t>Poner en operación los instrumentos</t>
  </si>
  <si>
    <t>Aumentar el uso de la Tienda Virtual del Estado Colombiano entre las entidades territoriales</t>
  </si>
  <si>
    <t>Definir la estrategia de promoción de instrumentos de agregación de demanda en el nivel territorial</t>
  </si>
  <si>
    <t>Implementar la estrategia de promoción de instrumentos de agregación de demanda en el nivel territorial</t>
  </si>
  <si>
    <t>Desarrollar herramienta de seguimiento de uso de instrumentos de agregación de demanda en el nivel territorial, incluyendo compras recurrentes</t>
  </si>
  <si>
    <t>Aumentar la oferta de instrumentos de agregación de demanda en la Tienda Virtual del Estado Colombiano</t>
  </si>
  <si>
    <t>Número de nuevos instrumentos de agregación de demanda</t>
  </si>
  <si>
    <t>Número de nuevos instrumentos. Se acumula en el trascurso de 2017</t>
  </si>
  <si>
    <t>Porcentaje de prórrogas o nuevas generaciones al día</t>
  </si>
  <si>
    <t>Porcentaje</t>
  </si>
  <si>
    <t>Número de instrumentos con nueva generación en operación o prorrogados / Número de instrumentos programados para nueva generación o prórroga</t>
  </si>
  <si>
    <t>Mantener la oferta actual de bienes y servicios de la Tienda Virtual del Estado Colombiano</t>
  </si>
  <si>
    <t>Administrar instrumentos y mantener catálogos actualizados</t>
  </si>
  <si>
    <t>Metodología de identificación de instrumentos de agregación de demanda en uso</t>
  </si>
  <si>
    <t>Mejorar el clima organizacional y desarrollar a los colaboradores de Colombia Compra Eficiente</t>
  </si>
  <si>
    <t>Porcentaje de favorabilidad de la encuesta de clima organizacional</t>
  </si>
  <si>
    <t>(Sumatoria del número de respuestas favorables en la encuesta de clima organizacional) / (Número total de respuestas a la encuesta de clima organizacional)</t>
  </si>
  <si>
    <t>N/A</t>
  </si>
  <si>
    <t>Porcentaje de cumplimiento del PIC para la dependencia</t>
  </si>
  <si>
    <t>(Número de horas de aprendizaje recibidas) / (Número de horas de aprendizaje planeadas)</t>
  </si>
  <si>
    <t>Índice de seguimiento al desempeño de los colaboradores de la dependencia</t>
  </si>
  <si>
    <t>(Número de seguimientos realizados en junio 2017 / Número de colaboradores a junio 2017) + (Número de seguimientos realizados en diciembre 2017 / Número de colaboradores a diciembre 2017)</t>
  </si>
  <si>
    <t>Definir y ejecutar un plan de acción que permita cerrar las brechas identificadas en la encuesta de clima organizacional de 2016 con el acompañamiento de Talento Humano.</t>
  </si>
  <si>
    <t>Diseñar y ejecutar el PIC con el acompañamiento de Talento Humano.</t>
  </si>
  <si>
    <t>Definir con los colaboradores compromisos alineados a los objetivos organizacionales. Realizar seguimiento semestral al logro de los compromisos y el desarrollo de las competencias de los colaboradores.</t>
  </si>
  <si>
    <t>Número de gobernaciones y alcaldías de municipios de categoría especial, 1, 2 y 3 que utilizan la Tienda Virtual del Estado Colombiano</t>
  </si>
  <si>
    <t>Número de gobernaciones y alcaldías de municipios de categoría especial, 1, 2 y 3 que utilizan la Tienda Virtual del Estado Colombiano
(Nota: 32 gobernaciones, 64 municipios de categoría especial, 1, 2 y 3)</t>
  </si>
  <si>
    <t>Desarrollar una metodología de identificación de instrumentos de agregación de demanda basada en el cubo de gasto</t>
  </si>
  <si>
    <t>Metodología implementada y en uso = 1</t>
  </si>
  <si>
    <t>Elaborar el cubo de gasto de las entidades de la rama ejecutiva del orden nacional</t>
  </si>
  <si>
    <t>Elaborar informe de recomendaciones con base en el cubo de gasto</t>
  </si>
  <si>
    <t>Implementar la metodología de recomendaciones para estructurar nuevos instrumentos de agregación de demanda</t>
  </si>
  <si>
    <t>Un proceso fue declarado desierto y está listo para el segundo semestre. Hay retrasos en cartografía y alimentos asociados a la falta de información de otras Entidades</t>
  </si>
  <si>
    <t xml:space="preserve">No tenemso en cuenta nube público por cuanto existe una incertidumbre regulatoria </t>
  </si>
  <si>
    <t>Cambiamos el cubo de gasto por árbol de categorías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</si>
</sst>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_-[$$-2C0A]* #,##0.00_-;\-[$$-2C0A]* #,##0.00_-;_-[$$-2C0A]* &quot;-&quot;??_-;_-@_-"/>
  </numFmts>
  <fonts count="49"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b/>
      <sz val="11"/>
      <color theme="1"/>
      <name val="Arial"/>
      <family val="2"/>
    </font>
    <font>
      <b/>
      <sz val="12"/>
      <color theme="1"/>
      <name val="Arial"/>
      <family val="2"/>
    </font>
    <font>
      <b/>
      <sz val="16"/>
      <color theme="0"/>
      <name val="Arial"/>
      <family val="2"/>
    </font>
    <font>
      <sz val="11"/>
      <color theme="1"/>
      <name val="Arial"/>
      <family val="2"/>
    </font>
    <font>
      <sz val="11"/>
      <name val="Arial"/>
      <family val="2"/>
    </font>
    <font>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2"/>
      <color rgb="FF000000"/>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24"/>
      <color rgb="FF000000"/>
      <name val="Arial"/>
    </font>
    <font>
      <b/>
      <sz val="24"/>
      <color theme="1"/>
      <name val="Arial"/>
    </font>
    <font>
      <sz val="12"/>
      <color theme="1"/>
      <name val="Arial"/>
    </font>
    <font>
      <sz val="12"/>
      <color rgb="FF000000"/>
      <name val="Arial"/>
    </font>
    <font>
      <b/>
      <sz val="12"/>
      <color rgb="FF000000"/>
      <name val="Arial"/>
    </font>
    <font>
      <sz val="18"/>
      <color indexed="81"/>
      <name val="Tahoma"/>
      <family val="2"/>
    </font>
    <font>
      <sz val="20"/>
      <color indexed="81"/>
      <name val="Tahoma"/>
      <family val="2"/>
    </font>
    <font>
      <sz val="22"/>
      <color indexed="81"/>
      <name val="Tahoma"/>
      <family val="2"/>
    </font>
    <font>
      <sz val="24"/>
      <color indexed="81"/>
      <name val="Tahoma"/>
      <family val="2"/>
    </font>
    <font>
      <sz val="11"/>
      <color rgb="FF000000"/>
      <name val="Arial"/>
      <family val="2"/>
    </font>
    <font>
      <b/>
      <sz val="14"/>
      <color indexed="81"/>
      <name val="Tahoma"/>
      <family val="2"/>
    </font>
    <font>
      <b/>
      <sz val="20"/>
      <color theme="0"/>
      <name val="Calibri"/>
      <family val="2"/>
      <scheme val="minor"/>
    </font>
    <font>
      <sz val="12"/>
      <color rgb="FF000000"/>
      <name val="Arial"/>
      <family val="2"/>
    </font>
    <font>
      <b/>
      <sz val="24"/>
      <color theme="0"/>
      <name val="Calibri"/>
      <family val="2"/>
      <scheme val="minor"/>
    </font>
    <font>
      <sz val="24"/>
      <color theme="1"/>
      <name val="Calibri"/>
      <family val="2"/>
      <scheme val="minor"/>
    </font>
    <font>
      <b/>
      <sz val="24"/>
      <color theme="1"/>
      <name val="Calibri"/>
      <family val="2"/>
      <scheme val="minor"/>
    </font>
    <font>
      <b/>
      <sz val="36"/>
      <color theme="0"/>
      <name val="Calibri"/>
      <family val="2"/>
      <scheme val="minor"/>
    </font>
    <font>
      <b/>
      <sz val="20"/>
      <color theme="1"/>
      <name val="Calibri"/>
      <family val="2"/>
      <scheme val="minor"/>
    </font>
    <font>
      <sz val="20"/>
      <color theme="1"/>
      <name val="Calibri"/>
      <family val="2"/>
      <scheme val="minor"/>
    </font>
    <font>
      <sz val="20"/>
      <name val="Calibri"/>
      <family val="2"/>
      <scheme val="minor"/>
    </font>
    <font>
      <b/>
      <sz val="20"/>
      <name val="Calibri"/>
      <family val="2"/>
      <scheme val="minor"/>
    </font>
    <font>
      <b/>
      <sz val="16"/>
      <color indexed="81"/>
      <name val="Tahoma"/>
      <family val="2"/>
    </font>
    <font>
      <b/>
      <sz val="18"/>
      <color indexed="81"/>
      <name val="Tahoma"/>
      <family val="2"/>
    </font>
    <font>
      <b/>
      <sz val="20"/>
      <color indexed="81"/>
      <name val="Tahoma"/>
      <family val="2"/>
    </font>
    <font>
      <sz val="16"/>
      <color indexed="81"/>
      <name val="Tahoma"/>
      <family val="2"/>
    </font>
  </fonts>
  <fills count="18">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03B1C8"/>
        <bgColor indexed="64"/>
      </patternFill>
    </fill>
    <fill>
      <patternFill patternType="solid">
        <fgColor theme="0"/>
        <bgColor rgb="FF000000"/>
      </patternFill>
    </fill>
    <fill>
      <patternFill patternType="solid">
        <fgColor theme="6"/>
        <bgColor indexed="64"/>
      </patternFill>
    </fill>
    <fill>
      <patternFill patternType="solid">
        <fgColor theme="8" tint="-0.499984740745262"/>
        <bgColor indexed="64"/>
      </patternFill>
    </fill>
    <fill>
      <patternFill patternType="solid">
        <fgColor theme="6" tint="-0.249977111117893"/>
        <bgColor indexed="64"/>
      </patternFill>
    </fill>
    <fill>
      <patternFill patternType="solid">
        <fgColor theme="6" tint="0.59999389629810485"/>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style="medium">
        <color auto="1"/>
      </right>
      <top/>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s>
  <cellStyleXfs count="12">
    <xf numFmtId="0" fontId="0" fillId="0" borderId="0"/>
    <xf numFmtId="9" fontId="1" fillId="0" borderId="0" applyFont="0" applyFill="0" applyBorder="0" applyAlignment="0" applyProtection="0"/>
    <xf numFmtId="0" fontId="16"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cellStyleXfs>
  <cellXfs count="373">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3" fillId="0" borderId="6" xfId="0" applyFont="1" applyBorder="1" applyAlignment="1">
      <alignment vertical="center" wrapText="1"/>
    </xf>
    <xf numFmtId="0" fontId="13" fillId="0" borderId="6" xfId="0" applyFont="1" applyBorder="1" applyAlignment="1">
      <alignment vertical="center"/>
    </xf>
    <xf numFmtId="0" fontId="15" fillId="6" borderId="11" xfId="0" applyFont="1" applyFill="1" applyBorder="1" applyAlignment="1">
      <alignment horizontal="center" vertical="center"/>
    </xf>
    <xf numFmtId="0" fontId="15" fillId="6" borderId="16"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5" fillId="0" borderId="4" xfId="0" applyFont="1" applyBorder="1" applyAlignment="1">
      <alignment horizontal="center" vertical="center" wrapText="1"/>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3" fillId="0" borderId="21" xfId="0" applyFont="1" applyBorder="1" applyAlignment="1">
      <alignment vertical="center" wrapText="1"/>
    </xf>
    <xf numFmtId="0" fontId="21" fillId="0" borderId="0" xfId="0" applyFont="1"/>
    <xf numFmtId="0" fontId="21" fillId="9" borderId="0" xfId="0" applyFont="1" applyFill="1"/>
    <xf numFmtId="0" fontId="20" fillId="11" borderId="0" xfId="0" applyFont="1" applyFill="1"/>
    <xf numFmtId="0" fontId="21" fillId="9" borderId="0" xfId="0" applyFont="1" applyFill="1" applyAlignment="1"/>
    <xf numFmtId="0" fontId="24" fillId="9" borderId="0" xfId="0" applyFont="1" applyFill="1" applyAlignment="1">
      <alignment horizontal="center" vertical="center" wrapText="1"/>
    </xf>
    <xf numFmtId="0" fontId="25" fillId="9" borderId="0" xfId="0" applyFont="1" applyFill="1" applyAlignment="1">
      <alignment horizontal="center"/>
    </xf>
    <xf numFmtId="0" fontId="26" fillId="9" borderId="0" xfId="0" applyFont="1" applyFill="1"/>
    <xf numFmtId="0" fontId="26" fillId="9" borderId="0" xfId="0" applyFont="1" applyFill="1" applyAlignment="1">
      <alignment horizontal="center"/>
    </xf>
    <xf numFmtId="0" fontId="11" fillId="9" borderId="37" xfId="0" applyFont="1" applyFill="1" applyBorder="1" applyAlignment="1">
      <alignment horizontal="center" vertical="center"/>
    </xf>
    <xf numFmtId="0" fontId="27" fillId="9" borderId="0" xfId="0" applyFont="1" applyFill="1" applyBorder="1" applyAlignment="1">
      <alignment horizontal="left" vertical="center" wrapText="1"/>
    </xf>
    <xf numFmtId="0" fontId="28" fillId="9" borderId="37" xfId="0" applyFont="1" applyFill="1" applyBorder="1" applyAlignment="1">
      <alignment horizontal="center" vertical="center"/>
    </xf>
    <xf numFmtId="0" fontId="28" fillId="9" borderId="37" xfId="0" applyFont="1" applyFill="1" applyBorder="1" applyAlignment="1">
      <alignment horizontal="center" vertical="center" wrapText="1"/>
    </xf>
    <xf numFmtId="0" fontId="27" fillId="11" borderId="0" xfId="0" applyFont="1" applyFill="1"/>
    <xf numFmtId="0" fontId="20" fillId="13" borderId="0" xfId="0" applyFont="1" applyFill="1"/>
    <xf numFmtId="0" fontId="19" fillId="9" borderId="0" xfId="0" applyFont="1" applyFill="1" applyAlignment="1">
      <alignment horizontal="center" vertical="center"/>
    </xf>
    <xf numFmtId="0" fontId="33" fillId="0" borderId="1" xfId="0" applyFont="1" applyBorder="1" applyAlignment="1">
      <alignment horizontal="justify" vertical="center" wrapText="1"/>
    </xf>
    <xf numFmtId="0" fontId="0" fillId="0" borderId="1" xfId="0" applyBorder="1"/>
    <xf numFmtId="0" fontId="0" fillId="0" borderId="1" xfId="0" applyBorder="1" applyAlignment="1">
      <alignment vertical="center"/>
    </xf>
    <xf numFmtId="0" fontId="37" fillId="9" borderId="0" xfId="0" applyFont="1" applyFill="1" applyBorder="1" applyAlignment="1" applyProtection="1">
      <alignment vertical="center"/>
      <protection locked="0"/>
    </xf>
    <xf numFmtId="0" fontId="38" fillId="0" borderId="0" xfId="0" applyFont="1" applyProtection="1">
      <protection locked="0"/>
    </xf>
    <xf numFmtId="0" fontId="38" fillId="0" borderId="0" xfId="0" applyFont="1" applyBorder="1" applyProtection="1">
      <protection locked="0"/>
    </xf>
    <xf numFmtId="2" fontId="38" fillId="0" borderId="0" xfId="0" applyNumberFormat="1" applyFont="1" applyProtection="1">
      <protection locked="0"/>
    </xf>
    <xf numFmtId="0" fontId="39" fillId="0" borderId="0" xfId="0" applyFont="1" applyAlignment="1" applyProtection="1">
      <alignment wrapText="1"/>
      <protection locked="0"/>
    </xf>
    <xf numFmtId="0" fontId="39" fillId="0" borderId="0" xfId="0" applyFont="1" applyProtection="1">
      <protection locked="0"/>
    </xf>
    <xf numFmtId="0" fontId="39" fillId="17" borderId="37" xfId="0" applyFont="1" applyFill="1" applyBorder="1" applyAlignment="1" applyProtection="1">
      <alignment horizontal="center" vertical="center"/>
    </xf>
    <xf numFmtId="0" fontId="38" fillId="0" borderId="0" xfId="0" applyFont="1" applyBorder="1" applyAlignment="1" applyProtection="1">
      <alignment horizontal="center"/>
      <protection locked="0"/>
    </xf>
    <xf numFmtId="0" fontId="38" fillId="0" borderId="0" xfId="0" applyFont="1" applyAlignment="1" applyProtection="1">
      <alignment horizontal="center"/>
      <protection locked="0"/>
    </xf>
    <xf numFmtId="0" fontId="39" fillId="17" borderId="37" xfId="0" applyFont="1" applyFill="1" applyBorder="1" applyAlignment="1" applyProtection="1">
      <alignment horizontal="center" vertical="center" wrapText="1"/>
    </xf>
    <xf numFmtId="0" fontId="37" fillId="10" borderId="18" xfId="0" applyFont="1" applyFill="1" applyBorder="1" applyAlignment="1" applyProtection="1">
      <alignment vertical="center"/>
    </xf>
    <xf numFmtId="0" fontId="35" fillId="9" borderId="0" xfId="0" applyFont="1" applyFill="1" applyBorder="1" applyAlignment="1" applyProtection="1">
      <alignment vertical="center"/>
      <protection locked="0"/>
    </xf>
    <xf numFmtId="0" fontId="42" fillId="0" borderId="0" xfId="0" applyFont="1" applyProtection="1">
      <protection locked="0"/>
    </xf>
    <xf numFmtId="0" fontId="42" fillId="0" borderId="1" xfId="0" applyNumberFormat="1" applyFont="1" applyBorder="1" applyAlignment="1" applyProtection="1">
      <alignment vertical="center"/>
      <protection locked="0"/>
    </xf>
    <xf numFmtId="0" fontId="41" fillId="4" borderId="42" xfId="0" applyFont="1" applyFill="1" applyBorder="1" applyAlignment="1" applyProtection="1">
      <alignment horizontal="center" vertical="center"/>
      <protection locked="0"/>
    </xf>
    <xf numFmtId="9" fontId="41" fillId="4" borderId="39" xfId="0" applyNumberFormat="1" applyFont="1" applyFill="1" applyBorder="1" applyAlignment="1" applyProtection="1">
      <alignment vertical="center"/>
      <protection locked="0"/>
    </xf>
    <xf numFmtId="9" fontId="41" fillId="4" borderId="39" xfId="0" applyNumberFormat="1" applyFont="1" applyFill="1" applyBorder="1" applyAlignment="1" applyProtection="1">
      <alignment horizontal="center" vertical="center"/>
      <protection locked="0"/>
    </xf>
    <xf numFmtId="9" fontId="41" fillId="4" borderId="40" xfId="0" applyNumberFormat="1" applyFont="1" applyFill="1" applyBorder="1" applyAlignment="1" applyProtection="1">
      <alignment horizontal="center" vertical="center"/>
    </xf>
    <xf numFmtId="1" fontId="41" fillId="4" borderId="45" xfId="0" applyNumberFormat="1" applyFont="1" applyFill="1" applyBorder="1" applyAlignment="1" applyProtection="1">
      <alignment horizontal="center" vertical="center"/>
    </xf>
    <xf numFmtId="9" fontId="41" fillId="4" borderId="45" xfId="0" applyNumberFormat="1" applyFont="1" applyFill="1" applyBorder="1" applyAlignment="1" applyProtection="1">
      <alignment horizontal="center" vertical="center"/>
    </xf>
    <xf numFmtId="9" fontId="41" fillId="4" borderId="45" xfId="1" applyFont="1" applyFill="1" applyBorder="1" applyAlignment="1" applyProtection="1">
      <alignment horizontal="center" vertical="center"/>
    </xf>
    <xf numFmtId="0" fontId="42" fillId="0" borderId="39" xfId="0" applyFont="1" applyBorder="1" applyProtection="1">
      <protection locked="0"/>
    </xf>
    <xf numFmtId="0" fontId="42" fillId="0" borderId="40" xfId="0" applyFont="1" applyBorder="1" applyProtection="1">
      <protection locked="0"/>
    </xf>
    <xf numFmtId="9" fontId="41" fillId="9" borderId="4" xfId="1" applyFont="1" applyFill="1" applyBorder="1" applyAlignment="1" applyProtection="1">
      <alignment horizontal="center" vertical="center" wrapText="1"/>
      <protection locked="0"/>
    </xf>
    <xf numFmtId="0" fontId="41" fillId="9" borderId="46" xfId="0" applyFont="1" applyFill="1" applyBorder="1" applyAlignment="1" applyProtection="1">
      <alignment vertical="center"/>
      <protection locked="0"/>
    </xf>
    <xf numFmtId="0" fontId="41" fillId="9" borderId="0" xfId="0" applyFont="1" applyFill="1" applyBorder="1" applyAlignment="1" applyProtection="1">
      <alignment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vertical="center" wrapText="1"/>
      <protection locked="0"/>
    </xf>
    <xf numFmtId="9" fontId="41" fillId="10" borderId="1" xfId="0" applyNumberFormat="1" applyFont="1" applyFill="1" applyBorder="1" applyAlignment="1" applyProtection="1">
      <alignment horizontal="center" vertical="center" wrapText="1"/>
      <protection locked="0"/>
    </xf>
    <xf numFmtId="0" fontId="41" fillId="9" borderId="46" xfId="0" applyFont="1" applyFill="1" applyBorder="1" applyAlignment="1" applyProtection="1">
      <alignment horizontal="center" vertical="center" wrapText="1"/>
      <protection locked="0"/>
    </xf>
    <xf numFmtId="0" fontId="41" fillId="9" borderId="0" xfId="0" applyFont="1" applyFill="1" applyBorder="1" applyAlignment="1" applyProtection="1">
      <alignment horizontal="center" vertical="center" wrapText="1"/>
      <protection locked="0"/>
    </xf>
    <xf numFmtId="0" fontId="41" fillId="9" borderId="46" xfId="0" applyFont="1" applyFill="1" applyBorder="1" applyAlignment="1" applyProtection="1">
      <alignment horizontal="center" vertical="center"/>
      <protection locked="0"/>
    </xf>
    <xf numFmtId="0" fontId="42" fillId="9" borderId="0" xfId="0" applyFont="1" applyFill="1" applyBorder="1" applyProtection="1">
      <protection locked="0"/>
    </xf>
    <xf numFmtId="0" fontId="42" fillId="9" borderId="0" xfId="0" applyFont="1" applyFill="1" applyBorder="1" applyAlignment="1" applyProtection="1">
      <alignment horizontal="center"/>
      <protection locked="0"/>
    </xf>
    <xf numFmtId="2" fontId="42" fillId="9" borderId="0" xfId="0" applyNumberFormat="1" applyFont="1" applyFill="1" applyBorder="1" applyProtection="1">
      <protection locked="0"/>
    </xf>
    <xf numFmtId="0" fontId="42" fillId="9" borderId="47" xfId="0" applyFont="1" applyFill="1" applyBorder="1" applyProtection="1">
      <protection locked="0"/>
    </xf>
    <xf numFmtId="0" fontId="42" fillId="0" borderId="0" xfId="0" applyFont="1" applyBorder="1" applyAlignment="1" applyProtection="1">
      <alignment horizontal="center"/>
      <protection locked="0"/>
    </xf>
    <xf numFmtId="0" fontId="42" fillId="0" borderId="30" xfId="0" applyFont="1" applyBorder="1" applyAlignment="1" applyProtection="1">
      <protection locked="0"/>
    </xf>
    <xf numFmtId="2" fontId="42" fillId="9" borderId="0" xfId="0" applyNumberFormat="1" applyFont="1" applyFill="1" applyBorder="1" applyAlignment="1" applyProtection="1">
      <alignment horizontal="center"/>
      <protection locked="0"/>
    </xf>
    <xf numFmtId="0" fontId="42" fillId="9" borderId="47" xfId="0" applyFont="1" applyFill="1" applyBorder="1" applyAlignment="1" applyProtection="1">
      <alignment horizontal="center"/>
      <protection locked="0"/>
    </xf>
    <xf numFmtId="2" fontId="41" fillId="9" borderId="0" xfId="0" applyNumberFormat="1" applyFont="1" applyFill="1" applyBorder="1" applyAlignment="1" applyProtection="1">
      <alignment horizontal="center"/>
      <protection locked="0"/>
    </xf>
    <xf numFmtId="0" fontId="41" fillId="9" borderId="0" xfId="0" applyFont="1" applyFill="1" applyBorder="1" applyAlignment="1" applyProtection="1">
      <alignment horizontal="center"/>
      <protection locked="0"/>
    </xf>
    <xf numFmtId="0" fontId="41" fillId="9" borderId="47" xfId="0" applyFont="1" applyFill="1" applyBorder="1" applyAlignment="1" applyProtection="1">
      <alignment horizontal="center"/>
      <protection locked="0"/>
    </xf>
    <xf numFmtId="0" fontId="41" fillId="9" borderId="42" xfId="0" applyFont="1" applyFill="1" applyBorder="1" applyAlignment="1" applyProtection="1">
      <alignment horizontal="center" vertical="center"/>
      <protection locked="0"/>
    </xf>
    <xf numFmtId="0" fontId="41" fillId="9" borderId="39" xfId="0" applyFont="1" applyFill="1" applyBorder="1" applyAlignment="1" applyProtection="1">
      <alignment horizontal="center" vertical="center"/>
      <protection locked="0"/>
    </xf>
    <xf numFmtId="0" fontId="42" fillId="9" borderId="39" xfId="0" applyFont="1" applyFill="1" applyBorder="1" applyProtection="1">
      <protection locked="0"/>
    </xf>
    <xf numFmtId="0" fontId="42" fillId="9" borderId="39" xfId="0" applyFont="1" applyFill="1" applyBorder="1" applyAlignment="1" applyProtection="1">
      <alignment horizontal="center"/>
      <protection locked="0"/>
    </xf>
    <xf numFmtId="2" fontId="42" fillId="9" borderId="39" xfId="0" applyNumberFormat="1" applyFont="1" applyFill="1" applyBorder="1" applyProtection="1">
      <protection locked="0"/>
    </xf>
    <xf numFmtId="0" fontId="42" fillId="9" borderId="40" xfId="0" applyFont="1" applyFill="1" applyBorder="1" applyProtection="1">
      <protection locked="0"/>
    </xf>
    <xf numFmtId="0" fontId="35" fillId="9" borderId="0" xfId="0" applyFont="1" applyFill="1" applyBorder="1" applyAlignment="1" applyProtection="1">
      <alignment horizontal="center" vertical="center"/>
      <protection locked="0"/>
    </xf>
    <xf numFmtId="0" fontId="42" fillId="0" borderId="0" xfId="0" applyFont="1" applyAlignment="1" applyProtection="1">
      <alignment horizontal="center"/>
      <protection locked="0"/>
    </xf>
    <xf numFmtId="2" fontId="42" fillId="0" borderId="0" xfId="0" applyNumberFormat="1" applyFont="1" applyProtection="1">
      <protection locked="0"/>
    </xf>
    <xf numFmtId="9" fontId="42" fillId="0" borderId="6" xfId="1" applyFont="1" applyBorder="1" applyAlignment="1" applyProtection="1">
      <alignment horizontal="center" vertical="center" wrapText="1"/>
      <protection locked="0"/>
    </xf>
    <xf numFmtId="1" fontId="41" fillId="4" borderId="40" xfId="0" applyNumberFormat="1" applyFont="1" applyFill="1" applyBorder="1" applyAlignment="1" applyProtection="1">
      <alignment horizontal="center" vertical="center"/>
    </xf>
    <xf numFmtId="0" fontId="42" fillId="0" borderId="9" xfId="0" applyNumberFormat="1" applyFont="1" applyBorder="1" applyAlignment="1" applyProtection="1">
      <alignment vertical="center"/>
      <protection locked="0"/>
    </xf>
    <xf numFmtId="0" fontId="27" fillId="9" borderId="0" xfId="0" applyFont="1" applyFill="1" applyBorder="1" applyAlignment="1">
      <alignment horizontal="left" vertical="center" wrapText="1"/>
    </xf>
    <xf numFmtId="0" fontId="28" fillId="9" borderId="44" xfId="0" applyFont="1" applyFill="1" applyBorder="1" applyAlignment="1">
      <alignment horizontal="center" vertical="center"/>
    </xf>
    <xf numFmtId="9" fontId="42" fillId="0" borderId="6" xfId="1" applyFont="1" applyBorder="1" applyAlignment="1" applyProtection="1">
      <alignment horizontal="center" vertical="center" wrapText="1"/>
      <protection locked="0"/>
    </xf>
    <xf numFmtId="9" fontId="42" fillId="0" borderId="6" xfId="1"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9" fontId="42" fillId="0" borderId="1" xfId="1" applyFont="1" applyBorder="1" applyAlignment="1" applyProtection="1">
      <alignment horizontal="center" vertical="center" wrapText="1"/>
      <protection locked="0"/>
    </xf>
    <xf numFmtId="0" fontId="42" fillId="0" borderId="1" xfId="0" applyFont="1" applyBorder="1" applyAlignment="1" applyProtection="1">
      <alignment vertical="center" wrapText="1"/>
      <protection locked="0"/>
    </xf>
    <xf numFmtId="0" fontId="42" fillId="0" borderId="1" xfId="0" applyFont="1" applyBorder="1" applyAlignment="1" applyProtection="1">
      <alignment wrapText="1"/>
      <protection locked="0"/>
    </xf>
    <xf numFmtId="1" fontId="42" fillId="0" borderId="1" xfId="1" applyNumberFormat="1" applyFont="1" applyBorder="1" applyAlignment="1" applyProtection="1">
      <alignment horizontal="center" vertical="center" wrapText="1"/>
      <protection locked="0"/>
    </xf>
    <xf numFmtId="0" fontId="42" fillId="0" borderId="1" xfId="0" applyFont="1" applyBorder="1" applyAlignment="1" applyProtection="1">
      <alignment horizontal="left" vertical="center" wrapText="1"/>
      <protection locked="0"/>
    </xf>
    <xf numFmtId="0" fontId="42" fillId="0" borderId="2" xfId="0" applyNumberFormat="1" applyFont="1" applyBorder="1" applyAlignment="1" applyProtection="1">
      <alignment vertical="center"/>
      <protection locked="0"/>
    </xf>
    <xf numFmtId="0" fontId="42" fillId="0" borderId="1" xfId="0" applyNumberFormat="1" applyFont="1" applyBorder="1" applyAlignment="1" applyProtection="1">
      <alignment vertical="center" wrapText="1"/>
      <protection locked="0"/>
    </xf>
    <xf numFmtId="9" fontId="42" fillId="0" borderId="1" xfId="1" applyFont="1" applyBorder="1" applyAlignment="1" applyProtection="1">
      <alignment horizontal="center" vertical="center" wrapText="1"/>
      <protection locked="0"/>
    </xf>
    <xf numFmtId="0" fontId="38" fillId="0" borderId="0" xfId="0" applyFont="1" applyBorder="1" applyAlignment="1" applyProtection="1">
      <alignment horizontal="right"/>
      <protection locked="0"/>
    </xf>
    <xf numFmtId="0" fontId="38" fillId="0" borderId="0" xfId="0" applyFont="1" applyAlignment="1" applyProtection="1">
      <alignment horizontal="right"/>
      <protection locked="0"/>
    </xf>
    <xf numFmtId="43" fontId="42" fillId="0" borderId="4" xfId="11" applyFont="1" applyBorder="1" applyAlignment="1" applyProtection="1">
      <alignment horizontal="right" vertical="center" wrapText="1"/>
      <protection locked="0"/>
    </xf>
    <xf numFmtId="10" fontId="42" fillId="0" borderId="1" xfId="0" applyNumberFormat="1" applyFont="1" applyBorder="1" applyAlignment="1" applyProtection="1">
      <alignment horizontal="right" vertical="center" wrapText="1"/>
      <protection locked="0"/>
    </xf>
    <xf numFmtId="10" fontId="42" fillId="0" borderId="4" xfId="0" applyNumberFormat="1" applyFont="1" applyBorder="1" applyAlignment="1" applyProtection="1">
      <alignment horizontal="right" vertical="center" wrapText="1"/>
      <protection locked="0"/>
    </xf>
    <xf numFmtId="9" fontId="42" fillId="0" borderId="1" xfId="1" applyFont="1" applyBorder="1" applyAlignment="1" applyProtection="1">
      <alignment horizontal="right" vertical="center" wrapText="1"/>
      <protection locked="0"/>
    </xf>
    <xf numFmtId="1" fontId="41" fillId="4" borderId="45" xfId="0" applyNumberFormat="1" applyFont="1" applyFill="1" applyBorder="1" applyAlignment="1" applyProtection="1">
      <alignment horizontal="right" vertical="center"/>
    </xf>
    <xf numFmtId="0" fontId="41" fillId="9" borderId="0" xfId="0" applyFont="1" applyFill="1" applyBorder="1" applyAlignment="1" applyProtection="1">
      <alignment horizontal="right" vertical="center"/>
      <protection locked="0"/>
    </xf>
    <xf numFmtId="0" fontId="41" fillId="9" borderId="0" xfId="0" applyFont="1" applyFill="1" applyBorder="1" applyAlignment="1" applyProtection="1">
      <alignment horizontal="right" vertical="center" wrapText="1"/>
      <protection locked="0"/>
    </xf>
    <xf numFmtId="0" fontId="42" fillId="9" borderId="0" xfId="0" applyFont="1" applyFill="1" applyBorder="1" applyAlignment="1" applyProtection="1">
      <alignment horizontal="right"/>
      <protection locked="0"/>
    </xf>
    <xf numFmtId="0" fontId="42" fillId="9" borderId="39" xfId="0" applyFont="1" applyFill="1" applyBorder="1" applyAlignment="1" applyProtection="1">
      <alignment horizontal="right"/>
      <protection locked="0"/>
    </xf>
    <xf numFmtId="0" fontId="35" fillId="9" borderId="0" xfId="0" applyFont="1" applyFill="1" applyBorder="1" applyAlignment="1" applyProtection="1">
      <alignment horizontal="right" vertical="center"/>
      <protection locked="0"/>
    </xf>
    <xf numFmtId="0" fontId="42" fillId="0" borderId="0" xfId="0" applyFont="1" applyAlignment="1" applyProtection="1">
      <alignment horizontal="right"/>
      <protection locked="0"/>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27" fillId="9" borderId="17" xfId="0" applyFont="1" applyFill="1" applyBorder="1" applyAlignment="1">
      <alignment horizontal="left" vertical="center" wrapText="1"/>
    </xf>
    <xf numFmtId="0" fontId="27" fillId="9" borderId="18" xfId="0" applyFont="1" applyFill="1" applyBorder="1" applyAlignment="1">
      <alignment horizontal="left" vertical="center" wrapText="1"/>
    </xf>
    <xf numFmtId="0" fontId="27" fillId="9" borderId="19" xfId="0" applyFont="1" applyFill="1" applyBorder="1" applyAlignment="1">
      <alignment horizontal="left" vertical="center" wrapText="1"/>
    </xf>
    <xf numFmtId="0" fontId="27" fillId="9" borderId="35" xfId="0" applyFont="1" applyFill="1" applyBorder="1" applyAlignment="1">
      <alignment horizontal="left" vertical="center" wrapText="1"/>
    </xf>
    <xf numFmtId="0" fontId="27" fillId="9" borderId="41" xfId="0" applyFont="1" applyFill="1" applyBorder="1" applyAlignment="1">
      <alignment horizontal="left" vertical="center" wrapText="1"/>
    </xf>
    <xf numFmtId="0" fontId="27" fillId="9" borderId="43" xfId="0" applyFont="1" applyFill="1" applyBorder="1" applyAlignment="1">
      <alignment horizontal="left" vertical="center" wrapText="1"/>
    </xf>
    <xf numFmtId="0" fontId="27" fillId="9" borderId="46" xfId="0" applyFont="1" applyFill="1" applyBorder="1" applyAlignment="1">
      <alignment horizontal="left" vertical="center" wrapText="1"/>
    </xf>
    <xf numFmtId="0" fontId="27" fillId="9" borderId="0" xfId="0" applyFont="1" applyFill="1" applyBorder="1" applyAlignment="1">
      <alignment horizontal="left" vertical="center" wrapText="1"/>
    </xf>
    <xf numFmtId="0" fontId="27" fillId="9" borderId="47" xfId="0" applyFont="1" applyFill="1" applyBorder="1" applyAlignment="1">
      <alignment horizontal="left" vertical="center" wrapText="1"/>
    </xf>
    <xf numFmtId="0" fontId="27" fillId="9" borderId="42" xfId="0" applyFont="1" applyFill="1" applyBorder="1" applyAlignment="1">
      <alignment horizontal="left" vertical="center" wrapText="1"/>
    </xf>
    <xf numFmtId="0" fontId="27" fillId="9" borderId="39" xfId="0" applyFont="1" applyFill="1" applyBorder="1" applyAlignment="1">
      <alignment horizontal="left" vertical="center" wrapText="1"/>
    </xf>
    <xf numFmtId="0" fontId="27" fillId="9" borderId="40" xfId="0" applyFont="1" applyFill="1" applyBorder="1" applyAlignment="1">
      <alignment horizontal="left" vertical="center" wrapText="1"/>
    </xf>
    <xf numFmtId="0" fontId="28" fillId="9" borderId="44" xfId="0" applyFont="1" applyFill="1" applyBorder="1" applyAlignment="1">
      <alignment horizontal="center" vertical="center" wrapText="1"/>
    </xf>
    <xf numFmtId="0" fontId="28" fillId="9" borderId="49"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36" fillId="9" borderId="35" xfId="0" applyFont="1" applyFill="1" applyBorder="1" applyAlignment="1">
      <alignment horizontal="left" vertical="center" wrapText="1"/>
    </xf>
    <xf numFmtId="0" fontId="24" fillId="9" borderId="0" xfId="0" applyFont="1" applyFill="1" applyAlignment="1">
      <alignment horizontal="center" vertical="center" wrapText="1"/>
    </xf>
    <xf numFmtId="0" fontId="25" fillId="9" borderId="0" xfId="0" applyFont="1" applyFill="1" applyAlignment="1">
      <alignment horizontal="center"/>
    </xf>
    <xf numFmtId="0" fontId="19" fillId="12" borderId="0" xfId="0" applyFont="1" applyFill="1" applyAlignment="1">
      <alignment horizontal="center" vertical="center"/>
    </xf>
    <xf numFmtId="0" fontId="42" fillId="0" borderId="4"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1" fillId="8" borderId="8" xfId="0" applyFont="1" applyFill="1" applyBorder="1" applyAlignment="1" applyProtection="1">
      <alignment horizontal="center" vertical="center" wrapText="1"/>
      <protection locked="0"/>
    </xf>
    <xf numFmtId="0" fontId="41" fillId="8" borderId="11"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justify" vertical="center" wrapText="1"/>
      <protection locked="0"/>
    </xf>
    <xf numFmtId="9" fontId="42" fillId="0" borderId="1" xfId="1" applyFont="1" applyBorder="1" applyAlignment="1" applyProtection="1">
      <alignment horizontal="center" vertical="center" wrapText="1"/>
      <protection locked="0"/>
    </xf>
    <xf numFmtId="14" fontId="42" fillId="0" borderId="1" xfId="0" applyNumberFormat="1" applyFont="1" applyBorder="1" applyAlignment="1" applyProtection="1">
      <alignment horizontal="center" vertical="center" wrapText="1"/>
      <protection locked="0"/>
    </xf>
    <xf numFmtId="0" fontId="37" fillId="10" borderId="17" xfId="0" applyFont="1" applyFill="1" applyBorder="1" applyAlignment="1" applyProtection="1">
      <alignment horizontal="center" vertical="center"/>
    </xf>
    <xf numFmtId="0" fontId="37" fillId="10" borderId="18" xfId="0" applyFont="1" applyFill="1" applyBorder="1" applyAlignment="1" applyProtection="1">
      <alignment horizontal="center" vertical="center"/>
    </xf>
    <xf numFmtId="0" fontId="39" fillId="2" borderId="44" xfId="0" applyFont="1" applyFill="1" applyBorder="1" applyAlignment="1" applyProtection="1">
      <alignment horizontal="center" vertical="center" wrapText="1"/>
    </xf>
    <xf numFmtId="0" fontId="39" fillId="2" borderId="45" xfId="0" applyFont="1" applyFill="1" applyBorder="1" applyAlignment="1" applyProtection="1">
      <alignment horizontal="center" vertical="center" wrapText="1"/>
    </xf>
    <xf numFmtId="9" fontId="42" fillId="0" borderId="4" xfId="0" applyNumberFormat="1" applyFont="1" applyBorder="1" applyAlignment="1" applyProtection="1">
      <alignment horizontal="center" vertical="center" wrapText="1"/>
      <protection locked="0"/>
    </xf>
    <xf numFmtId="1" fontId="42" fillId="0" borderId="1" xfId="1" applyNumberFormat="1" applyFont="1" applyFill="1" applyBorder="1" applyAlignment="1" applyProtection="1">
      <alignment horizontal="center" vertical="center" wrapText="1"/>
      <protection locked="0"/>
    </xf>
    <xf numFmtId="166" fontId="42" fillId="0" borderId="1" xfId="1" applyNumberFormat="1" applyFont="1" applyFill="1" applyBorder="1" applyAlignment="1" applyProtection="1">
      <alignment horizontal="center" vertical="center" wrapText="1"/>
      <protection locked="0"/>
    </xf>
    <xf numFmtId="0" fontId="42" fillId="0" borderId="9" xfId="0" applyFont="1" applyFill="1" applyBorder="1" applyAlignment="1" applyProtection="1">
      <alignment horizontal="center" vertical="center" wrapText="1"/>
      <protection locked="0"/>
    </xf>
    <xf numFmtId="0" fontId="42" fillId="0" borderId="2" xfId="0" applyFont="1" applyFill="1" applyBorder="1" applyAlignment="1" applyProtection="1">
      <alignment horizontal="center" vertical="center" wrapText="1"/>
      <protection locked="0"/>
    </xf>
    <xf numFmtId="0" fontId="42" fillId="0" borderId="9" xfId="0" applyFont="1" applyBorder="1" applyAlignment="1" applyProtection="1">
      <alignment horizontal="justify" vertical="center" wrapText="1"/>
      <protection locked="0"/>
    </xf>
    <xf numFmtId="0" fontId="42" fillId="0" borderId="2" xfId="0" applyFont="1" applyBorder="1" applyAlignment="1" applyProtection="1">
      <alignment horizontal="justify" vertical="center" wrapText="1"/>
      <protection locked="0"/>
    </xf>
    <xf numFmtId="0" fontId="42" fillId="0" borderId="9" xfId="0" applyFont="1" applyBorder="1" applyAlignment="1" applyProtection="1">
      <alignment horizontal="center" vertical="center" wrapText="1"/>
      <protection locked="0"/>
    </xf>
    <xf numFmtId="0" fontId="42" fillId="0" borderId="2" xfId="0" applyFont="1" applyBorder="1" applyAlignment="1" applyProtection="1">
      <alignment horizontal="center" vertical="center" wrapText="1"/>
      <protection locked="0"/>
    </xf>
    <xf numFmtId="0" fontId="37" fillId="12" borderId="18" xfId="0" applyFont="1" applyFill="1" applyBorder="1" applyAlignment="1" applyProtection="1">
      <alignment horizontal="center" vertical="center" wrapText="1"/>
    </xf>
    <xf numFmtId="0" fontId="37" fillId="12" borderId="19" xfId="0" applyFont="1" applyFill="1" applyBorder="1" applyAlignment="1" applyProtection="1">
      <alignment horizontal="center" vertical="center" wrapText="1"/>
    </xf>
    <xf numFmtId="14" fontId="42" fillId="0" borderId="1" xfId="0" applyNumberFormat="1" applyFont="1" applyFill="1" applyBorder="1" applyAlignment="1" applyProtection="1">
      <alignment horizontal="center" vertical="center" wrapText="1"/>
      <protection locked="0"/>
    </xf>
    <xf numFmtId="0" fontId="42" fillId="0" borderId="1" xfId="0" applyFont="1" applyFill="1" applyBorder="1" applyAlignment="1" applyProtection="1">
      <alignment horizontal="justify" vertical="center" wrapText="1"/>
      <protection locked="0"/>
    </xf>
    <xf numFmtId="0" fontId="39" fillId="2" borderId="44" xfId="0" applyFont="1" applyFill="1" applyBorder="1" applyAlignment="1" applyProtection="1">
      <alignment horizontal="right" vertical="center" wrapText="1"/>
    </xf>
    <xf numFmtId="0" fontId="39" fillId="2" borderId="45" xfId="0" applyFont="1" applyFill="1" applyBorder="1" applyAlignment="1" applyProtection="1">
      <alignment horizontal="right" vertical="center" wrapText="1"/>
    </xf>
    <xf numFmtId="0" fontId="39" fillId="4" borderId="44" xfId="0" applyFont="1" applyFill="1" applyBorder="1" applyAlignment="1" applyProtection="1">
      <alignment horizontal="center" vertical="center" wrapText="1"/>
    </xf>
    <xf numFmtId="0" fontId="39" fillId="4" borderId="45" xfId="0" applyFont="1" applyFill="1" applyBorder="1" applyAlignment="1" applyProtection="1">
      <alignment horizontal="center" vertical="center" wrapText="1"/>
    </xf>
    <xf numFmtId="0" fontId="39" fillId="4" borderId="37" xfId="0" applyFont="1" applyFill="1" applyBorder="1" applyAlignment="1" applyProtection="1">
      <alignment horizontal="center" vertical="center" wrapText="1"/>
    </xf>
    <xf numFmtId="165" fontId="42" fillId="0" borderId="9" xfId="11" applyNumberFormat="1" applyFont="1" applyBorder="1" applyAlignment="1" applyProtection="1">
      <alignment horizontal="center" vertical="center" wrapText="1"/>
      <protection locked="0"/>
    </xf>
    <xf numFmtId="165" fontId="42" fillId="0" borderId="1" xfId="11" applyNumberFormat="1" applyFont="1" applyBorder="1" applyAlignment="1" applyProtection="1">
      <alignment horizontal="center" vertical="center" wrapText="1"/>
      <protection locked="0"/>
    </xf>
    <xf numFmtId="165" fontId="42" fillId="0" borderId="2" xfId="11" applyNumberFormat="1" applyFont="1" applyBorder="1" applyAlignment="1" applyProtection="1">
      <alignment horizontal="center" vertical="center" wrapText="1"/>
      <protection locked="0"/>
    </xf>
    <xf numFmtId="14" fontId="42" fillId="0" borderId="9" xfId="0" applyNumberFormat="1" applyFont="1" applyBorder="1" applyAlignment="1" applyProtection="1">
      <alignment horizontal="center" vertical="center" wrapText="1"/>
      <protection locked="0"/>
    </xf>
    <xf numFmtId="14" fontId="42" fillId="0" borderId="2" xfId="0" applyNumberFormat="1" applyFont="1" applyBorder="1" applyAlignment="1" applyProtection="1">
      <alignment horizontal="center" vertical="center" wrapText="1"/>
      <protection locked="0"/>
    </xf>
    <xf numFmtId="10" fontId="42" fillId="0" borderId="4" xfId="0" applyNumberFormat="1" applyFont="1" applyBorder="1" applyAlignment="1" applyProtection="1">
      <alignment horizontal="center" vertical="center" wrapText="1"/>
      <protection locked="0"/>
    </xf>
    <xf numFmtId="0" fontId="39" fillId="4" borderId="35" xfId="0" applyFont="1" applyFill="1" applyBorder="1" applyAlignment="1" applyProtection="1">
      <alignment horizontal="center" vertical="center" wrapText="1"/>
    </xf>
    <xf numFmtId="0" fontId="39" fillId="4" borderId="43" xfId="0" applyFont="1" applyFill="1" applyBorder="1" applyAlignment="1" applyProtection="1">
      <alignment horizontal="center" vertical="center" wrapText="1"/>
    </xf>
    <xf numFmtId="0" fontId="39" fillId="4" borderId="42" xfId="0" applyFont="1" applyFill="1" applyBorder="1" applyAlignment="1" applyProtection="1">
      <alignment horizontal="center" vertical="center" wrapText="1"/>
    </xf>
    <xf numFmtId="0" fontId="39" fillId="4" borderId="40" xfId="0" applyFont="1" applyFill="1" applyBorder="1" applyAlignment="1" applyProtection="1">
      <alignment horizontal="center" vertical="center" wrapText="1"/>
    </xf>
    <xf numFmtId="10" fontId="43" fillId="0" borderId="36" xfId="1" applyNumberFormat="1" applyFont="1" applyFill="1" applyBorder="1" applyAlignment="1" applyProtection="1">
      <alignment horizontal="center" vertical="center" wrapText="1"/>
    </xf>
    <xf numFmtId="10" fontId="43" fillId="0" borderId="3" xfId="1" applyNumberFormat="1" applyFont="1" applyFill="1" applyBorder="1" applyAlignment="1" applyProtection="1">
      <alignment horizontal="center" vertical="center" wrapText="1"/>
    </xf>
    <xf numFmtId="10" fontId="43" fillId="0" borderId="51" xfId="1" applyNumberFormat="1" applyFont="1" applyFill="1" applyBorder="1" applyAlignment="1" applyProtection="1">
      <alignment horizontal="center" vertical="center" wrapText="1"/>
    </xf>
    <xf numFmtId="10" fontId="42" fillId="0" borderId="36" xfId="1" applyNumberFormat="1" applyFont="1" applyBorder="1" applyAlignment="1" applyProtection="1">
      <alignment horizontal="center" vertical="center" wrapText="1"/>
    </xf>
    <xf numFmtId="10" fontId="42" fillId="0" borderId="3" xfId="1" applyNumberFormat="1" applyFont="1" applyBorder="1" applyAlignment="1" applyProtection="1">
      <alignment horizontal="center" vertical="center" wrapText="1"/>
    </xf>
    <xf numFmtId="10" fontId="42" fillId="0" borderId="4" xfId="1" applyNumberFormat="1" applyFont="1" applyBorder="1" applyAlignment="1" applyProtection="1">
      <alignment horizontal="center" vertical="center" wrapText="1"/>
    </xf>
    <xf numFmtId="9" fontId="42" fillId="0" borderId="4" xfId="1" applyFont="1" applyBorder="1" applyAlignment="1" applyProtection="1">
      <alignment horizontal="center" vertical="center" wrapText="1"/>
      <protection locked="0"/>
    </xf>
    <xf numFmtId="9" fontId="41" fillId="0" borderId="10" xfId="0" applyNumberFormat="1" applyFont="1" applyBorder="1" applyAlignment="1" applyProtection="1">
      <alignment horizontal="center" vertical="center" wrapText="1"/>
      <protection locked="0"/>
    </xf>
    <xf numFmtId="0" fontId="41" fillId="0" borderId="12" xfId="0" applyFont="1" applyBorder="1" applyAlignment="1" applyProtection="1">
      <alignment horizontal="center" vertical="center" wrapText="1"/>
      <protection locked="0"/>
    </xf>
    <xf numFmtId="9" fontId="42" fillId="0" borderId="21" xfId="1" applyFont="1" applyBorder="1" applyAlignment="1" applyProtection="1">
      <alignment horizontal="center" vertical="center" wrapText="1"/>
      <protection locked="0"/>
    </xf>
    <xf numFmtId="9" fontId="42" fillId="0" borderId="6" xfId="1" applyFont="1" applyBorder="1" applyAlignment="1" applyProtection="1">
      <alignment horizontal="center" vertical="center" wrapText="1"/>
      <protection locked="0"/>
    </xf>
    <xf numFmtId="165" fontId="42" fillId="0" borderId="2" xfId="11" applyNumberFormat="1" applyFont="1" applyBorder="1" applyAlignment="1" applyProtection="1">
      <alignment horizontal="right" vertical="center" wrapText="1"/>
      <protection locked="0"/>
    </xf>
    <xf numFmtId="165" fontId="42" fillId="0" borderId="3" xfId="11" applyNumberFormat="1" applyFont="1" applyBorder="1" applyAlignment="1" applyProtection="1">
      <alignment horizontal="right" vertical="center" wrapText="1"/>
      <protection locked="0"/>
    </xf>
    <xf numFmtId="165" fontId="42" fillId="0" borderId="4" xfId="11" applyNumberFormat="1" applyFont="1" applyBorder="1" applyAlignment="1" applyProtection="1">
      <alignment horizontal="right" vertical="center" wrapText="1"/>
      <protection locked="0"/>
    </xf>
    <xf numFmtId="43" fontId="42" fillId="0" borderId="1" xfId="11" applyFont="1" applyBorder="1" applyAlignment="1" applyProtection="1">
      <alignment horizontal="right" vertical="center" wrapText="1"/>
      <protection locked="0"/>
    </xf>
    <xf numFmtId="0" fontId="41" fillId="0" borderId="1" xfId="0" applyFont="1" applyFill="1" applyBorder="1" applyAlignment="1" applyProtection="1">
      <alignment horizontal="center" vertical="center" wrapText="1"/>
      <protection locked="0"/>
    </xf>
    <xf numFmtId="165" fontId="42" fillId="0" borderId="1" xfId="11" applyNumberFormat="1" applyFont="1" applyFill="1" applyBorder="1" applyAlignment="1" applyProtection="1">
      <alignment horizontal="center" vertical="center" wrapText="1"/>
      <protection locked="0"/>
    </xf>
    <xf numFmtId="9" fontId="41" fillId="0" borderId="12" xfId="1" applyFont="1" applyFill="1" applyBorder="1" applyAlignment="1" applyProtection="1">
      <alignment horizontal="center" vertical="center" wrapText="1"/>
      <protection locked="0"/>
    </xf>
    <xf numFmtId="0" fontId="42" fillId="0" borderId="4" xfId="0" applyFont="1" applyFill="1" applyBorder="1" applyAlignment="1" applyProtection="1">
      <alignment horizontal="center" vertical="center" wrapText="1"/>
      <protection locked="0"/>
    </xf>
    <xf numFmtId="0" fontId="43" fillId="9" borderId="23" xfId="0" applyFont="1" applyFill="1" applyBorder="1" applyAlignment="1" applyProtection="1">
      <alignment horizontal="center"/>
      <protection locked="0"/>
    </xf>
    <xf numFmtId="0" fontId="43" fillId="9" borderId="25" xfId="0" applyFont="1" applyFill="1" applyBorder="1" applyAlignment="1" applyProtection="1">
      <alignment horizontal="center"/>
      <protection locked="0"/>
    </xf>
    <xf numFmtId="0" fontId="43" fillId="9" borderId="24" xfId="0" applyFont="1" applyFill="1" applyBorder="1" applyAlignment="1" applyProtection="1">
      <alignment horizontal="center"/>
      <protection locked="0"/>
    </xf>
    <xf numFmtId="0" fontId="44" fillId="9" borderId="33" xfId="0" applyFont="1" applyFill="1" applyBorder="1" applyAlignment="1" applyProtection="1">
      <alignment horizontal="center" vertical="center"/>
      <protection locked="0"/>
    </xf>
    <xf numFmtId="0" fontId="44" fillId="9" borderId="48" xfId="0" applyFont="1" applyFill="1" applyBorder="1" applyAlignment="1" applyProtection="1">
      <alignment horizontal="center" vertical="center"/>
      <protection locked="0"/>
    </xf>
    <xf numFmtId="0" fontId="44" fillId="9" borderId="34" xfId="0" applyFont="1" applyFill="1" applyBorder="1" applyAlignment="1" applyProtection="1">
      <alignment horizontal="center" vertical="center"/>
      <protection locked="0"/>
    </xf>
    <xf numFmtId="43" fontId="42" fillId="0" borderId="1" xfId="11" applyFont="1" applyBorder="1" applyAlignment="1" applyProtection="1">
      <alignment horizontal="center" vertical="center" wrapText="1"/>
      <protection locked="0"/>
    </xf>
    <xf numFmtId="0" fontId="42" fillId="0" borderId="26" xfId="0" applyFont="1" applyBorder="1" applyAlignment="1" applyProtection="1">
      <alignment horizontal="center"/>
      <protection locked="0"/>
    </xf>
    <xf numFmtId="0" fontId="42" fillId="0" borderId="32" xfId="0" applyFont="1" applyBorder="1" applyAlignment="1" applyProtection="1">
      <alignment horizontal="center"/>
      <protection locked="0"/>
    </xf>
    <xf numFmtId="0" fontId="41" fillId="9" borderId="13" xfId="0" applyFont="1" applyFill="1" applyBorder="1" applyAlignment="1" applyProtection="1">
      <alignment horizontal="center" vertical="center"/>
      <protection locked="0"/>
    </xf>
    <xf numFmtId="0" fontId="41" fillId="9" borderId="14" xfId="0" applyFont="1" applyFill="1" applyBorder="1" applyAlignment="1" applyProtection="1">
      <alignment horizontal="center" vertical="center"/>
      <protection locked="0"/>
    </xf>
    <xf numFmtId="0" fontId="41" fillId="9" borderId="15" xfId="0" applyFont="1" applyFill="1" applyBorder="1" applyAlignment="1" applyProtection="1">
      <alignment horizontal="center" vertical="center"/>
      <protection locked="0"/>
    </xf>
    <xf numFmtId="0" fontId="42" fillId="9" borderId="38" xfId="0" applyFont="1" applyFill="1" applyBorder="1" applyAlignment="1" applyProtection="1">
      <alignment horizontal="center"/>
      <protection locked="0"/>
    </xf>
    <xf numFmtId="0" fontId="42" fillId="9" borderId="25" xfId="0" applyFont="1" applyFill="1" applyBorder="1" applyAlignment="1" applyProtection="1">
      <alignment horizontal="center"/>
      <protection locked="0"/>
    </xf>
    <xf numFmtId="0" fontId="42" fillId="9" borderId="24" xfId="0" applyFont="1" applyFill="1" applyBorder="1" applyAlignment="1" applyProtection="1">
      <alignment horizontal="center"/>
      <protection locked="0"/>
    </xf>
    <xf numFmtId="0" fontId="42" fillId="0" borderId="0" xfId="0" applyFont="1" applyBorder="1" applyAlignment="1" applyProtection="1">
      <alignment horizontal="center"/>
      <protection locked="0"/>
    </xf>
    <xf numFmtId="0" fontId="42" fillId="0" borderId="47" xfId="0" applyFont="1" applyBorder="1" applyAlignment="1" applyProtection="1">
      <alignment horizontal="center"/>
      <protection locked="0"/>
    </xf>
    <xf numFmtId="164" fontId="38" fillId="0" borderId="0" xfId="1" applyNumberFormat="1" applyFont="1" applyBorder="1" applyAlignment="1" applyProtection="1">
      <alignment horizontal="center" vertical="center" wrapText="1"/>
      <protection locked="0"/>
    </xf>
    <xf numFmtId="0" fontId="38" fillId="0" borderId="0" xfId="0" applyFont="1" applyAlignment="1" applyProtection="1">
      <alignment horizontal="center"/>
      <protection locked="0"/>
    </xf>
    <xf numFmtId="0" fontId="37" fillId="16" borderId="42" xfId="0" applyFont="1" applyFill="1" applyBorder="1" applyAlignment="1" applyProtection="1">
      <alignment horizontal="center" vertical="center"/>
    </xf>
    <xf numFmtId="0" fontId="39" fillId="16" borderId="39" xfId="0" applyFont="1" applyFill="1" applyBorder="1" applyAlignment="1" applyProtection="1">
      <alignment horizontal="center" vertical="center"/>
    </xf>
    <xf numFmtId="0" fontId="39" fillId="16" borderId="40" xfId="0" applyFont="1" applyFill="1" applyBorder="1" applyAlignment="1" applyProtection="1">
      <alignment horizontal="center" vertical="center"/>
    </xf>
    <xf numFmtId="2" fontId="39" fillId="14" borderId="44" xfId="0" applyNumberFormat="1" applyFont="1" applyFill="1" applyBorder="1" applyAlignment="1" applyProtection="1">
      <alignment horizontal="center" vertical="center" wrapText="1"/>
    </xf>
    <xf numFmtId="2" fontId="39" fillId="14" borderId="45" xfId="0" applyNumberFormat="1" applyFont="1" applyFill="1" applyBorder="1" applyAlignment="1" applyProtection="1">
      <alignment horizontal="center" vertical="center" wrapText="1"/>
    </xf>
    <xf numFmtId="0" fontId="39" fillId="17" borderId="37" xfId="0" applyFont="1" applyFill="1" applyBorder="1" applyAlignment="1" applyProtection="1">
      <alignment horizontal="center" vertical="center" wrapText="1"/>
    </xf>
    <xf numFmtId="0" fontId="40" fillId="15" borderId="17" xfId="0" applyFont="1" applyFill="1" applyBorder="1" applyAlignment="1" applyProtection="1">
      <alignment horizontal="center" vertical="center"/>
      <protection locked="0"/>
    </xf>
    <xf numFmtId="0" fontId="40" fillId="15" borderId="18" xfId="0" applyFont="1" applyFill="1" applyBorder="1" applyAlignment="1" applyProtection="1">
      <alignment horizontal="center" vertical="center"/>
      <protection locked="0"/>
    </xf>
    <xf numFmtId="0" fontId="40" fillId="15" borderId="19" xfId="0" applyFont="1" applyFill="1" applyBorder="1" applyAlignment="1" applyProtection="1">
      <alignment horizontal="center" vertical="center"/>
      <protection locked="0"/>
    </xf>
    <xf numFmtId="0" fontId="39" fillId="4" borderId="37" xfId="0" applyFont="1" applyFill="1" applyBorder="1" applyAlignment="1" applyProtection="1">
      <alignment horizontal="center" vertical="center"/>
    </xf>
    <xf numFmtId="0" fontId="39" fillId="14" borderId="44" xfId="0" applyFont="1" applyFill="1" applyBorder="1" applyAlignment="1" applyProtection="1">
      <alignment horizontal="center" vertical="center" wrapText="1"/>
    </xf>
    <xf numFmtId="0" fontId="39" fillId="14" borderId="45" xfId="0" applyFont="1" applyFill="1" applyBorder="1" applyAlignment="1" applyProtection="1">
      <alignment horizontal="center" vertical="center" wrapText="1"/>
    </xf>
    <xf numFmtId="0" fontId="41" fillId="9" borderId="38" xfId="0" applyFont="1" applyFill="1" applyBorder="1" applyAlignment="1" applyProtection="1">
      <alignment horizontal="left" vertical="center" wrapText="1"/>
      <protection locked="0"/>
    </xf>
    <xf numFmtId="0" fontId="41" fillId="9" borderId="25" xfId="0" applyFont="1" applyFill="1" applyBorder="1" applyAlignment="1" applyProtection="1">
      <alignment horizontal="left" vertical="center" wrapText="1"/>
      <protection locked="0"/>
    </xf>
    <xf numFmtId="0" fontId="41" fillId="9" borderId="50" xfId="0" applyFont="1" applyFill="1" applyBorder="1" applyAlignment="1" applyProtection="1">
      <alignment horizontal="left" vertical="center" wrapText="1"/>
      <protection locked="0"/>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5" fillId="7" borderId="1" xfId="0" applyFont="1" applyFill="1" applyBorder="1" applyAlignment="1">
      <alignment vertical="center" wrapText="1"/>
    </xf>
    <xf numFmtId="0" fontId="10" fillId="5" borderId="41"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17" fillId="7" borderId="37" xfId="0" applyFont="1" applyFill="1" applyBorder="1" applyAlignment="1">
      <alignment horizontal="left" vertical="top" wrapText="1"/>
    </xf>
    <xf numFmtId="0" fontId="15" fillId="7" borderId="4" xfId="0"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2">
    <cellStyle name="Hipervínculo" xfId="3" builtinId="8" hidden="1"/>
    <cellStyle name="Hipervínculo" xfId="5" builtinId="8" hidden="1"/>
    <cellStyle name="Hipervínculo" xfId="7" builtinId="8" hidden="1"/>
    <cellStyle name="Hipervínculo" xfId="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Millares" xfId="11" builtinId="3"/>
    <cellStyle name="Normal" xfId="0" builtinId="0"/>
    <cellStyle name="Normal 2" xfId="2"/>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164" t="s">
        <v>0</v>
      </c>
      <c r="C2" s="164"/>
      <c r="D2" s="164"/>
      <c r="E2" s="164"/>
      <c r="F2" s="164"/>
      <c r="G2" s="164"/>
      <c r="H2" s="164"/>
      <c r="I2" s="164"/>
    </row>
    <row r="3" spans="1:9" x14ac:dyDescent="0.25">
      <c r="B3" s="180" t="s">
        <v>1</v>
      </c>
      <c r="C3" s="180"/>
      <c r="D3" s="180"/>
      <c r="E3" s="180"/>
      <c r="F3" s="180"/>
      <c r="G3" s="180"/>
      <c r="H3" s="180"/>
      <c r="I3" s="180"/>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174" t="s">
        <v>11</v>
      </c>
      <c r="D9" s="5" t="s">
        <v>12</v>
      </c>
      <c r="E9" s="20"/>
      <c r="F9" s="7"/>
      <c r="I9" s="8"/>
    </row>
    <row r="10" spans="1:9" x14ac:dyDescent="0.25">
      <c r="C10" s="174"/>
      <c r="D10" s="5" t="s">
        <v>13</v>
      </c>
      <c r="E10" s="20"/>
    </row>
    <row r="12" spans="1:9" x14ac:dyDescent="0.25">
      <c r="A12" s="175" t="s">
        <v>14</v>
      </c>
      <c r="B12" s="176"/>
      <c r="C12" s="176"/>
      <c r="D12" s="176"/>
      <c r="E12" s="176"/>
      <c r="F12" s="176"/>
      <c r="G12" s="176"/>
      <c r="H12" s="176"/>
      <c r="I12" s="177"/>
    </row>
    <row r="13" spans="1:9" x14ac:dyDescent="0.25">
      <c r="A13" s="175" t="s">
        <v>15</v>
      </c>
      <c r="B13" s="176"/>
      <c r="C13" s="176"/>
      <c r="D13" s="176"/>
      <c r="E13" s="176"/>
      <c r="F13" s="176"/>
      <c r="G13" s="176"/>
      <c r="H13" s="176"/>
      <c r="I13" s="177"/>
    </row>
    <row r="14" spans="1:9" x14ac:dyDescent="0.25">
      <c r="A14" s="181"/>
      <c r="B14" s="182"/>
      <c r="C14" s="182"/>
      <c r="D14" s="182"/>
      <c r="E14" s="182"/>
      <c r="F14" s="182"/>
      <c r="G14" s="183"/>
      <c r="H14" s="172" t="s">
        <v>16</v>
      </c>
      <c r="I14" s="173"/>
    </row>
    <row r="15" spans="1:9" ht="28.5" x14ac:dyDescent="0.25">
      <c r="A15" s="55" t="s">
        <v>17</v>
      </c>
      <c r="B15" s="22" t="s">
        <v>18</v>
      </c>
      <c r="C15" s="35" t="s">
        <v>19</v>
      </c>
      <c r="D15" s="22" t="s">
        <v>20</v>
      </c>
      <c r="E15" s="55" t="s">
        <v>21</v>
      </c>
      <c r="F15" s="55" t="s">
        <v>22</v>
      </c>
      <c r="G15" s="49" t="s">
        <v>23</v>
      </c>
      <c r="H15" s="55" t="s">
        <v>24</v>
      </c>
      <c r="I15" s="55" t="s">
        <v>25</v>
      </c>
    </row>
    <row r="16" spans="1:9" ht="30" x14ac:dyDescent="0.25">
      <c r="A16" s="178" t="s">
        <v>26</v>
      </c>
      <c r="B16" s="179">
        <v>0.3</v>
      </c>
      <c r="C16" s="171" t="s">
        <v>27</v>
      </c>
      <c r="D16" s="10" t="s">
        <v>28</v>
      </c>
      <c r="E16" s="165">
        <v>4</v>
      </c>
      <c r="F16" s="165" t="s">
        <v>29</v>
      </c>
      <c r="G16" s="171" t="s">
        <v>30</v>
      </c>
      <c r="H16" s="165"/>
      <c r="I16" s="187"/>
    </row>
    <row r="17" spans="1:9" ht="56.25" customHeight="1" x14ac:dyDescent="0.25">
      <c r="A17" s="178"/>
      <c r="B17" s="178"/>
      <c r="C17" s="171"/>
      <c r="D17" s="11" t="s">
        <v>31</v>
      </c>
      <c r="E17" s="166"/>
      <c r="F17" s="166"/>
      <c r="G17" s="171"/>
      <c r="H17" s="166"/>
      <c r="I17" s="187"/>
    </row>
    <row r="18" spans="1:9" ht="25.5" customHeight="1" x14ac:dyDescent="0.25">
      <c r="A18" s="178"/>
      <c r="B18" s="178"/>
      <c r="C18" s="171"/>
      <c r="D18" s="11" t="s">
        <v>32</v>
      </c>
      <c r="E18" s="166"/>
      <c r="F18" s="166"/>
      <c r="G18" s="171"/>
      <c r="H18" s="166"/>
      <c r="I18" s="187"/>
    </row>
    <row r="19" spans="1:9" ht="49.5" customHeight="1" x14ac:dyDescent="0.25">
      <c r="A19" s="178"/>
      <c r="B19" s="178"/>
      <c r="C19" s="171"/>
      <c r="D19" s="11" t="s">
        <v>33</v>
      </c>
      <c r="E19" s="167"/>
      <c r="F19" s="167"/>
      <c r="G19" s="171"/>
      <c r="H19" s="167"/>
      <c r="I19" s="187"/>
    </row>
    <row r="20" spans="1:9" ht="82.5" customHeight="1" x14ac:dyDescent="0.25">
      <c r="A20" s="184" t="s">
        <v>34</v>
      </c>
      <c r="B20" s="168">
        <v>0.3</v>
      </c>
      <c r="C20" s="165" t="s">
        <v>35</v>
      </c>
      <c r="D20" s="11" t="s">
        <v>36</v>
      </c>
      <c r="E20" s="165">
        <v>20</v>
      </c>
      <c r="F20" s="165" t="s">
        <v>37</v>
      </c>
      <c r="G20" s="54" t="s">
        <v>38</v>
      </c>
      <c r="H20" s="165"/>
      <c r="I20" s="188"/>
    </row>
    <row r="21" spans="1:9" ht="68.25" customHeight="1" x14ac:dyDescent="0.25">
      <c r="A21" s="185"/>
      <c r="B21" s="169"/>
      <c r="C21" s="166"/>
      <c r="D21" s="11" t="s">
        <v>39</v>
      </c>
      <c r="E21" s="166"/>
      <c r="F21" s="166"/>
      <c r="G21" s="54" t="s">
        <v>40</v>
      </c>
      <c r="H21" s="166"/>
      <c r="I21" s="189"/>
    </row>
    <row r="22" spans="1:9" ht="66" customHeight="1" x14ac:dyDescent="0.25">
      <c r="A22" s="186"/>
      <c r="B22" s="170"/>
      <c r="C22" s="167"/>
      <c r="D22" s="11" t="s">
        <v>41</v>
      </c>
      <c r="E22" s="167"/>
      <c r="F22" s="167"/>
      <c r="G22" s="54" t="s">
        <v>42</v>
      </c>
      <c r="H22" s="167"/>
      <c r="I22" s="190"/>
    </row>
    <row r="23" spans="1:9" ht="97.5" customHeight="1" x14ac:dyDescent="0.25">
      <c r="A23" s="184" t="s">
        <v>43</v>
      </c>
      <c r="B23" s="168">
        <v>0.4</v>
      </c>
      <c r="C23" s="165" t="s">
        <v>44</v>
      </c>
      <c r="D23" s="11" t="s">
        <v>45</v>
      </c>
      <c r="E23" s="165">
        <v>15</v>
      </c>
      <c r="F23" s="165" t="s">
        <v>29</v>
      </c>
      <c r="G23" s="165" t="s">
        <v>42</v>
      </c>
      <c r="H23" s="165"/>
      <c r="I23" s="188"/>
    </row>
    <row r="24" spans="1:9" ht="55.5" customHeight="1" x14ac:dyDescent="0.25">
      <c r="A24" s="185"/>
      <c r="B24" s="169"/>
      <c r="C24" s="166"/>
      <c r="D24" s="11" t="s">
        <v>46</v>
      </c>
      <c r="E24" s="166"/>
      <c r="F24" s="166"/>
      <c r="G24" s="166"/>
      <c r="H24" s="166"/>
      <c r="I24" s="189"/>
    </row>
    <row r="25" spans="1:9" ht="55.5" customHeight="1" x14ac:dyDescent="0.25">
      <c r="A25" s="186"/>
      <c r="B25" s="170"/>
      <c r="C25" s="167"/>
      <c r="D25" s="11" t="s">
        <v>47</v>
      </c>
      <c r="E25" s="167"/>
      <c r="F25" s="167"/>
      <c r="G25" s="167"/>
      <c r="H25" s="167"/>
      <c r="I25" s="190"/>
    </row>
    <row r="26" spans="1:9" x14ac:dyDescent="0.25">
      <c r="A26" s="55" t="s">
        <v>48</v>
      </c>
      <c r="B26" s="12">
        <f>SUM(B16:B25)</f>
        <v>1</v>
      </c>
      <c r="C26" s="5"/>
      <c r="D26" s="5"/>
      <c r="E26" s="5"/>
      <c r="F26" s="11"/>
      <c r="G26" s="5"/>
      <c r="H26" s="5"/>
      <c r="I26" s="5"/>
    </row>
    <row r="27" spans="1:9" ht="4.5" customHeight="1" thickBot="1" x14ac:dyDescent="0.3">
      <c r="A27" s="13"/>
    </row>
    <row r="28" spans="1:9" ht="27" customHeight="1" x14ac:dyDescent="0.25">
      <c r="A28" s="13"/>
      <c r="C28" s="193"/>
      <c r="D28" s="194"/>
      <c r="E28" s="60"/>
      <c r="F28" s="196"/>
      <c r="G28" s="197"/>
      <c r="H28" s="24"/>
    </row>
    <row r="29" spans="1:9" ht="15.75" thickBot="1" x14ac:dyDescent="0.3">
      <c r="A29" s="13"/>
      <c r="C29" s="191" t="s">
        <v>49</v>
      </c>
      <c r="D29" s="192"/>
      <c r="E29" s="59"/>
      <c r="F29" s="192" t="s">
        <v>50</v>
      </c>
      <c r="G29" s="195"/>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372" t="s">
        <v>117</v>
      </c>
      <c r="C2" s="38" t="s">
        <v>2</v>
      </c>
      <c r="D2" s="37"/>
      <c r="E2" s="37"/>
    </row>
    <row r="3" spans="2:5" x14ac:dyDescent="0.25">
      <c r="B3" s="372"/>
      <c r="C3" s="39" t="s">
        <v>118</v>
      </c>
    </row>
    <row r="4" spans="2:5" x14ac:dyDescent="0.25">
      <c r="B4" s="372"/>
      <c r="C4" s="39" t="s">
        <v>119</v>
      </c>
    </row>
    <row r="5" spans="2:5" x14ac:dyDescent="0.25">
      <c r="B5" s="372"/>
      <c r="C5" s="39" t="s">
        <v>120</v>
      </c>
    </row>
    <row r="6" spans="2:5" x14ac:dyDescent="0.25">
      <c r="B6" s="372"/>
      <c r="C6" s="370" t="s">
        <v>121</v>
      </c>
    </row>
    <row r="7" spans="2:5" x14ac:dyDescent="0.25">
      <c r="B7" s="372"/>
      <c r="C7" s="371"/>
    </row>
    <row r="8" spans="2:5" ht="135.75" customHeight="1" x14ac:dyDescent="0.25">
      <c r="B8" s="365" t="s">
        <v>14</v>
      </c>
      <c r="C8" s="41" t="s">
        <v>18</v>
      </c>
      <c r="D8" s="44" t="s">
        <v>122</v>
      </c>
    </row>
    <row r="9" spans="2:5" ht="106.5" customHeight="1" x14ac:dyDescent="0.25">
      <c r="B9" s="366"/>
      <c r="C9" s="42" t="s">
        <v>19</v>
      </c>
      <c r="D9" s="45" t="s">
        <v>123</v>
      </c>
    </row>
    <row r="10" spans="2:5" ht="60" x14ac:dyDescent="0.25">
      <c r="B10" s="366"/>
      <c r="C10" s="41" t="s">
        <v>20</v>
      </c>
      <c r="D10" s="45" t="s">
        <v>124</v>
      </c>
    </row>
    <row r="11" spans="2:5" ht="45" x14ac:dyDescent="0.25">
      <c r="B11" s="366"/>
      <c r="C11" s="43" t="s">
        <v>21</v>
      </c>
      <c r="D11" s="46" t="s">
        <v>125</v>
      </c>
    </row>
    <row r="12" spans="2:5" ht="75" x14ac:dyDescent="0.25">
      <c r="B12" s="366"/>
      <c r="C12" s="43" t="s">
        <v>22</v>
      </c>
      <c r="D12" s="46" t="s">
        <v>126</v>
      </c>
    </row>
    <row r="13" spans="2:5" ht="51.75" customHeight="1" x14ac:dyDescent="0.25">
      <c r="B13" s="366"/>
      <c r="C13" s="43" t="s">
        <v>23</v>
      </c>
      <c r="D13" s="47" t="s">
        <v>127</v>
      </c>
    </row>
    <row r="14" spans="2:5" ht="48" customHeight="1" x14ac:dyDescent="0.25">
      <c r="B14" s="366"/>
      <c r="C14" s="41" t="s">
        <v>128</v>
      </c>
    </row>
    <row r="15" spans="2:5" ht="39" customHeight="1" x14ac:dyDescent="0.25">
      <c r="B15" s="367"/>
      <c r="C15" s="41" t="s">
        <v>129</v>
      </c>
    </row>
    <row r="16" spans="2:5" ht="39" customHeight="1" x14ac:dyDescent="0.25">
      <c r="B16" s="368" t="s">
        <v>130</v>
      </c>
      <c r="C16" s="40" t="s">
        <v>72</v>
      </c>
    </row>
    <row r="17" spans="2:3" x14ac:dyDescent="0.25">
      <c r="B17" s="369"/>
      <c r="C17" s="40" t="s">
        <v>131</v>
      </c>
    </row>
    <row r="18" spans="2:3" x14ac:dyDescent="0.25">
      <c r="B18" s="369"/>
      <c r="C18" s="48" t="s">
        <v>74</v>
      </c>
    </row>
    <row r="19" spans="2:3" x14ac:dyDescent="0.25">
      <c r="B19" s="369"/>
      <c r="C19" s="48" t="s">
        <v>75</v>
      </c>
    </row>
    <row r="20" spans="2:3" x14ac:dyDescent="0.25">
      <c r="B20" s="369"/>
      <c r="C20" s="48" t="s">
        <v>132</v>
      </c>
    </row>
    <row r="21" spans="2:3" x14ac:dyDescent="0.25">
      <c r="B21" s="369"/>
      <c r="C21" s="48" t="s">
        <v>133</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view="pageBreakPreview" topLeftCell="A2" zoomScale="80" zoomScaleSheetLayoutView="80" workbookViewId="0">
      <selection activeCell="B62" sqref="B62"/>
    </sheetView>
  </sheetViews>
  <sheetFormatPr baseColWidth="10" defaultColWidth="10.85546875" defaultRowHeight="15.75" x14ac:dyDescent="0.25"/>
  <cols>
    <col min="1" max="1" width="3.28515625" style="65" customWidth="1"/>
    <col min="2" max="2" width="38.28515625" style="65" customWidth="1"/>
    <col min="3" max="3" width="15.28515625" style="65" bestFit="1" customWidth="1"/>
    <col min="4" max="8" width="10.85546875" style="65"/>
    <col min="9" max="9" width="17.85546875" style="65" customWidth="1"/>
    <col min="10" max="10" width="3.140625" style="65" customWidth="1"/>
    <col min="11" max="16384" width="10.85546875" style="65"/>
  </cols>
  <sheetData>
    <row r="1" spans="1:10" x14ac:dyDescent="0.25">
      <c r="A1" s="66"/>
      <c r="B1" s="66"/>
      <c r="C1" s="66"/>
      <c r="D1" s="66"/>
      <c r="E1" s="66"/>
      <c r="F1" s="66"/>
      <c r="G1" s="66"/>
      <c r="H1" s="66"/>
      <c r="I1" s="66"/>
      <c r="J1" s="66"/>
    </row>
    <row r="2" spans="1:10" x14ac:dyDescent="0.25">
      <c r="A2" s="66"/>
      <c r="B2" s="66"/>
      <c r="C2" s="66"/>
      <c r="D2" s="66"/>
      <c r="E2" s="66"/>
      <c r="F2" s="66"/>
      <c r="G2" s="66"/>
      <c r="H2" s="66"/>
      <c r="I2" s="66"/>
      <c r="J2" s="66"/>
    </row>
    <row r="3" spans="1:10" x14ac:dyDescent="0.25">
      <c r="A3" s="66"/>
      <c r="B3" s="66"/>
      <c r="C3" s="66"/>
      <c r="D3" s="66"/>
      <c r="E3" s="66"/>
      <c r="F3" s="66"/>
      <c r="G3" s="66"/>
      <c r="H3" s="66"/>
      <c r="I3" s="66"/>
      <c r="J3" s="66"/>
    </row>
    <row r="4" spans="1:10" ht="24.75" customHeight="1" x14ac:dyDescent="0.25">
      <c r="A4" s="78"/>
      <c r="B4" s="68"/>
      <c r="C4" s="68"/>
      <c r="D4" s="68"/>
      <c r="E4" s="68"/>
      <c r="F4" s="68"/>
      <c r="G4" s="68"/>
      <c r="H4" s="68"/>
      <c r="I4" s="68"/>
      <c r="J4" s="68"/>
    </row>
    <row r="5" spans="1:10" x14ac:dyDescent="0.25">
      <c r="A5" s="67"/>
      <c r="B5" s="68"/>
      <c r="C5" s="68"/>
      <c r="D5" s="68"/>
      <c r="E5" s="68"/>
      <c r="F5" s="68"/>
      <c r="G5" s="68"/>
      <c r="H5" s="68"/>
      <c r="I5" s="68"/>
      <c r="J5" s="68"/>
    </row>
    <row r="6" spans="1:10" x14ac:dyDescent="0.25">
      <c r="A6" s="67"/>
      <c r="B6" s="68"/>
      <c r="C6" s="68"/>
      <c r="D6" s="68"/>
      <c r="E6" s="68"/>
      <c r="F6" s="68"/>
      <c r="G6" s="68"/>
      <c r="H6" s="68"/>
      <c r="I6" s="68"/>
      <c r="J6" s="68"/>
    </row>
    <row r="7" spans="1:10" x14ac:dyDescent="0.25">
      <c r="A7" s="67"/>
      <c r="B7" s="68"/>
      <c r="C7" s="68"/>
      <c r="D7" s="68"/>
      <c r="E7" s="68"/>
      <c r="F7" s="68"/>
      <c r="G7" s="68"/>
      <c r="H7" s="68"/>
      <c r="I7" s="68"/>
      <c r="J7" s="68"/>
    </row>
    <row r="8" spans="1:10" ht="15.75" customHeight="1" x14ac:dyDescent="0.25">
      <c r="A8" s="67"/>
      <c r="B8" s="68"/>
      <c r="C8" s="68"/>
      <c r="D8" s="68"/>
      <c r="E8" s="68"/>
      <c r="F8" s="68"/>
      <c r="G8" s="68"/>
      <c r="H8" s="68"/>
      <c r="I8" s="68"/>
      <c r="J8" s="68"/>
    </row>
    <row r="9" spans="1:10" ht="66.95" customHeight="1" x14ac:dyDescent="0.25">
      <c r="A9" s="67"/>
      <c r="B9" s="214" t="s">
        <v>165</v>
      </c>
      <c r="C9" s="214"/>
      <c r="D9" s="214"/>
      <c r="E9" s="214"/>
      <c r="F9" s="214"/>
      <c r="G9" s="214"/>
      <c r="H9" s="214"/>
      <c r="I9" s="214"/>
      <c r="J9" s="69"/>
    </row>
    <row r="10" spans="1:10" ht="35.25" customHeight="1" x14ac:dyDescent="0.25">
      <c r="A10" s="67"/>
      <c r="B10" s="69"/>
      <c r="C10" s="69"/>
      <c r="D10" s="69"/>
      <c r="E10" s="69"/>
      <c r="F10" s="69"/>
      <c r="G10" s="69"/>
      <c r="H10" s="69"/>
      <c r="I10" s="69"/>
      <c r="J10" s="69"/>
    </row>
    <row r="11" spans="1:10" ht="32.25" customHeight="1" x14ac:dyDescent="0.4">
      <c r="A11" s="67"/>
      <c r="B11" s="215" t="s">
        <v>166</v>
      </c>
      <c r="C11" s="215"/>
      <c r="D11" s="215"/>
      <c r="E11" s="215"/>
      <c r="F11" s="215"/>
      <c r="G11" s="215"/>
      <c r="H11" s="215"/>
      <c r="I11" s="215"/>
      <c r="J11" s="70"/>
    </row>
    <row r="12" spans="1:10" ht="60.75" customHeight="1" x14ac:dyDescent="0.25">
      <c r="A12" s="67"/>
      <c r="B12" s="71"/>
      <c r="C12" s="71"/>
      <c r="D12" s="72"/>
      <c r="E12" s="71"/>
      <c r="F12" s="71"/>
      <c r="G12" s="72"/>
      <c r="H12" s="71"/>
      <c r="I12" s="71"/>
      <c r="J12" s="71"/>
    </row>
    <row r="13" spans="1:10" ht="26.25" customHeight="1" x14ac:dyDescent="0.25">
      <c r="A13" s="67"/>
      <c r="B13" s="216" t="s">
        <v>138</v>
      </c>
      <c r="C13" s="216"/>
      <c r="D13" s="216"/>
      <c r="E13" s="216"/>
      <c r="F13" s="216"/>
      <c r="G13" s="216"/>
      <c r="H13" s="216"/>
      <c r="I13" s="216"/>
      <c r="J13" s="79"/>
    </row>
    <row r="14" spans="1:10" ht="38.25" customHeight="1" thickBot="1" x14ac:dyDescent="0.3">
      <c r="A14" s="67"/>
      <c r="B14" s="71"/>
      <c r="C14" s="71"/>
      <c r="D14" s="71"/>
      <c r="E14" s="71"/>
      <c r="F14" s="71"/>
      <c r="G14" s="71"/>
      <c r="H14" s="71"/>
      <c r="I14" s="71"/>
      <c r="J14" s="71"/>
    </row>
    <row r="15" spans="1:10" ht="66.75" customHeight="1" thickBot="1" x14ac:dyDescent="0.3">
      <c r="A15" s="67"/>
      <c r="B15" s="73" t="s">
        <v>137</v>
      </c>
      <c r="C15" s="198" t="s">
        <v>139</v>
      </c>
      <c r="D15" s="199"/>
      <c r="E15" s="199"/>
      <c r="F15" s="199"/>
      <c r="G15" s="199"/>
      <c r="H15" s="199"/>
      <c r="I15" s="200"/>
      <c r="J15" s="74"/>
    </row>
    <row r="16" spans="1:10" ht="24.75" customHeight="1" x14ac:dyDescent="0.25">
      <c r="A16" s="67"/>
      <c r="B16" s="210" t="s">
        <v>140</v>
      </c>
      <c r="C16" s="201" t="s">
        <v>152</v>
      </c>
      <c r="D16" s="202"/>
      <c r="E16" s="202"/>
      <c r="F16" s="202"/>
      <c r="G16" s="202"/>
      <c r="H16" s="202"/>
      <c r="I16" s="203"/>
      <c r="J16" s="74"/>
    </row>
    <row r="17" spans="1:10" ht="51.75" customHeight="1" x14ac:dyDescent="0.25">
      <c r="A17" s="67"/>
      <c r="B17" s="211"/>
      <c r="C17" s="204"/>
      <c r="D17" s="205"/>
      <c r="E17" s="205"/>
      <c r="F17" s="205"/>
      <c r="G17" s="205"/>
      <c r="H17" s="205"/>
      <c r="I17" s="206"/>
      <c r="J17" s="74"/>
    </row>
    <row r="18" spans="1:10" ht="61.5" customHeight="1" thickBot="1" x14ac:dyDescent="0.3">
      <c r="A18" s="67"/>
      <c r="B18" s="212"/>
      <c r="C18" s="207"/>
      <c r="D18" s="208"/>
      <c r="E18" s="208"/>
      <c r="F18" s="208"/>
      <c r="G18" s="208"/>
      <c r="H18" s="208"/>
      <c r="I18" s="209"/>
      <c r="J18" s="74"/>
    </row>
    <row r="19" spans="1:10" ht="90" customHeight="1" thickBot="1" x14ac:dyDescent="0.3">
      <c r="A19" s="67"/>
      <c r="B19" s="75" t="s">
        <v>134</v>
      </c>
      <c r="C19" s="198" t="s">
        <v>153</v>
      </c>
      <c r="D19" s="199"/>
      <c r="E19" s="199"/>
      <c r="F19" s="199"/>
      <c r="G19" s="199"/>
      <c r="H19" s="199"/>
      <c r="I19" s="200"/>
      <c r="J19" s="74"/>
    </row>
    <row r="20" spans="1:10" ht="90" customHeight="1" thickBot="1" x14ac:dyDescent="0.3">
      <c r="A20" s="67"/>
      <c r="B20" s="139" t="s">
        <v>168</v>
      </c>
      <c r="C20" s="198" t="s">
        <v>198</v>
      </c>
      <c r="D20" s="199"/>
      <c r="E20" s="199"/>
      <c r="F20" s="199"/>
      <c r="G20" s="199"/>
      <c r="H20" s="199"/>
      <c r="I20" s="200"/>
      <c r="J20" s="138"/>
    </row>
    <row r="21" spans="1:10" ht="90" customHeight="1" thickBot="1" x14ac:dyDescent="0.3">
      <c r="A21" s="67"/>
      <c r="B21" s="139" t="s">
        <v>173</v>
      </c>
      <c r="C21" s="198" t="s">
        <v>199</v>
      </c>
      <c r="D21" s="199"/>
      <c r="E21" s="199"/>
      <c r="F21" s="199"/>
      <c r="G21" s="199"/>
      <c r="H21" s="199"/>
      <c r="I21" s="200"/>
      <c r="J21" s="138"/>
    </row>
    <row r="22" spans="1:10" ht="90" customHeight="1" thickBot="1" x14ac:dyDescent="0.3">
      <c r="A22" s="67"/>
      <c r="B22" s="139" t="s">
        <v>200</v>
      </c>
      <c r="C22" s="198" t="s">
        <v>202</v>
      </c>
      <c r="D22" s="199"/>
      <c r="E22" s="199"/>
      <c r="F22" s="199"/>
      <c r="G22" s="199"/>
      <c r="H22" s="199"/>
      <c r="I22" s="200"/>
      <c r="J22" s="138"/>
    </row>
    <row r="23" spans="1:10" ht="90" customHeight="1" thickBot="1" x14ac:dyDescent="0.3">
      <c r="A23" s="67"/>
      <c r="B23" s="139" t="s">
        <v>201</v>
      </c>
      <c r="C23" s="198" t="s">
        <v>203</v>
      </c>
      <c r="D23" s="199"/>
      <c r="E23" s="199"/>
      <c r="F23" s="199"/>
      <c r="G23" s="199"/>
      <c r="H23" s="199"/>
      <c r="I23" s="200"/>
      <c r="J23" s="138"/>
    </row>
    <row r="24" spans="1:10" ht="48.75" customHeight="1" x14ac:dyDescent="0.25">
      <c r="A24" s="67"/>
      <c r="B24" s="210" t="s">
        <v>141</v>
      </c>
      <c r="C24" s="201" t="s">
        <v>147</v>
      </c>
      <c r="D24" s="202"/>
      <c r="E24" s="202"/>
      <c r="F24" s="202"/>
      <c r="G24" s="202"/>
      <c r="H24" s="202"/>
      <c r="I24" s="203"/>
      <c r="J24" s="74"/>
    </row>
    <row r="25" spans="1:10" ht="38.25" customHeight="1" thickBot="1" x14ac:dyDescent="0.3">
      <c r="A25" s="67"/>
      <c r="B25" s="212"/>
      <c r="C25" s="207"/>
      <c r="D25" s="208"/>
      <c r="E25" s="208"/>
      <c r="F25" s="208"/>
      <c r="G25" s="208"/>
      <c r="H25" s="208"/>
      <c r="I25" s="209"/>
      <c r="J25" s="74"/>
    </row>
    <row r="26" spans="1:10" ht="15" customHeight="1" x14ac:dyDescent="0.25">
      <c r="A26" s="67"/>
      <c r="B26" s="210" t="s">
        <v>97</v>
      </c>
      <c r="C26" s="201" t="s">
        <v>154</v>
      </c>
      <c r="D26" s="202"/>
      <c r="E26" s="202"/>
      <c r="F26" s="202"/>
      <c r="G26" s="202"/>
      <c r="H26" s="202"/>
      <c r="I26" s="203"/>
      <c r="J26" s="74"/>
    </row>
    <row r="27" spans="1:10" ht="59.25" customHeight="1" x14ac:dyDescent="0.25">
      <c r="A27" s="67"/>
      <c r="B27" s="211"/>
      <c r="C27" s="204"/>
      <c r="D27" s="205"/>
      <c r="E27" s="205"/>
      <c r="F27" s="205"/>
      <c r="G27" s="205"/>
      <c r="H27" s="205"/>
      <c r="I27" s="206"/>
      <c r="J27" s="74"/>
    </row>
    <row r="28" spans="1:10" ht="75" customHeight="1" thickBot="1" x14ac:dyDescent="0.3">
      <c r="A28" s="67"/>
      <c r="B28" s="212"/>
      <c r="C28" s="207"/>
      <c r="D28" s="208"/>
      <c r="E28" s="208"/>
      <c r="F28" s="208"/>
      <c r="G28" s="208"/>
      <c r="H28" s="208"/>
      <c r="I28" s="209"/>
      <c r="J28" s="74"/>
    </row>
    <row r="29" spans="1:10" ht="90" customHeight="1" x14ac:dyDescent="0.25">
      <c r="A29" s="67"/>
      <c r="B29" s="210" t="s">
        <v>167</v>
      </c>
      <c r="C29" s="213" t="s">
        <v>155</v>
      </c>
      <c r="D29" s="202"/>
      <c r="E29" s="202"/>
      <c r="F29" s="202"/>
      <c r="G29" s="202"/>
      <c r="H29" s="202"/>
      <c r="I29" s="203"/>
      <c r="J29" s="74"/>
    </row>
    <row r="30" spans="1:10" ht="54.75" customHeight="1" x14ac:dyDescent="0.25">
      <c r="A30" s="67"/>
      <c r="B30" s="211"/>
      <c r="C30" s="204"/>
      <c r="D30" s="205"/>
      <c r="E30" s="205"/>
      <c r="F30" s="205"/>
      <c r="G30" s="205"/>
      <c r="H30" s="205"/>
      <c r="I30" s="206"/>
      <c r="J30" s="74"/>
    </row>
    <row r="31" spans="1:10" ht="65.25" customHeight="1" x14ac:dyDescent="0.25">
      <c r="A31" s="67"/>
      <c r="B31" s="211"/>
      <c r="C31" s="204"/>
      <c r="D31" s="205"/>
      <c r="E31" s="205"/>
      <c r="F31" s="205"/>
      <c r="G31" s="205"/>
      <c r="H31" s="205"/>
      <c r="I31" s="206"/>
      <c r="J31" s="74"/>
    </row>
    <row r="32" spans="1:10" ht="55.5" customHeight="1" thickBot="1" x14ac:dyDescent="0.3">
      <c r="A32" s="67"/>
      <c r="B32" s="211"/>
      <c r="C32" s="204"/>
      <c r="D32" s="205"/>
      <c r="E32" s="205"/>
      <c r="F32" s="205"/>
      <c r="G32" s="205"/>
      <c r="H32" s="205"/>
      <c r="I32" s="206"/>
      <c r="J32" s="74"/>
    </row>
    <row r="33" spans="1:10" ht="57" customHeight="1" thickBot="1" x14ac:dyDescent="0.3">
      <c r="A33" s="67"/>
      <c r="B33" s="76" t="s">
        <v>157</v>
      </c>
      <c r="C33" s="198" t="s">
        <v>156</v>
      </c>
      <c r="D33" s="199"/>
      <c r="E33" s="199"/>
      <c r="F33" s="199"/>
      <c r="G33" s="199"/>
      <c r="H33" s="199"/>
      <c r="I33" s="200"/>
      <c r="J33" s="74"/>
    </row>
    <row r="34" spans="1:10" ht="24.75" customHeight="1" x14ac:dyDescent="0.25">
      <c r="A34" s="67"/>
      <c r="B34" s="210" t="s">
        <v>142</v>
      </c>
      <c r="C34" s="201" t="s">
        <v>143</v>
      </c>
      <c r="D34" s="202"/>
      <c r="E34" s="202"/>
      <c r="F34" s="202"/>
      <c r="G34" s="202"/>
      <c r="H34" s="202"/>
      <c r="I34" s="203"/>
      <c r="J34" s="74"/>
    </row>
    <row r="35" spans="1:10" ht="102" customHeight="1" x14ac:dyDescent="0.25">
      <c r="A35" s="67"/>
      <c r="B35" s="211"/>
      <c r="C35" s="204"/>
      <c r="D35" s="205"/>
      <c r="E35" s="205"/>
      <c r="F35" s="205"/>
      <c r="G35" s="205"/>
      <c r="H35" s="205"/>
      <c r="I35" s="206"/>
      <c r="J35" s="74"/>
    </row>
    <row r="36" spans="1:10" ht="63" customHeight="1" x14ac:dyDescent="0.25">
      <c r="A36" s="67"/>
      <c r="B36" s="211"/>
      <c r="C36" s="204"/>
      <c r="D36" s="205"/>
      <c r="E36" s="205"/>
      <c r="F36" s="205"/>
      <c r="G36" s="205"/>
      <c r="H36" s="205"/>
      <c r="I36" s="206"/>
      <c r="J36" s="74"/>
    </row>
    <row r="37" spans="1:10" ht="15.75" customHeight="1" thickBot="1" x14ac:dyDescent="0.3">
      <c r="A37" s="67"/>
      <c r="B37" s="212"/>
      <c r="C37" s="207"/>
      <c r="D37" s="208"/>
      <c r="E37" s="208"/>
      <c r="F37" s="208"/>
      <c r="G37" s="208"/>
      <c r="H37" s="208"/>
      <c r="I37" s="209"/>
      <c r="J37" s="74"/>
    </row>
    <row r="38" spans="1:10" ht="30" customHeight="1" x14ac:dyDescent="0.25">
      <c r="A38" s="67"/>
      <c r="B38" s="210" t="s">
        <v>144</v>
      </c>
      <c r="C38" s="201" t="s">
        <v>145</v>
      </c>
      <c r="D38" s="202"/>
      <c r="E38" s="202"/>
      <c r="F38" s="202"/>
      <c r="G38" s="202"/>
      <c r="H38" s="202"/>
      <c r="I38" s="203"/>
      <c r="J38" s="74"/>
    </row>
    <row r="39" spans="1:10" ht="42.75" customHeight="1" thickBot="1" x14ac:dyDescent="0.3">
      <c r="A39" s="67"/>
      <c r="B39" s="212"/>
      <c r="C39" s="207"/>
      <c r="D39" s="208"/>
      <c r="E39" s="208"/>
      <c r="F39" s="208"/>
      <c r="G39" s="208"/>
      <c r="H39" s="208"/>
      <c r="I39" s="209"/>
      <c r="J39" s="74"/>
    </row>
    <row r="40" spans="1:10" ht="59.25" customHeight="1" thickBot="1" x14ac:dyDescent="0.3">
      <c r="A40" s="67"/>
      <c r="B40" s="76" t="s">
        <v>158</v>
      </c>
      <c r="C40" s="198" t="s">
        <v>159</v>
      </c>
      <c r="D40" s="199"/>
      <c r="E40" s="199"/>
      <c r="F40" s="199"/>
      <c r="G40" s="199"/>
      <c r="H40" s="199"/>
      <c r="I40" s="200"/>
      <c r="J40" s="74"/>
    </row>
    <row r="41" spans="1:10" ht="15" customHeight="1" x14ac:dyDescent="0.25">
      <c r="A41" s="67"/>
      <c r="B41" s="210" t="s">
        <v>146</v>
      </c>
      <c r="C41" s="201" t="s">
        <v>160</v>
      </c>
      <c r="D41" s="202"/>
      <c r="E41" s="202"/>
      <c r="F41" s="202"/>
      <c r="G41" s="202"/>
      <c r="H41" s="202"/>
      <c r="I41" s="203"/>
      <c r="J41" s="74"/>
    </row>
    <row r="42" spans="1:10" ht="15" customHeight="1" x14ac:dyDescent="0.25">
      <c r="A42" s="67"/>
      <c r="B42" s="211"/>
      <c r="C42" s="204"/>
      <c r="D42" s="205"/>
      <c r="E42" s="205"/>
      <c r="F42" s="205"/>
      <c r="G42" s="205"/>
      <c r="H42" s="205"/>
      <c r="I42" s="206"/>
      <c r="J42" s="74"/>
    </row>
    <row r="43" spans="1:10" ht="15" customHeight="1" x14ac:dyDescent="0.25">
      <c r="A43" s="67"/>
      <c r="B43" s="211"/>
      <c r="C43" s="204"/>
      <c r="D43" s="205"/>
      <c r="E43" s="205"/>
      <c r="F43" s="205"/>
      <c r="G43" s="205"/>
      <c r="H43" s="205"/>
      <c r="I43" s="206"/>
      <c r="J43" s="74"/>
    </row>
    <row r="44" spans="1:10" ht="50.25" customHeight="1" thickBot="1" x14ac:dyDescent="0.3">
      <c r="A44" s="67"/>
      <c r="B44" s="212"/>
      <c r="C44" s="207"/>
      <c r="D44" s="208"/>
      <c r="E44" s="208"/>
      <c r="F44" s="208"/>
      <c r="G44" s="208"/>
      <c r="H44" s="208"/>
      <c r="I44" s="209"/>
      <c r="J44" s="74"/>
    </row>
    <row r="45" spans="1:10" ht="41.25" customHeight="1" thickBot="1" x14ac:dyDescent="0.3">
      <c r="A45" s="67"/>
      <c r="B45" s="76" t="s">
        <v>148</v>
      </c>
      <c r="C45" s="198" t="s">
        <v>204</v>
      </c>
      <c r="D45" s="199"/>
      <c r="E45" s="199"/>
      <c r="F45" s="199"/>
      <c r="G45" s="199"/>
      <c r="H45" s="199"/>
      <c r="I45" s="200"/>
      <c r="J45" s="74"/>
    </row>
    <row r="46" spans="1:10" ht="51.75" customHeight="1" thickBot="1" x14ac:dyDescent="0.3">
      <c r="A46" s="67"/>
      <c r="B46" s="75" t="s">
        <v>149</v>
      </c>
      <c r="C46" s="198" t="s">
        <v>150</v>
      </c>
      <c r="D46" s="199"/>
      <c r="E46" s="199"/>
      <c r="F46" s="199"/>
      <c r="G46" s="199"/>
      <c r="H46" s="199"/>
      <c r="I46" s="200"/>
      <c r="J46" s="74"/>
    </row>
    <row r="47" spans="1:10" ht="15" customHeight="1" x14ac:dyDescent="0.25">
      <c r="A47" s="67"/>
      <c r="B47" s="210" t="s">
        <v>53</v>
      </c>
      <c r="C47" s="201" t="s">
        <v>161</v>
      </c>
      <c r="D47" s="202"/>
      <c r="E47" s="202"/>
      <c r="F47" s="202"/>
      <c r="G47" s="202"/>
      <c r="H47" s="202"/>
      <c r="I47" s="203"/>
      <c r="J47" s="74"/>
    </row>
    <row r="48" spans="1:10" ht="39" customHeight="1" x14ac:dyDescent="0.25">
      <c r="A48" s="67"/>
      <c r="B48" s="211"/>
      <c r="C48" s="204"/>
      <c r="D48" s="205"/>
      <c r="E48" s="205"/>
      <c r="F48" s="205"/>
      <c r="G48" s="205"/>
      <c r="H48" s="205"/>
      <c r="I48" s="206"/>
      <c r="J48" s="74"/>
    </row>
    <row r="49" spans="1:10" ht="27" customHeight="1" x14ac:dyDescent="0.25">
      <c r="A49" s="67"/>
      <c r="B49" s="211"/>
      <c r="C49" s="204"/>
      <c r="D49" s="205"/>
      <c r="E49" s="205"/>
      <c r="F49" s="205"/>
      <c r="G49" s="205"/>
      <c r="H49" s="205"/>
      <c r="I49" s="206"/>
      <c r="J49" s="74"/>
    </row>
    <row r="50" spans="1:10" ht="24.75" customHeight="1" thickBot="1" x14ac:dyDescent="0.3">
      <c r="A50" s="67"/>
      <c r="B50" s="212"/>
      <c r="C50" s="207"/>
      <c r="D50" s="208"/>
      <c r="E50" s="208"/>
      <c r="F50" s="208"/>
      <c r="G50" s="208"/>
      <c r="H50" s="208"/>
      <c r="I50" s="209"/>
      <c r="J50" s="74"/>
    </row>
    <row r="51" spans="1:10" ht="36.75" customHeight="1" x14ac:dyDescent="0.25">
      <c r="A51" s="67"/>
      <c r="B51" s="77"/>
      <c r="C51" s="77"/>
      <c r="D51" s="77"/>
      <c r="E51" s="77"/>
      <c r="F51" s="77"/>
      <c r="G51" s="77"/>
      <c r="H51" s="77"/>
      <c r="I51" s="77"/>
      <c r="J51" s="77"/>
    </row>
    <row r="52" spans="1:10" ht="15" customHeight="1" x14ac:dyDescent="0.25">
      <c r="A52" s="67"/>
      <c r="B52" s="67"/>
      <c r="C52" s="67"/>
      <c r="D52" s="67"/>
      <c r="E52" s="67"/>
      <c r="F52" s="67"/>
      <c r="G52" s="67"/>
      <c r="H52" s="67"/>
      <c r="I52" s="67"/>
      <c r="J52" s="67"/>
    </row>
    <row r="53" spans="1:10" ht="15" customHeight="1" x14ac:dyDescent="0.25">
      <c r="A53" s="67"/>
      <c r="B53" s="67"/>
      <c r="C53" s="67"/>
      <c r="D53" s="67"/>
      <c r="E53" s="67"/>
      <c r="F53" s="67"/>
      <c r="G53" s="67"/>
      <c r="H53" s="67"/>
      <c r="I53" s="67"/>
      <c r="J53" s="67"/>
    </row>
    <row r="54" spans="1:10" ht="15" customHeight="1" x14ac:dyDescent="0.25">
      <c r="A54" s="67"/>
      <c r="B54" s="67"/>
      <c r="C54" s="67"/>
      <c r="D54" s="67"/>
      <c r="E54" s="67"/>
      <c r="F54" s="67"/>
      <c r="G54" s="67"/>
      <c r="H54" s="67"/>
      <c r="I54" s="67"/>
      <c r="J54" s="67"/>
    </row>
    <row r="55" spans="1:10" ht="15" customHeight="1" x14ac:dyDescent="0.25">
      <c r="A55" s="67"/>
      <c r="B55" s="67"/>
      <c r="C55" s="67"/>
      <c r="D55" s="67"/>
      <c r="E55" s="67"/>
      <c r="F55" s="67"/>
      <c r="G55" s="67"/>
      <c r="H55" s="67"/>
      <c r="I55" s="67"/>
      <c r="J55" s="67"/>
    </row>
    <row r="56" spans="1:10" ht="15" customHeight="1" x14ac:dyDescent="0.25">
      <c r="A56" s="67"/>
      <c r="B56" s="67"/>
      <c r="C56" s="67"/>
      <c r="D56" s="67"/>
      <c r="E56" s="67"/>
      <c r="F56" s="67"/>
      <c r="G56" s="67"/>
      <c r="H56" s="67"/>
      <c r="I56" s="67"/>
      <c r="J56" s="67"/>
    </row>
    <row r="57" spans="1:10" ht="15" customHeight="1" x14ac:dyDescent="0.25">
      <c r="A57" s="67"/>
      <c r="B57" s="67"/>
      <c r="C57" s="67"/>
      <c r="D57" s="67"/>
      <c r="E57" s="67"/>
      <c r="F57" s="67"/>
      <c r="G57" s="67"/>
      <c r="H57" s="67"/>
      <c r="I57" s="67"/>
      <c r="J57" s="67"/>
    </row>
    <row r="58" spans="1:10" ht="15" customHeight="1" x14ac:dyDescent="0.25">
      <c r="A58" s="67"/>
      <c r="B58" s="67"/>
      <c r="C58" s="67"/>
      <c r="D58" s="67"/>
      <c r="E58" s="67"/>
      <c r="F58" s="67"/>
      <c r="G58" s="67"/>
      <c r="H58" s="67"/>
      <c r="I58" s="67"/>
      <c r="J58" s="67"/>
    </row>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sheetData>
  <mergeCells count="29">
    <mergeCell ref="B9:I9"/>
    <mergeCell ref="B11:I11"/>
    <mergeCell ref="C45:I45"/>
    <mergeCell ref="C46:I46"/>
    <mergeCell ref="C40:I40"/>
    <mergeCell ref="C19:I19"/>
    <mergeCell ref="B38:B39"/>
    <mergeCell ref="B13:I13"/>
    <mergeCell ref="B29:B32"/>
    <mergeCell ref="B34:B37"/>
    <mergeCell ref="C24:I25"/>
    <mergeCell ref="B24:B25"/>
    <mergeCell ref="B26:B28"/>
    <mergeCell ref="C33:I33"/>
    <mergeCell ref="C20:I20"/>
    <mergeCell ref="C21:I21"/>
    <mergeCell ref="C15:I15"/>
    <mergeCell ref="C16:I18"/>
    <mergeCell ref="B16:B18"/>
    <mergeCell ref="C47:I50"/>
    <mergeCell ref="B47:B50"/>
    <mergeCell ref="C22:I22"/>
    <mergeCell ref="C23:I23"/>
    <mergeCell ref="B41:B44"/>
    <mergeCell ref="C41:I44"/>
    <mergeCell ref="C38:I39"/>
    <mergeCell ref="C29:I32"/>
    <mergeCell ref="C34:I37"/>
    <mergeCell ref="C26:I28"/>
  </mergeCells>
  <pageMargins left="0.7" right="0.7" top="0.75" bottom="0.75" header="0.3" footer="0.3"/>
  <pageSetup scale="5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0"/>
  <sheetViews>
    <sheetView tabSelected="1" topLeftCell="F4" zoomScale="30" zoomScaleNormal="30" zoomScaleSheetLayoutView="40" zoomScalePageLayoutView="50" workbookViewId="0">
      <selection activeCell="Q28" sqref="Q28:Q30"/>
    </sheetView>
  </sheetViews>
  <sheetFormatPr baseColWidth="10" defaultColWidth="10.85546875" defaultRowHeight="26.25" x14ac:dyDescent="0.4"/>
  <cols>
    <col min="1" max="1" width="4.28515625" style="95" customWidth="1"/>
    <col min="2" max="2" width="13" style="95" bestFit="1" customWidth="1"/>
    <col min="3" max="3" width="72" style="95" customWidth="1"/>
    <col min="4" max="4" width="41.7109375" style="95" customWidth="1"/>
    <col min="5" max="5" width="35.140625" style="95" customWidth="1"/>
    <col min="6" max="6" width="28.85546875" style="95" customWidth="1"/>
    <col min="7" max="7" width="102.7109375" style="95" customWidth="1"/>
    <col min="8" max="10" width="28.85546875" style="133" customWidth="1"/>
    <col min="11" max="11" width="29.7109375" style="133" customWidth="1"/>
    <col min="12" max="12" width="168.7109375" style="95" bestFit="1" customWidth="1"/>
    <col min="13" max="13" width="25.42578125" style="95" customWidth="1"/>
    <col min="14" max="14" width="6.42578125" style="95" hidden="1" customWidth="1"/>
    <col min="15" max="15" width="41.140625" style="163" customWidth="1"/>
    <col min="16" max="16" width="41.140625" style="95" customWidth="1"/>
    <col min="17" max="17" width="50" style="95" customWidth="1"/>
    <col min="18" max="19" width="41.140625" style="95" customWidth="1"/>
    <col min="20" max="20" width="52.28515625" style="95" customWidth="1"/>
    <col min="21" max="21" width="38.85546875" style="95" customWidth="1"/>
    <col min="22" max="22" width="33.140625" style="134" customWidth="1"/>
    <col min="23" max="24" width="36.5703125" style="95" customWidth="1"/>
    <col min="25" max="25" width="3.7109375" style="95" customWidth="1"/>
    <col min="26" max="16384" width="10.85546875" style="95"/>
  </cols>
  <sheetData>
    <row r="1" spans="1:27" s="84" customFormat="1" ht="36.75" customHeight="1" thickBot="1" x14ac:dyDescent="0.55000000000000004">
      <c r="A1" s="83"/>
      <c r="H1" s="91"/>
      <c r="I1" s="91"/>
      <c r="J1" s="91"/>
      <c r="K1" s="294"/>
      <c r="L1" s="90"/>
      <c r="M1" s="293"/>
      <c r="N1" s="85"/>
      <c r="O1" s="151"/>
      <c r="V1" s="86"/>
      <c r="Y1" s="83"/>
      <c r="Z1" s="83"/>
      <c r="AA1" s="83"/>
    </row>
    <row r="2" spans="1:27" s="84" customFormat="1" ht="7.5" hidden="1" customHeight="1" x14ac:dyDescent="0.5">
      <c r="A2" s="83"/>
      <c r="H2" s="91"/>
      <c r="I2" s="91"/>
      <c r="J2" s="91"/>
      <c r="K2" s="294"/>
      <c r="L2" s="90"/>
      <c r="M2" s="293"/>
      <c r="N2" s="85"/>
      <c r="O2" s="151"/>
      <c r="V2" s="86"/>
      <c r="Y2" s="83"/>
      <c r="Z2" s="83"/>
      <c r="AA2" s="83"/>
    </row>
    <row r="3" spans="1:27" s="84" customFormat="1" ht="32.25" hidden="1" thickBot="1" x14ac:dyDescent="0.55000000000000004">
      <c r="A3" s="83"/>
      <c r="H3" s="91"/>
      <c r="I3" s="91"/>
      <c r="J3" s="91"/>
      <c r="K3" s="91"/>
      <c r="O3" s="152"/>
      <c r="V3" s="86"/>
      <c r="Y3" s="83"/>
      <c r="Z3" s="83"/>
      <c r="AA3" s="83"/>
    </row>
    <row r="4" spans="1:27" s="84" customFormat="1" ht="64.5" customHeight="1" thickBot="1" x14ac:dyDescent="0.55000000000000004">
      <c r="A4" s="83"/>
      <c r="B4" s="301" t="s">
        <v>135</v>
      </c>
      <c r="C4" s="302"/>
      <c r="D4" s="302"/>
      <c r="E4" s="302"/>
      <c r="F4" s="302"/>
      <c r="G4" s="302"/>
      <c r="H4" s="302"/>
      <c r="I4" s="302"/>
      <c r="J4" s="302"/>
      <c r="K4" s="302"/>
      <c r="L4" s="302"/>
      <c r="M4" s="302"/>
      <c r="N4" s="302"/>
      <c r="O4" s="302"/>
      <c r="P4" s="302"/>
      <c r="Q4" s="302"/>
      <c r="R4" s="302"/>
      <c r="S4" s="302"/>
      <c r="T4" s="302"/>
      <c r="U4" s="302"/>
      <c r="V4" s="302"/>
      <c r="W4" s="302"/>
      <c r="X4" s="303"/>
      <c r="Y4" s="83"/>
      <c r="Z4" s="83"/>
      <c r="AA4" s="83"/>
    </row>
    <row r="5" spans="1:27" s="84" customFormat="1" ht="35.25" customHeight="1" thickBot="1" x14ac:dyDescent="0.55000000000000004">
      <c r="A5" s="83"/>
      <c r="B5" s="225" t="s">
        <v>51</v>
      </c>
      <c r="C5" s="226"/>
      <c r="D5" s="226"/>
      <c r="E5" s="226"/>
      <c r="F5" s="226"/>
      <c r="G5" s="226"/>
      <c r="H5" s="226"/>
      <c r="I5" s="226"/>
      <c r="J5" s="226"/>
      <c r="K5" s="226"/>
      <c r="L5" s="226"/>
      <c r="M5" s="226"/>
      <c r="N5" s="93"/>
      <c r="O5" s="238" t="s">
        <v>177</v>
      </c>
      <c r="P5" s="238"/>
      <c r="Q5" s="238"/>
      <c r="R5" s="238"/>
      <c r="S5" s="238"/>
      <c r="T5" s="239"/>
      <c r="U5" s="295" t="s">
        <v>52</v>
      </c>
      <c r="V5" s="296"/>
      <c r="W5" s="296"/>
      <c r="X5" s="297"/>
      <c r="Y5" s="83"/>
      <c r="Z5" s="83"/>
      <c r="AA5" s="83"/>
    </row>
    <row r="6" spans="1:27" s="87" customFormat="1" ht="56.25" customHeight="1" thickBot="1" x14ac:dyDescent="0.55000000000000004">
      <c r="A6" s="83"/>
      <c r="B6" s="304" t="s">
        <v>17</v>
      </c>
      <c r="C6" s="244" t="s">
        <v>151</v>
      </c>
      <c r="D6" s="246" t="s">
        <v>136</v>
      </c>
      <c r="E6" s="246" t="s">
        <v>170</v>
      </c>
      <c r="F6" s="246" t="s">
        <v>168</v>
      </c>
      <c r="G6" s="244" t="s">
        <v>173</v>
      </c>
      <c r="H6" s="246" t="s">
        <v>185</v>
      </c>
      <c r="I6" s="246" t="s">
        <v>186</v>
      </c>
      <c r="J6" s="246" t="s">
        <v>174</v>
      </c>
      <c r="K6" s="246" t="s">
        <v>175</v>
      </c>
      <c r="L6" s="246" t="s">
        <v>97</v>
      </c>
      <c r="M6" s="253" t="s">
        <v>176</v>
      </c>
      <c r="N6" s="254"/>
      <c r="O6" s="242" t="s">
        <v>184</v>
      </c>
      <c r="P6" s="227" t="s">
        <v>187</v>
      </c>
      <c r="Q6" s="227" t="s">
        <v>178</v>
      </c>
      <c r="R6" s="227" t="s">
        <v>190</v>
      </c>
      <c r="S6" s="227" t="s">
        <v>191</v>
      </c>
      <c r="T6" s="227" t="s">
        <v>179</v>
      </c>
      <c r="U6" s="305" t="s">
        <v>56</v>
      </c>
      <c r="V6" s="298" t="s">
        <v>55</v>
      </c>
      <c r="W6" s="300" t="s">
        <v>53</v>
      </c>
      <c r="X6" s="300"/>
      <c r="Y6" s="83"/>
      <c r="Z6" s="83"/>
      <c r="AA6" s="83"/>
    </row>
    <row r="7" spans="1:27" s="88" customFormat="1" ht="129" customHeight="1" thickBot="1" x14ac:dyDescent="0.55000000000000004">
      <c r="A7" s="83"/>
      <c r="B7" s="304"/>
      <c r="C7" s="245"/>
      <c r="D7" s="246"/>
      <c r="E7" s="246"/>
      <c r="F7" s="246"/>
      <c r="G7" s="245"/>
      <c r="H7" s="246"/>
      <c r="I7" s="246"/>
      <c r="J7" s="246"/>
      <c r="K7" s="246"/>
      <c r="L7" s="246"/>
      <c r="M7" s="255"/>
      <c r="N7" s="256"/>
      <c r="O7" s="243"/>
      <c r="P7" s="228"/>
      <c r="Q7" s="228"/>
      <c r="R7" s="228"/>
      <c r="S7" s="228"/>
      <c r="T7" s="228"/>
      <c r="U7" s="306"/>
      <c r="V7" s="299"/>
      <c r="W7" s="92" t="s">
        <v>57</v>
      </c>
      <c r="X7" s="89" t="s">
        <v>58</v>
      </c>
      <c r="Y7" s="83"/>
      <c r="Z7" s="83"/>
      <c r="AA7" s="83"/>
    </row>
    <row r="8" spans="1:27" ht="46.5" customHeight="1" x14ac:dyDescent="0.4">
      <c r="A8" s="94"/>
      <c r="B8" s="219">
        <v>1</v>
      </c>
      <c r="C8" s="232" t="s">
        <v>193</v>
      </c>
      <c r="D8" s="234" t="s">
        <v>213</v>
      </c>
      <c r="E8" s="236" t="s">
        <v>214</v>
      </c>
      <c r="F8" s="275" t="s">
        <v>205</v>
      </c>
      <c r="G8" s="236" t="s">
        <v>215</v>
      </c>
      <c r="H8" s="247">
        <v>7</v>
      </c>
      <c r="I8" s="247">
        <v>12</v>
      </c>
      <c r="J8" s="250">
        <v>42736</v>
      </c>
      <c r="K8" s="250">
        <v>43100</v>
      </c>
      <c r="L8" s="137" t="s">
        <v>206</v>
      </c>
      <c r="M8" s="264">
        <v>0.3</v>
      </c>
      <c r="N8" s="266"/>
      <c r="O8" s="153">
        <v>5</v>
      </c>
      <c r="P8" s="229">
        <f>O8/H8</f>
        <v>0.7142857142857143</v>
      </c>
      <c r="Q8" s="252" t="s">
        <v>240</v>
      </c>
      <c r="R8" s="229"/>
      <c r="S8" s="263">
        <f>R8/I8</f>
        <v>0</v>
      </c>
      <c r="T8" s="217"/>
      <c r="U8" s="257">
        <f>S8</f>
        <v>0</v>
      </c>
      <c r="V8" s="260">
        <f>U8*M8</f>
        <v>0</v>
      </c>
      <c r="W8" s="217"/>
      <c r="X8" s="217"/>
      <c r="Y8" s="94"/>
      <c r="Z8" s="94"/>
      <c r="AA8" s="94"/>
    </row>
    <row r="9" spans="1:27" ht="48" customHeight="1" x14ac:dyDescent="0.4">
      <c r="A9" s="94"/>
      <c r="B9" s="220"/>
      <c r="C9" s="221"/>
      <c r="D9" s="222"/>
      <c r="E9" s="218"/>
      <c r="F9" s="221"/>
      <c r="G9" s="218"/>
      <c r="H9" s="248"/>
      <c r="I9" s="248"/>
      <c r="J9" s="224"/>
      <c r="K9" s="224"/>
      <c r="L9" s="96" t="s">
        <v>207</v>
      </c>
      <c r="M9" s="265"/>
      <c r="N9" s="267"/>
      <c r="O9" s="153">
        <v>5</v>
      </c>
      <c r="P9" s="218"/>
      <c r="Q9" s="218"/>
      <c r="R9" s="218"/>
      <c r="S9" s="223"/>
      <c r="T9" s="218"/>
      <c r="U9" s="258"/>
      <c r="V9" s="261"/>
      <c r="W9" s="218"/>
      <c r="X9" s="218"/>
      <c r="Y9" s="94"/>
      <c r="Z9" s="94"/>
      <c r="AA9" s="94"/>
    </row>
    <row r="10" spans="1:27" ht="48" customHeight="1" x14ac:dyDescent="0.4">
      <c r="A10" s="94"/>
      <c r="B10" s="220"/>
      <c r="C10" s="221"/>
      <c r="D10" s="222"/>
      <c r="E10" s="218"/>
      <c r="F10" s="221"/>
      <c r="G10" s="218"/>
      <c r="H10" s="248"/>
      <c r="I10" s="248"/>
      <c r="J10" s="224"/>
      <c r="K10" s="224"/>
      <c r="L10" s="96" t="s">
        <v>208</v>
      </c>
      <c r="M10" s="265"/>
      <c r="N10" s="135"/>
      <c r="O10" s="153">
        <v>5</v>
      </c>
      <c r="P10" s="218"/>
      <c r="Q10" s="218"/>
      <c r="R10" s="218"/>
      <c r="S10" s="223"/>
      <c r="T10" s="218"/>
      <c r="U10" s="258"/>
      <c r="V10" s="261"/>
      <c r="W10" s="218"/>
      <c r="X10" s="218"/>
      <c r="Y10" s="94"/>
      <c r="Z10" s="94"/>
      <c r="AA10" s="94"/>
    </row>
    <row r="11" spans="1:27" ht="48" customHeight="1" x14ac:dyDescent="0.4">
      <c r="A11" s="94"/>
      <c r="B11" s="220"/>
      <c r="C11" s="221"/>
      <c r="D11" s="222"/>
      <c r="E11" s="218"/>
      <c r="F11" s="221"/>
      <c r="G11" s="218"/>
      <c r="H11" s="248"/>
      <c r="I11" s="248"/>
      <c r="J11" s="224"/>
      <c r="K11" s="224"/>
      <c r="L11" s="96" t="s">
        <v>220</v>
      </c>
      <c r="M11" s="265"/>
      <c r="N11" s="135"/>
      <c r="O11" s="153">
        <v>5</v>
      </c>
      <c r="P11" s="218"/>
      <c r="Q11" s="218"/>
      <c r="R11" s="218"/>
      <c r="S11" s="223"/>
      <c r="T11" s="218"/>
      <c r="U11" s="258"/>
      <c r="V11" s="261"/>
      <c r="W11" s="218"/>
      <c r="X11" s="218"/>
      <c r="Y11" s="94"/>
      <c r="Z11" s="94"/>
      <c r="AA11" s="94"/>
    </row>
    <row r="12" spans="1:27" ht="121.5" customHeight="1" thickBot="1" x14ac:dyDescent="0.45">
      <c r="A12" s="94"/>
      <c r="B12" s="220"/>
      <c r="C12" s="233"/>
      <c r="D12" s="235"/>
      <c r="E12" s="237"/>
      <c r="F12" s="233"/>
      <c r="G12" s="237"/>
      <c r="H12" s="249"/>
      <c r="I12" s="249"/>
      <c r="J12" s="251"/>
      <c r="K12" s="251"/>
      <c r="L12" s="148"/>
      <c r="M12" s="265"/>
      <c r="N12" s="135"/>
      <c r="O12" s="154"/>
      <c r="P12" s="218"/>
      <c r="Q12" s="218"/>
      <c r="R12" s="218"/>
      <c r="S12" s="223"/>
      <c r="T12" s="218"/>
      <c r="U12" s="259"/>
      <c r="V12" s="262"/>
      <c r="W12" s="218"/>
      <c r="X12" s="218"/>
      <c r="Y12" s="94"/>
      <c r="Z12" s="94"/>
      <c r="AA12" s="94"/>
    </row>
    <row r="13" spans="1:27" ht="46.5" customHeight="1" x14ac:dyDescent="0.4">
      <c r="A13" s="94"/>
      <c r="B13" s="219">
        <v>2</v>
      </c>
      <c r="C13" s="221" t="s">
        <v>193</v>
      </c>
      <c r="D13" s="222" t="s">
        <v>219</v>
      </c>
      <c r="E13" s="218" t="s">
        <v>216</v>
      </c>
      <c r="F13" s="221" t="s">
        <v>217</v>
      </c>
      <c r="G13" s="218" t="s">
        <v>218</v>
      </c>
      <c r="H13" s="223">
        <v>1</v>
      </c>
      <c r="I13" s="223">
        <v>1</v>
      </c>
      <c r="J13" s="224">
        <v>42736</v>
      </c>
      <c r="K13" s="224">
        <v>43100</v>
      </c>
      <c r="L13" s="96" t="s">
        <v>206</v>
      </c>
      <c r="M13" s="264">
        <v>0.3</v>
      </c>
      <c r="N13" s="266"/>
      <c r="O13" s="155">
        <v>1</v>
      </c>
      <c r="P13" s="229">
        <f>O13/H13</f>
        <v>1</v>
      </c>
      <c r="Q13" s="252" t="s">
        <v>241</v>
      </c>
      <c r="R13" s="229"/>
      <c r="S13" s="263">
        <f>R13/I13</f>
        <v>0</v>
      </c>
      <c r="T13" s="217"/>
      <c r="U13" s="257">
        <f>S13</f>
        <v>0</v>
      </c>
      <c r="V13" s="260">
        <f>U13*M13</f>
        <v>0</v>
      </c>
      <c r="W13" s="217"/>
      <c r="X13" s="217"/>
      <c r="Y13" s="94"/>
      <c r="Z13" s="94"/>
      <c r="AA13" s="94"/>
    </row>
    <row r="14" spans="1:27" ht="48" customHeight="1" x14ac:dyDescent="0.4">
      <c r="A14" s="94"/>
      <c r="B14" s="220"/>
      <c r="C14" s="221"/>
      <c r="D14" s="222"/>
      <c r="E14" s="218"/>
      <c r="F14" s="221"/>
      <c r="G14" s="218"/>
      <c r="H14" s="223"/>
      <c r="I14" s="223"/>
      <c r="J14" s="224"/>
      <c r="K14" s="224"/>
      <c r="L14" s="96" t="s">
        <v>207</v>
      </c>
      <c r="M14" s="265"/>
      <c r="N14" s="267"/>
      <c r="O14" s="154">
        <v>1</v>
      </c>
      <c r="P14" s="218"/>
      <c r="Q14" s="218"/>
      <c r="R14" s="218"/>
      <c r="S14" s="223"/>
      <c r="T14" s="218"/>
      <c r="U14" s="258"/>
      <c r="V14" s="261"/>
      <c r="W14" s="218"/>
      <c r="X14" s="218"/>
      <c r="Y14" s="94"/>
      <c r="Z14" s="94"/>
      <c r="AA14" s="94"/>
    </row>
    <row r="15" spans="1:27" ht="48" customHeight="1" x14ac:dyDescent="0.4">
      <c r="A15" s="94"/>
      <c r="B15" s="220"/>
      <c r="C15" s="221"/>
      <c r="D15" s="222"/>
      <c r="E15" s="218"/>
      <c r="F15" s="221"/>
      <c r="G15" s="218"/>
      <c r="H15" s="223"/>
      <c r="I15" s="223"/>
      <c r="J15" s="224"/>
      <c r="K15" s="224"/>
      <c r="L15" s="96" t="s">
        <v>208</v>
      </c>
      <c r="M15" s="265"/>
      <c r="N15" s="141"/>
      <c r="O15" s="154">
        <v>1</v>
      </c>
      <c r="P15" s="218"/>
      <c r="Q15" s="218"/>
      <c r="R15" s="218"/>
      <c r="S15" s="223"/>
      <c r="T15" s="218"/>
      <c r="U15" s="258"/>
      <c r="V15" s="261"/>
      <c r="W15" s="218"/>
      <c r="X15" s="218"/>
      <c r="Y15" s="94"/>
      <c r="Z15" s="94"/>
      <c r="AA15" s="94"/>
    </row>
    <row r="16" spans="1:27" ht="48" customHeight="1" x14ac:dyDescent="0.4">
      <c r="A16" s="94"/>
      <c r="B16" s="220"/>
      <c r="C16" s="221"/>
      <c r="D16" s="222"/>
      <c r="E16" s="218"/>
      <c r="F16" s="221"/>
      <c r="G16" s="218"/>
      <c r="H16" s="223"/>
      <c r="I16" s="223"/>
      <c r="J16" s="224"/>
      <c r="K16" s="224"/>
      <c r="L16" s="96" t="s">
        <v>220</v>
      </c>
      <c r="M16" s="265"/>
      <c r="N16" s="141"/>
      <c r="O16" s="154">
        <v>1</v>
      </c>
      <c r="P16" s="218"/>
      <c r="Q16" s="218"/>
      <c r="R16" s="218"/>
      <c r="S16" s="223"/>
      <c r="T16" s="218"/>
      <c r="U16" s="258"/>
      <c r="V16" s="261"/>
      <c r="W16" s="218"/>
      <c r="X16" s="218"/>
      <c r="Y16" s="94"/>
      <c r="Z16" s="94"/>
      <c r="AA16" s="94"/>
    </row>
    <row r="17" spans="1:27" ht="121.5" customHeight="1" thickBot="1" x14ac:dyDescent="0.45">
      <c r="A17" s="94"/>
      <c r="B17" s="220"/>
      <c r="C17" s="221"/>
      <c r="D17" s="222"/>
      <c r="E17" s="218"/>
      <c r="F17" s="221"/>
      <c r="G17" s="218"/>
      <c r="H17" s="223"/>
      <c r="I17" s="223"/>
      <c r="J17" s="224"/>
      <c r="K17" s="224"/>
      <c r="L17" s="96"/>
      <c r="M17" s="265"/>
      <c r="N17" s="141"/>
      <c r="O17" s="154"/>
      <c r="P17" s="218"/>
      <c r="Q17" s="218"/>
      <c r="R17" s="218"/>
      <c r="S17" s="223"/>
      <c r="T17" s="218"/>
      <c r="U17" s="259"/>
      <c r="V17" s="262"/>
      <c r="W17" s="218"/>
      <c r="X17" s="218"/>
      <c r="Y17" s="94"/>
      <c r="Z17" s="94"/>
      <c r="AA17" s="94"/>
    </row>
    <row r="18" spans="1:27" ht="70.5" customHeight="1" x14ac:dyDescent="0.4">
      <c r="A18" s="94"/>
      <c r="B18" s="220">
        <v>3</v>
      </c>
      <c r="C18" s="221" t="s">
        <v>193</v>
      </c>
      <c r="D18" s="241" t="s">
        <v>209</v>
      </c>
      <c r="E18" s="221" t="s">
        <v>233</v>
      </c>
      <c r="F18" s="221" t="s">
        <v>205</v>
      </c>
      <c r="G18" s="221" t="s">
        <v>234</v>
      </c>
      <c r="H18" s="248">
        <v>68</v>
      </c>
      <c r="I18" s="248">
        <v>78</v>
      </c>
      <c r="J18" s="224">
        <v>42736</v>
      </c>
      <c r="K18" s="224">
        <v>43100</v>
      </c>
      <c r="L18" s="149" t="s">
        <v>212</v>
      </c>
      <c r="M18" s="274">
        <v>0.2</v>
      </c>
      <c r="N18" s="135"/>
      <c r="O18" s="268">
        <v>77</v>
      </c>
      <c r="P18" s="229">
        <f t="shared" ref="P18" si="0">O18/H18</f>
        <v>1.1323529411764706</v>
      </c>
      <c r="Q18" s="272"/>
      <c r="R18" s="230"/>
      <c r="S18" s="263">
        <f t="shared" ref="S18" si="1">R18/I18</f>
        <v>0</v>
      </c>
      <c r="T18" s="272"/>
      <c r="U18" s="257">
        <f>S18</f>
        <v>0</v>
      </c>
      <c r="V18" s="260">
        <f t="shared" ref="V18" si="2">U18*M18</f>
        <v>0</v>
      </c>
      <c r="W18" s="218"/>
      <c r="X18" s="218"/>
      <c r="Y18" s="94"/>
      <c r="Z18" s="94"/>
      <c r="AA18" s="94"/>
    </row>
    <row r="19" spans="1:27" ht="59.25" customHeight="1" x14ac:dyDescent="0.4">
      <c r="A19" s="94"/>
      <c r="B19" s="220"/>
      <c r="C19" s="221"/>
      <c r="D19" s="241"/>
      <c r="E19" s="221"/>
      <c r="F19" s="221"/>
      <c r="G19" s="221"/>
      <c r="H19" s="248"/>
      <c r="I19" s="248"/>
      <c r="J19" s="224"/>
      <c r="K19" s="224"/>
      <c r="L19" s="149" t="s">
        <v>210</v>
      </c>
      <c r="M19" s="274"/>
      <c r="N19" s="135"/>
      <c r="O19" s="269"/>
      <c r="P19" s="218"/>
      <c r="Q19" s="272"/>
      <c r="R19" s="230"/>
      <c r="S19" s="223"/>
      <c r="T19" s="272"/>
      <c r="U19" s="258"/>
      <c r="V19" s="261"/>
      <c r="W19" s="218"/>
      <c r="X19" s="218"/>
      <c r="Y19" s="94"/>
      <c r="Z19" s="94"/>
      <c r="AA19" s="94"/>
    </row>
    <row r="20" spans="1:27" ht="56.25" customHeight="1" x14ac:dyDescent="0.4">
      <c r="A20" s="94"/>
      <c r="B20" s="220"/>
      <c r="C20" s="221"/>
      <c r="D20" s="241"/>
      <c r="E20" s="221"/>
      <c r="F20" s="221"/>
      <c r="G20" s="221"/>
      <c r="H20" s="248"/>
      <c r="I20" s="248"/>
      <c r="J20" s="224"/>
      <c r="K20" s="224"/>
      <c r="L20" s="149" t="s">
        <v>211</v>
      </c>
      <c r="M20" s="274"/>
      <c r="N20" s="267"/>
      <c r="O20" s="269"/>
      <c r="P20" s="218"/>
      <c r="Q20" s="272"/>
      <c r="R20" s="230"/>
      <c r="S20" s="223"/>
      <c r="T20" s="272"/>
      <c r="U20" s="258"/>
      <c r="V20" s="261"/>
      <c r="W20" s="218"/>
      <c r="X20" s="218"/>
      <c r="Y20" s="94"/>
      <c r="Z20" s="94"/>
      <c r="AA20" s="94"/>
    </row>
    <row r="21" spans="1:27" ht="56.25" customHeight="1" x14ac:dyDescent="0.4">
      <c r="A21" s="94"/>
      <c r="B21" s="220"/>
      <c r="C21" s="221"/>
      <c r="D21" s="241"/>
      <c r="E21" s="221"/>
      <c r="F21" s="221"/>
      <c r="G21" s="221"/>
      <c r="H21" s="248"/>
      <c r="I21" s="248"/>
      <c r="J21" s="224"/>
      <c r="K21" s="224"/>
      <c r="L21" s="149"/>
      <c r="M21" s="274"/>
      <c r="N21" s="267"/>
      <c r="O21" s="269"/>
      <c r="P21" s="218"/>
      <c r="Q21" s="272"/>
      <c r="R21" s="230"/>
      <c r="S21" s="223"/>
      <c r="T21" s="272"/>
      <c r="U21" s="258"/>
      <c r="V21" s="261"/>
      <c r="W21" s="218"/>
      <c r="X21" s="218"/>
      <c r="Y21" s="94"/>
      <c r="Z21" s="94"/>
      <c r="AA21" s="94"/>
    </row>
    <row r="22" spans="1:27" ht="47.25" customHeight="1" thickBot="1" x14ac:dyDescent="0.45">
      <c r="A22" s="94"/>
      <c r="B22" s="220"/>
      <c r="C22" s="221"/>
      <c r="D22" s="241"/>
      <c r="E22" s="221"/>
      <c r="F22" s="221"/>
      <c r="G22" s="221"/>
      <c r="H22" s="248"/>
      <c r="I22" s="248"/>
      <c r="J22" s="224"/>
      <c r="K22" s="224"/>
      <c r="L22" s="149"/>
      <c r="M22" s="274"/>
      <c r="N22" s="267"/>
      <c r="O22" s="270"/>
      <c r="P22" s="218"/>
      <c r="Q22" s="272"/>
      <c r="R22" s="230"/>
      <c r="S22" s="223"/>
      <c r="T22" s="272"/>
      <c r="U22" s="259"/>
      <c r="V22" s="262"/>
      <c r="W22" s="218"/>
      <c r="X22" s="218"/>
      <c r="Y22" s="94"/>
      <c r="Z22" s="94"/>
      <c r="AA22" s="94"/>
    </row>
    <row r="23" spans="1:27" ht="47.25" customHeight="1" x14ac:dyDescent="0.4">
      <c r="A23" s="94"/>
      <c r="B23" s="220">
        <v>4</v>
      </c>
      <c r="C23" s="221" t="s">
        <v>194</v>
      </c>
      <c r="D23" s="241" t="s">
        <v>235</v>
      </c>
      <c r="E23" s="221" t="s">
        <v>221</v>
      </c>
      <c r="F23" s="221" t="s">
        <v>205</v>
      </c>
      <c r="G23" s="221" t="s">
        <v>236</v>
      </c>
      <c r="H23" s="273">
        <v>0</v>
      </c>
      <c r="I23" s="273">
        <v>1</v>
      </c>
      <c r="J23" s="240">
        <v>42736</v>
      </c>
      <c r="K23" s="240">
        <v>43008</v>
      </c>
      <c r="L23" s="149" t="s">
        <v>237</v>
      </c>
      <c r="M23" s="274">
        <v>0.1</v>
      </c>
      <c r="N23" s="135"/>
      <c r="O23" s="271" t="s">
        <v>225</v>
      </c>
      <c r="P23" s="282" t="s">
        <v>225</v>
      </c>
      <c r="Q23" s="221" t="s">
        <v>242</v>
      </c>
      <c r="R23" s="231"/>
      <c r="S23" s="263">
        <f>R23/I23</f>
        <v>0</v>
      </c>
      <c r="T23" s="272"/>
      <c r="U23" s="257">
        <f t="shared" ref="U23" si="3">S23</f>
        <v>0</v>
      </c>
      <c r="V23" s="260">
        <f t="shared" ref="V23" si="4">U23*M23</f>
        <v>0</v>
      </c>
      <c r="W23" s="218"/>
      <c r="X23" s="218"/>
      <c r="Y23" s="94"/>
      <c r="Z23" s="94"/>
      <c r="AA23" s="94"/>
    </row>
    <row r="24" spans="1:27" ht="47.25" customHeight="1" x14ac:dyDescent="0.4">
      <c r="A24" s="94"/>
      <c r="B24" s="220"/>
      <c r="C24" s="221"/>
      <c r="D24" s="241"/>
      <c r="E24" s="221"/>
      <c r="F24" s="221"/>
      <c r="G24" s="221"/>
      <c r="H24" s="273"/>
      <c r="I24" s="273"/>
      <c r="J24" s="240"/>
      <c r="K24" s="240"/>
      <c r="L24" s="96" t="s">
        <v>238</v>
      </c>
      <c r="M24" s="274"/>
      <c r="N24" s="135"/>
      <c r="O24" s="271"/>
      <c r="P24" s="282"/>
      <c r="Q24" s="272"/>
      <c r="R24" s="231"/>
      <c r="S24" s="223"/>
      <c r="T24" s="272"/>
      <c r="U24" s="258"/>
      <c r="V24" s="261"/>
      <c r="W24" s="218"/>
      <c r="X24" s="218"/>
      <c r="Y24" s="94"/>
      <c r="Z24" s="94"/>
      <c r="AA24" s="94"/>
    </row>
    <row r="25" spans="1:27" ht="69.75" customHeight="1" x14ac:dyDescent="0.4">
      <c r="A25" s="94"/>
      <c r="B25" s="220"/>
      <c r="C25" s="221"/>
      <c r="D25" s="241"/>
      <c r="E25" s="221"/>
      <c r="F25" s="221"/>
      <c r="G25" s="221"/>
      <c r="H25" s="273"/>
      <c r="I25" s="273"/>
      <c r="J25" s="240"/>
      <c r="K25" s="240"/>
      <c r="L25" s="147" t="s">
        <v>239</v>
      </c>
      <c r="M25" s="274"/>
      <c r="N25" s="135"/>
      <c r="O25" s="271"/>
      <c r="P25" s="282"/>
      <c r="Q25" s="272"/>
      <c r="R25" s="231"/>
      <c r="S25" s="223"/>
      <c r="T25" s="272"/>
      <c r="U25" s="258"/>
      <c r="V25" s="261"/>
      <c r="W25" s="218"/>
      <c r="X25" s="218"/>
      <c r="Y25" s="94"/>
      <c r="Z25" s="94"/>
      <c r="AA25" s="94"/>
    </row>
    <row r="26" spans="1:27" ht="55.5" customHeight="1" x14ac:dyDescent="0.4">
      <c r="A26" s="94"/>
      <c r="B26" s="220"/>
      <c r="C26" s="221"/>
      <c r="D26" s="241"/>
      <c r="E26" s="221"/>
      <c r="F26" s="221"/>
      <c r="G26" s="221"/>
      <c r="H26" s="273"/>
      <c r="I26" s="273"/>
      <c r="J26" s="240"/>
      <c r="K26" s="240"/>
      <c r="L26" s="149"/>
      <c r="M26" s="274"/>
      <c r="N26" s="267"/>
      <c r="O26" s="271"/>
      <c r="P26" s="282"/>
      <c r="Q26" s="272"/>
      <c r="R26" s="231"/>
      <c r="S26" s="223"/>
      <c r="T26" s="272"/>
      <c r="U26" s="258"/>
      <c r="V26" s="261"/>
      <c r="W26" s="218"/>
      <c r="X26" s="218"/>
      <c r="Y26" s="94"/>
      <c r="Z26" s="94"/>
      <c r="AA26" s="94"/>
    </row>
    <row r="27" spans="1:27" ht="39.75" customHeight="1" thickBot="1" x14ac:dyDescent="0.45">
      <c r="A27" s="94"/>
      <c r="B27" s="220"/>
      <c r="C27" s="221"/>
      <c r="D27" s="241"/>
      <c r="E27" s="221"/>
      <c r="F27" s="221"/>
      <c r="G27" s="221"/>
      <c r="H27" s="273"/>
      <c r="I27" s="273"/>
      <c r="J27" s="240"/>
      <c r="K27" s="240"/>
      <c r="L27" s="96"/>
      <c r="M27" s="274"/>
      <c r="N27" s="267"/>
      <c r="O27" s="271"/>
      <c r="P27" s="282"/>
      <c r="Q27" s="272"/>
      <c r="R27" s="231"/>
      <c r="S27" s="223"/>
      <c r="T27" s="272"/>
      <c r="U27" s="259"/>
      <c r="V27" s="262"/>
      <c r="W27" s="218"/>
      <c r="X27" s="218"/>
      <c r="Y27" s="94"/>
      <c r="Z27" s="94"/>
      <c r="AA27" s="94"/>
    </row>
    <row r="28" spans="1:27" ht="171.75" customHeight="1" x14ac:dyDescent="0.4">
      <c r="A28" s="94"/>
      <c r="B28" s="220">
        <v>5</v>
      </c>
      <c r="C28" s="221" t="s">
        <v>197</v>
      </c>
      <c r="D28" s="241" t="s">
        <v>222</v>
      </c>
      <c r="E28" s="147" t="s">
        <v>223</v>
      </c>
      <c r="F28" s="142" t="s">
        <v>217</v>
      </c>
      <c r="G28" s="147" t="s">
        <v>224</v>
      </c>
      <c r="H28" s="143" t="s">
        <v>225</v>
      </c>
      <c r="I28" s="143">
        <v>0.8</v>
      </c>
      <c r="J28" s="224">
        <v>42736</v>
      </c>
      <c r="K28" s="224">
        <v>43100</v>
      </c>
      <c r="L28" s="149" t="s">
        <v>230</v>
      </c>
      <c r="M28" s="274">
        <v>0.1</v>
      </c>
      <c r="N28" s="140"/>
      <c r="O28" s="156" t="s">
        <v>225</v>
      </c>
      <c r="P28" s="229">
        <v>1</v>
      </c>
      <c r="Q28" s="221"/>
      <c r="R28" s="231"/>
      <c r="S28" s="263">
        <f>R28/I28</f>
        <v>0</v>
      </c>
      <c r="T28" s="272"/>
      <c r="U28" s="257">
        <f t="shared" ref="U28" si="5">S28</f>
        <v>0</v>
      </c>
      <c r="V28" s="260">
        <f t="shared" ref="V28" si="6">U28*M28</f>
        <v>0</v>
      </c>
      <c r="W28" s="218"/>
      <c r="X28" s="218"/>
      <c r="Y28" s="94"/>
      <c r="Z28" s="94"/>
      <c r="AA28" s="94"/>
    </row>
    <row r="29" spans="1:27" ht="130.5" customHeight="1" x14ac:dyDescent="0.4">
      <c r="A29" s="94"/>
      <c r="B29" s="220"/>
      <c r="C29" s="221"/>
      <c r="D29" s="241"/>
      <c r="E29" s="147" t="s">
        <v>226</v>
      </c>
      <c r="F29" s="142" t="s">
        <v>217</v>
      </c>
      <c r="G29" s="147" t="s">
        <v>227</v>
      </c>
      <c r="H29" s="143">
        <v>1</v>
      </c>
      <c r="I29" s="143">
        <v>1</v>
      </c>
      <c r="J29" s="224"/>
      <c r="K29" s="224"/>
      <c r="L29" s="96" t="s">
        <v>231</v>
      </c>
      <c r="M29" s="274"/>
      <c r="N29" s="140"/>
      <c r="O29" s="156">
        <v>1</v>
      </c>
      <c r="P29" s="218"/>
      <c r="Q29" s="221"/>
      <c r="R29" s="231"/>
      <c r="S29" s="223"/>
      <c r="T29" s="272"/>
      <c r="U29" s="258"/>
      <c r="V29" s="261"/>
      <c r="W29" s="218"/>
      <c r="X29" s="218"/>
      <c r="Y29" s="94"/>
      <c r="Z29" s="94"/>
      <c r="AA29" s="94"/>
    </row>
    <row r="30" spans="1:27" ht="151.5" customHeight="1" x14ac:dyDescent="0.4">
      <c r="A30" s="94"/>
      <c r="B30" s="220"/>
      <c r="C30" s="221"/>
      <c r="D30" s="241"/>
      <c r="E30" s="144" t="s">
        <v>228</v>
      </c>
      <c r="F30" s="142" t="s">
        <v>205</v>
      </c>
      <c r="G30" s="145" t="s">
        <v>229</v>
      </c>
      <c r="H30" s="150" t="s">
        <v>225</v>
      </c>
      <c r="I30" s="146">
        <v>2</v>
      </c>
      <c r="J30" s="224"/>
      <c r="K30" s="224"/>
      <c r="L30" s="147" t="s">
        <v>232</v>
      </c>
      <c r="M30" s="274"/>
      <c r="N30" s="140"/>
      <c r="O30" s="156" t="s">
        <v>225</v>
      </c>
      <c r="P30" s="218"/>
      <c r="Q30" s="221"/>
      <c r="R30" s="231"/>
      <c r="S30" s="223"/>
      <c r="T30" s="272"/>
      <c r="U30" s="258"/>
      <c r="V30" s="261"/>
      <c r="W30" s="218"/>
      <c r="X30" s="218"/>
      <c r="Y30" s="94"/>
      <c r="Z30" s="94"/>
      <c r="AA30" s="94"/>
    </row>
    <row r="31" spans="1:27" ht="27" customHeight="1" thickBot="1" x14ac:dyDescent="0.45">
      <c r="A31" s="94"/>
      <c r="B31" s="97" t="s">
        <v>48</v>
      </c>
      <c r="C31" s="97"/>
      <c r="D31" s="97"/>
      <c r="E31" s="98"/>
      <c r="F31" s="98"/>
      <c r="G31" s="98"/>
      <c r="H31" s="99"/>
      <c r="I31" s="99"/>
      <c r="J31" s="99"/>
      <c r="K31" s="99"/>
      <c r="L31" s="98"/>
      <c r="M31" s="100">
        <f>IF(SUM(M8:M30)&gt;100%,"supera el 100%",SUM(M8:M30))</f>
        <v>1</v>
      </c>
      <c r="N31" s="136"/>
      <c r="O31" s="157"/>
      <c r="P31" s="101"/>
      <c r="Q31" s="102"/>
      <c r="R31" s="102"/>
      <c r="S31" s="101"/>
      <c r="T31" s="101"/>
      <c r="U31" s="102"/>
      <c r="V31" s="103">
        <f>SUM(V8:V27)</f>
        <v>0</v>
      </c>
      <c r="W31" s="104"/>
      <c r="X31" s="105"/>
      <c r="Y31" s="94"/>
      <c r="Z31" s="94"/>
      <c r="AA31" s="94"/>
    </row>
    <row r="32" spans="1:27" ht="27" customHeight="1" x14ac:dyDescent="0.4">
      <c r="A32" s="94"/>
      <c r="B32" s="307" t="s">
        <v>164</v>
      </c>
      <c r="C32" s="308"/>
      <c r="D32" s="308"/>
      <c r="E32" s="308"/>
      <c r="F32" s="308"/>
      <c r="G32" s="308"/>
      <c r="H32" s="308"/>
      <c r="I32" s="308"/>
      <c r="J32" s="308"/>
      <c r="K32" s="308"/>
      <c r="L32" s="308"/>
      <c r="M32" s="308"/>
      <c r="N32" s="308"/>
      <c r="O32" s="308"/>
      <c r="P32" s="308"/>
      <c r="Q32" s="308"/>
      <c r="R32" s="308"/>
      <c r="S32" s="308"/>
      <c r="T32" s="308"/>
      <c r="U32" s="309"/>
      <c r="V32" s="106">
        <v>0.05</v>
      </c>
      <c r="W32" s="291"/>
      <c r="X32" s="292"/>
      <c r="Y32" s="94"/>
      <c r="Z32" s="94"/>
      <c r="AA32" s="94"/>
    </row>
    <row r="33" spans="1:27" ht="27" customHeight="1" x14ac:dyDescent="0.4">
      <c r="A33" s="94"/>
      <c r="B33" s="107"/>
      <c r="C33" s="108"/>
      <c r="D33" s="108"/>
      <c r="E33" s="108"/>
      <c r="F33" s="108"/>
      <c r="G33" s="108"/>
      <c r="H33" s="109"/>
      <c r="I33" s="109"/>
      <c r="J33" s="109"/>
      <c r="K33" s="109"/>
      <c r="L33" s="108"/>
      <c r="M33" s="108"/>
      <c r="N33" s="108"/>
      <c r="O33" s="158"/>
      <c r="P33" s="108"/>
      <c r="Q33" s="108"/>
      <c r="R33" s="108"/>
      <c r="S33" s="110"/>
      <c r="T33" s="110"/>
      <c r="U33" s="110"/>
      <c r="V33" s="111">
        <f>SUM(V31:V32)</f>
        <v>0.05</v>
      </c>
      <c r="W33" s="291"/>
      <c r="X33" s="292"/>
      <c r="Y33" s="94"/>
      <c r="Z33" s="94"/>
      <c r="AA33" s="94"/>
    </row>
    <row r="34" spans="1:27" ht="27" customHeight="1" x14ac:dyDescent="0.4">
      <c r="A34" s="94"/>
      <c r="B34" s="112"/>
      <c r="C34" s="113"/>
      <c r="D34" s="113"/>
      <c r="E34" s="113"/>
      <c r="F34" s="113"/>
      <c r="G34" s="113"/>
      <c r="H34" s="113"/>
      <c r="I34" s="113"/>
      <c r="J34" s="113"/>
      <c r="K34" s="113"/>
      <c r="L34" s="110"/>
      <c r="M34" s="110"/>
      <c r="N34" s="110"/>
      <c r="O34" s="159"/>
      <c r="P34" s="110"/>
      <c r="Q34" s="110"/>
      <c r="R34" s="110"/>
      <c r="S34" s="110"/>
      <c r="T34" s="110"/>
      <c r="U34" s="110"/>
      <c r="V34" s="110"/>
      <c r="W34" s="291"/>
      <c r="X34" s="292"/>
      <c r="Y34" s="94"/>
      <c r="Z34" s="94"/>
      <c r="AA34" s="94"/>
    </row>
    <row r="35" spans="1:27" ht="29.25" customHeight="1" thickBot="1" x14ac:dyDescent="0.45">
      <c r="A35" s="94"/>
      <c r="B35" s="114"/>
      <c r="C35" s="109"/>
      <c r="D35" s="115"/>
      <c r="E35" s="115"/>
      <c r="F35" s="115"/>
      <c r="G35" s="115"/>
      <c r="H35" s="116"/>
      <c r="I35" s="116"/>
      <c r="J35" s="116"/>
      <c r="K35" s="109"/>
      <c r="L35" s="109"/>
      <c r="M35" s="115"/>
      <c r="N35" s="115"/>
      <c r="O35" s="160"/>
      <c r="P35" s="115"/>
      <c r="Q35" s="115"/>
      <c r="R35" s="115"/>
      <c r="S35" s="115"/>
      <c r="T35" s="115"/>
      <c r="U35" s="115"/>
      <c r="V35" s="117"/>
      <c r="W35" s="115"/>
      <c r="X35" s="118"/>
      <c r="Y35" s="94"/>
      <c r="Z35" s="94"/>
      <c r="AA35" s="94"/>
    </row>
    <row r="36" spans="1:27" ht="48.75" customHeight="1" x14ac:dyDescent="0.4">
      <c r="A36" s="94"/>
      <c r="B36" s="114"/>
      <c r="C36" s="109" t="s">
        <v>162</v>
      </c>
      <c r="D36" s="283"/>
      <c r="E36" s="283"/>
      <c r="F36" s="119"/>
      <c r="G36" s="119"/>
      <c r="H36" s="119"/>
      <c r="I36" s="119"/>
      <c r="J36" s="119"/>
      <c r="K36" s="116"/>
      <c r="L36" s="288"/>
      <c r="M36" s="289"/>
      <c r="N36" s="289"/>
      <c r="O36" s="290"/>
      <c r="P36" s="120"/>
      <c r="Q36" s="276"/>
      <c r="R36" s="277"/>
      <c r="S36" s="277"/>
      <c r="T36" s="277"/>
      <c r="U36" s="278"/>
      <c r="V36" s="121"/>
      <c r="W36" s="116"/>
      <c r="X36" s="122"/>
      <c r="Y36" s="94"/>
      <c r="Z36" s="94"/>
      <c r="AA36" s="94"/>
    </row>
    <row r="37" spans="1:27" ht="48" customHeight="1" thickBot="1" x14ac:dyDescent="0.45">
      <c r="A37" s="94"/>
      <c r="B37" s="114"/>
      <c r="C37" s="109" t="s">
        <v>163</v>
      </c>
      <c r="D37" s="284"/>
      <c r="E37" s="284"/>
      <c r="F37" s="119"/>
      <c r="G37" s="119"/>
      <c r="H37" s="119"/>
      <c r="I37" s="119"/>
      <c r="J37" s="119"/>
      <c r="K37" s="116"/>
      <c r="L37" s="285" t="s">
        <v>183</v>
      </c>
      <c r="M37" s="286"/>
      <c r="N37" s="286"/>
      <c r="O37" s="287"/>
      <c r="P37" s="120"/>
      <c r="Q37" s="279" t="s">
        <v>59</v>
      </c>
      <c r="R37" s="280"/>
      <c r="S37" s="280"/>
      <c r="T37" s="280"/>
      <c r="U37" s="281"/>
      <c r="V37" s="123"/>
      <c r="W37" s="124"/>
      <c r="X37" s="125"/>
      <c r="Y37" s="94"/>
      <c r="Z37" s="94"/>
      <c r="AA37" s="94"/>
    </row>
    <row r="38" spans="1:27" ht="27" thickBot="1" x14ac:dyDescent="0.45">
      <c r="A38" s="94"/>
      <c r="B38" s="126"/>
      <c r="C38" s="127"/>
      <c r="D38" s="128"/>
      <c r="E38" s="128"/>
      <c r="F38" s="128"/>
      <c r="G38" s="128"/>
      <c r="H38" s="129"/>
      <c r="I38" s="129"/>
      <c r="J38" s="129"/>
      <c r="K38" s="129"/>
      <c r="L38" s="128"/>
      <c r="M38" s="128"/>
      <c r="N38" s="128"/>
      <c r="O38" s="161"/>
      <c r="P38" s="128"/>
      <c r="Q38" s="128"/>
      <c r="R38" s="128"/>
      <c r="S38" s="128"/>
      <c r="T38" s="128"/>
      <c r="U38" s="128"/>
      <c r="V38" s="130"/>
      <c r="W38" s="128"/>
      <c r="X38" s="131"/>
      <c r="Y38" s="94"/>
      <c r="Z38" s="94"/>
      <c r="AA38" s="94"/>
    </row>
    <row r="39" spans="1:27" x14ac:dyDescent="0.4">
      <c r="A39" s="94"/>
      <c r="B39" s="94"/>
      <c r="C39" s="94"/>
      <c r="D39" s="94"/>
      <c r="E39" s="94"/>
      <c r="F39" s="94"/>
      <c r="G39" s="94"/>
      <c r="H39" s="132"/>
      <c r="I39" s="132"/>
      <c r="J39" s="132"/>
      <c r="K39" s="132"/>
      <c r="L39" s="94"/>
      <c r="M39" s="94"/>
      <c r="N39" s="94"/>
      <c r="O39" s="162"/>
      <c r="P39" s="94"/>
      <c r="Q39" s="94"/>
      <c r="R39" s="94"/>
      <c r="S39" s="94"/>
      <c r="T39" s="94"/>
      <c r="U39" s="94"/>
      <c r="V39" s="94"/>
      <c r="W39" s="94"/>
      <c r="X39" s="94"/>
      <c r="Y39" s="94"/>
      <c r="Z39" s="94"/>
      <c r="AA39" s="94"/>
    </row>
    <row r="40" spans="1:27" x14ac:dyDescent="0.4">
      <c r="A40" s="94"/>
      <c r="B40" s="94"/>
      <c r="C40" s="94"/>
      <c r="D40" s="94"/>
      <c r="E40" s="94"/>
      <c r="F40" s="94"/>
      <c r="G40" s="94"/>
      <c r="H40" s="132"/>
      <c r="I40" s="132"/>
      <c r="J40" s="132"/>
      <c r="K40" s="132"/>
      <c r="L40" s="94"/>
      <c r="M40" s="94"/>
      <c r="N40" s="94"/>
      <c r="O40" s="162"/>
      <c r="P40" s="94"/>
      <c r="Q40" s="94"/>
      <c r="R40" s="94"/>
      <c r="S40" s="94"/>
      <c r="T40" s="94"/>
      <c r="U40" s="94"/>
      <c r="V40" s="94"/>
      <c r="W40" s="94"/>
      <c r="X40" s="94"/>
      <c r="Y40" s="94"/>
      <c r="Z40" s="94"/>
      <c r="AA40" s="94"/>
    </row>
  </sheetData>
  <mergeCells count="136">
    <mergeCell ref="W28:W30"/>
    <mergeCell ref="X28:X30"/>
    <mergeCell ref="C28:C30"/>
    <mergeCell ref="D28:D30"/>
    <mergeCell ref="J28:J30"/>
    <mergeCell ref="K28:K30"/>
    <mergeCell ref="W32:X34"/>
    <mergeCell ref="M1:M2"/>
    <mergeCell ref="L6:L7"/>
    <mergeCell ref="K1:K2"/>
    <mergeCell ref="U5:X5"/>
    <mergeCell ref="K6:K7"/>
    <mergeCell ref="V6:V7"/>
    <mergeCell ref="W6:X6"/>
    <mergeCell ref="B4:X4"/>
    <mergeCell ref="B6:B7"/>
    <mergeCell ref="E6:E7"/>
    <mergeCell ref="C6:C7"/>
    <mergeCell ref="D6:D7"/>
    <mergeCell ref="U6:U7"/>
    <mergeCell ref="K23:K27"/>
    <mergeCell ref="U8:U12"/>
    <mergeCell ref="B32:U32"/>
    <mergeCell ref="B18:B22"/>
    <mergeCell ref="C18:C22"/>
    <mergeCell ref="D18:D22"/>
    <mergeCell ref="E18:E22"/>
    <mergeCell ref="K18:K22"/>
    <mergeCell ref="M18:M22"/>
    <mergeCell ref="B28:B30"/>
    <mergeCell ref="Q36:U36"/>
    <mergeCell ref="Q37:U37"/>
    <mergeCell ref="H18:H22"/>
    <mergeCell ref="T18:T22"/>
    <mergeCell ref="T23:T27"/>
    <mergeCell ref="P23:P27"/>
    <mergeCell ref="Q23:Q27"/>
    <mergeCell ref="D36:E36"/>
    <mergeCell ref="D37:E37"/>
    <mergeCell ref="L37:O37"/>
    <mergeCell ref="L36:O36"/>
    <mergeCell ref="M28:M30"/>
    <mergeCell ref="P28:P30"/>
    <mergeCell ref="Q28:Q30"/>
    <mergeCell ref="R28:R30"/>
    <mergeCell ref="S28:S30"/>
    <mergeCell ref="T28:T30"/>
    <mergeCell ref="U28:U30"/>
    <mergeCell ref="V8:V12"/>
    <mergeCell ref="F23:F27"/>
    <mergeCell ref="G23:G27"/>
    <mergeCell ref="H23:H27"/>
    <mergeCell ref="M23:M27"/>
    <mergeCell ref="I23:I27"/>
    <mergeCell ref="I18:I22"/>
    <mergeCell ref="F18:F22"/>
    <mergeCell ref="G18:G22"/>
    <mergeCell ref="F8:F12"/>
    <mergeCell ref="K13:K17"/>
    <mergeCell ref="M13:M17"/>
    <mergeCell ref="N13:N14"/>
    <mergeCell ref="P13:P17"/>
    <mergeCell ref="Q13:Q17"/>
    <mergeCell ref="R13:R17"/>
    <mergeCell ref="S13:S17"/>
    <mergeCell ref="T13:T17"/>
    <mergeCell ref="U13:U17"/>
    <mergeCell ref="V13:V17"/>
    <mergeCell ref="V28:V30"/>
    <mergeCell ref="S6:S7"/>
    <mergeCell ref="I6:I7"/>
    <mergeCell ref="U18:U22"/>
    <mergeCell ref="V18:V22"/>
    <mergeCell ref="U23:U27"/>
    <mergeCell ref="V23:V27"/>
    <mergeCell ref="X8:X12"/>
    <mergeCell ref="W18:W22"/>
    <mergeCell ref="X18:X22"/>
    <mergeCell ref="W23:W27"/>
    <mergeCell ref="X23:X27"/>
    <mergeCell ref="S23:S27"/>
    <mergeCell ref="M8:M12"/>
    <mergeCell ref="S8:S12"/>
    <mergeCell ref="N8:N9"/>
    <mergeCell ref="N20:N22"/>
    <mergeCell ref="P18:P22"/>
    <mergeCell ref="O18:O22"/>
    <mergeCell ref="O23:O27"/>
    <mergeCell ref="W8:W12"/>
    <mergeCell ref="Q18:Q22"/>
    <mergeCell ref="S18:S22"/>
    <mergeCell ref="N26:N27"/>
    <mergeCell ref="W13:W17"/>
    <mergeCell ref="H6:H7"/>
    <mergeCell ref="H8:H12"/>
    <mergeCell ref="K8:K12"/>
    <mergeCell ref="P8:P12"/>
    <mergeCell ref="Q8:Q12"/>
    <mergeCell ref="J6:J7"/>
    <mergeCell ref="J8:J12"/>
    <mergeCell ref="M6:N7"/>
    <mergeCell ref="I8:I12"/>
    <mergeCell ref="B5:M5"/>
    <mergeCell ref="R6:R7"/>
    <mergeCell ref="R8:R12"/>
    <mergeCell ref="R18:R22"/>
    <mergeCell ref="R23:R27"/>
    <mergeCell ref="P6:P7"/>
    <mergeCell ref="Q6:Q7"/>
    <mergeCell ref="B8:B12"/>
    <mergeCell ref="C8:C12"/>
    <mergeCell ref="D8:D12"/>
    <mergeCell ref="E8:E12"/>
    <mergeCell ref="O5:T5"/>
    <mergeCell ref="J18:J22"/>
    <mergeCell ref="J23:J27"/>
    <mergeCell ref="B23:B27"/>
    <mergeCell ref="C23:C27"/>
    <mergeCell ref="D23:D27"/>
    <mergeCell ref="E23:E27"/>
    <mergeCell ref="T6:T7"/>
    <mergeCell ref="O6:O7"/>
    <mergeCell ref="T8:T12"/>
    <mergeCell ref="G6:G7"/>
    <mergeCell ref="G8:G12"/>
    <mergeCell ref="F6:F7"/>
    <mergeCell ref="X13:X17"/>
    <mergeCell ref="B13:B17"/>
    <mergeCell ref="C13:C17"/>
    <mergeCell ref="D13:D17"/>
    <mergeCell ref="E13:E17"/>
    <mergeCell ref="F13:F17"/>
    <mergeCell ref="G13:G17"/>
    <mergeCell ref="H13:H17"/>
    <mergeCell ref="I13:I17"/>
    <mergeCell ref="J13:J17"/>
  </mergeCells>
  <conditionalFormatting sqref="U8 U18 U23">
    <cfRule type="cellIs" dxfId="6" priority="5" operator="greaterThan">
      <formula>100</formula>
    </cfRule>
  </conditionalFormatting>
  <conditionalFormatting sqref="U28">
    <cfRule type="cellIs" dxfId="5" priority="2" operator="greaterThan">
      <formula>100</formula>
    </cfRule>
  </conditionalFormatting>
  <conditionalFormatting sqref="U13">
    <cfRule type="cellIs" dxfId="4" priority="1" operator="greaterThan">
      <formula>100</formula>
    </cfRule>
  </conditionalFormatting>
  <dataValidations count="1">
    <dataValidation allowBlank="1" showInputMessage="1" showErrorMessage="1" errorTitle="error" error="solo datos númericos" sqref="M8:M30"/>
  </dataValidations>
  <printOptions horizontalCentered="1" verticalCentered="1"/>
  <pageMargins left="0.35433070866141736" right="0.31496062992125984" top="0.35433070866141736" bottom="0.39370078740157483" header="0.31496062992125984" footer="0.31496062992125984"/>
  <pageSetup paperSize="175" scale="2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 1'!$A$2:$A$7</xm:f>
          </x14:formula1>
          <xm:sqref>C8:C30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64" t="s">
        <v>64</v>
      </c>
      <c r="C2" s="164"/>
      <c r="D2" s="164"/>
      <c r="E2" s="164"/>
      <c r="F2" s="319"/>
      <c r="G2" s="319"/>
      <c r="H2" s="319"/>
      <c r="I2" s="319"/>
      <c r="J2" s="319"/>
      <c r="K2" s="319"/>
      <c r="L2" s="319"/>
      <c r="M2" s="319"/>
      <c r="N2" s="319"/>
      <c r="O2" s="319"/>
      <c r="P2" s="319"/>
      <c r="Q2" s="319"/>
      <c r="R2" s="319"/>
    </row>
    <row r="3" spans="1:19" x14ac:dyDescent="0.25">
      <c r="B3" s="180" t="s">
        <v>1</v>
      </c>
      <c r="C3" s="180"/>
      <c r="D3" s="180"/>
      <c r="E3" s="18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65</v>
      </c>
      <c r="D8" s="6">
        <v>41715</v>
      </c>
      <c r="F8" s="21"/>
    </row>
    <row r="9" spans="1:19" x14ac:dyDescent="0.25">
      <c r="C9" s="174" t="s">
        <v>66</v>
      </c>
      <c r="D9" s="5" t="s">
        <v>67</v>
      </c>
      <c r="F9" s="20"/>
      <c r="G9" s="7"/>
    </row>
    <row r="10" spans="1:19" x14ac:dyDescent="0.25">
      <c r="C10" s="174"/>
      <c r="D10" s="5" t="s">
        <v>13</v>
      </c>
      <c r="F10" s="20"/>
    </row>
    <row r="11" spans="1:19" x14ac:dyDescent="0.25">
      <c r="C11" s="2" t="s">
        <v>68</v>
      </c>
      <c r="D11" s="5" t="s">
        <v>67</v>
      </c>
      <c r="F11" s="20"/>
    </row>
    <row r="12" spans="1:19" x14ac:dyDescent="0.25">
      <c r="C12" s="2"/>
      <c r="D12" s="5" t="s">
        <v>69</v>
      </c>
      <c r="F12" s="20"/>
    </row>
    <row r="13" spans="1:19" x14ac:dyDescent="0.25">
      <c r="D13" s="29"/>
      <c r="E13" s="20"/>
      <c r="F13" s="20"/>
    </row>
    <row r="14" spans="1:19" ht="15.75" thickBot="1" x14ac:dyDescent="0.3"/>
    <row r="15" spans="1:19" ht="15.75" thickBot="1" x14ac:dyDescent="0.3">
      <c r="A15" s="320" t="s">
        <v>14</v>
      </c>
      <c r="B15" s="321"/>
      <c r="C15" s="321"/>
      <c r="D15" s="321"/>
      <c r="E15" s="321"/>
      <c r="F15" s="321"/>
      <c r="G15" s="321"/>
      <c r="H15" s="322" t="s">
        <v>70</v>
      </c>
      <c r="I15" s="323"/>
      <c r="J15" s="323"/>
      <c r="K15" s="323"/>
      <c r="L15" s="323"/>
      <c r="M15" s="323"/>
      <c r="N15" s="323"/>
      <c r="O15" s="323"/>
      <c r="P15" s="323"/>
      <c r="Q15" s="323"/>
      <c r="R15" s="324"/>
    </row>
    <row r="16" spans="1:19" ht="28.5" customHeight="1" x14ac:dyDescent="0.25">
      <c r="A16" s="57" t="s">
        <v>17</v>
      </c>
      <c r="B16" s="57" t="s">
        <v>18</v>
      </c>
      <c r="C16" s="61" t="s">
        <v>19</v>
      </c>
      <c r="D16" s="57" t="s">
        <v>20</v>
      </c>
      <c r="E16" s="57" t="s">
        <v>71</v>
      </c>
      <c r="F16" s="57" t="s">
        <v>22</v>
      </c>
      <c r="G16" s="36" t="s">
        <v>23</v>
      </c>
      <c r="H16" s="310" t="s">
        <v>72</v>
      </c>
      <c r="I16" s="311"/>
      <c r="J16" s="311"/>
      <c r="K16" s="312"/>
      <c r="L16" s="57" t="s">
        <v>73</v>
      </c>
      <c r="M16" s="313" t="s">
        <v>74</v>
      </c>
      <c r="N16" s="315" t="s">
        <v>75</v>
      </c>
      <c r="O16" s="317" t="s">
        <v>76</v>
      </c>
      <c r="P16" s="318"/>
      <c r="Q16" s="310" t="s">
        <v>16</v>
      </c>
      <c r="R16" s="312"/>
    </row>
    <row r="17" spans="1:18" ht="30" customHeight="1" x14ac:dyDescent="0.25">
      <c r="A17" s="178" t="s">
        <v>26</v>
      </c>
      <c r="B17" s="179">
        <v>0.3</v>
      </c>
      <c r="C17" s="165" t="s">
        <v>27</v>
      </c>
      <c r="D17" s="10" t="s">
        <v>28</v>
      </c>
      <c r="E17" s="165">
        <v>4</v>
      </c>
      <c r="F17" s="165" t="s">
        <v>29</v>
      </c>
      <c r="G17" s="171" t="s">
        <v>30</v>
      </c>
      <c r="H17" s="54" t="s">
        <v>60</v>
      </c>
      <c r="I17" s="54" t="s">
        <v>61</v>
      </c>
      <c r="J17" s="54" t="s">
        <v>62</v>
      </c>
      <c r="K17" s="54" t="s">
        <v>77</v>
      </c>
      <c r="L17" s="9" t="s">
        <v>63</v>
      </c>
      <c r="M17" s="314"/>
      <c r="N17" s="316"/>
      <c r="O17" s="22" t="s">
        <v>78</v>
      </c>
      <c r="P17" s="22" t="s">
        <v>58</v>
      </c>
      <c r="Q17" s="22" t="s">
        <v>24</v>
      </c>
      <c r="R17" s="55" t="s">
        <v>25</v>
      </c>
    </row>
    <row r="18" spans="1:18" ht="45" customHeight="1" x14ac:dyDescent="0.25">
      <c r="A18" s="178"/>
      <c r="B18" s="178"/>
      <c r="C18" s="166"/>
      <c r="D18" s="11" t="s">
        <v>31</v>
      </c>
      <c r="E18" s="166"/>
      <c r="F18" s="166"/>
      <c r="G18" s="171"/>
      <c r="H18" s="328">
        <v>0.25</v>
      </c>
      <c r="I18" s="331">
        <f>1/E17</f>
        <v>0.25</v>
      </c>
      <c r="J18" s="331"/>
      <c r="K18" s="331"/>
      <c r="L18" s="325">
        <f>SUM(H18:K18)</f>
        <v>0.5</v>
      </c>
      <c r="M18" s="325">
        <f>2*B17/E17</f>
        <v>0.15</v>
      </c>
      <c r="N18" s="334" t="s">
        <v>79</v>
      </c>
      <c r="O18" s="334" t="s">
        <v>80</v>
      </c>
      <c r="P18" s="165" t="s">
        <v>81</v>
      </c>
      <c r="Q18" s="334" t="s">
        <v>82</v>
      </c>
      <c r="R18" s="165"/>
    </row>
    <row r="19" spans="1:18" ht="35.25" customHeight="1" x14ac:dyDescent="0.25">
      <c r="A19" s="178"/>
      <c r="B19" s="178"/>
      <c r="C19" s="166"/>
      <c r="D19" s="11" t="s">
        <v>32</v>
      </c>
      <c r="E19" s="166"/>
      <c r="F19" s="166"/>
      <c r="G19" s="171"/>
      <c r="H19" s="329"/>
      <c r="I19" s="332"/>
      <c r="J19" s="332"/>
      <c r="K19" s="332"/>
      <c r="L19" s="326"/>
      <c r="M19" s="326"/>
      <c r="N19" s="335"/>
      <c r="O19" s="335"/>
      <c r="P19" s="166"/>
      <c r="Q19" s="335"/>
      <c r="R19" s="166"/>
    </row>
    <row r="20" spans="1:18" ht="39.75" customHeight="1" x14ac:dyDescent="0.25">
      <c r="A20" s="178"/>
      <c r="B20" s="178"/>
      <c r="C20" s="167"/>
      <c r="D20" s="11" t="s">
        <v>33</v>
      </c>
      <c r="E20" s="167"/>
      <c r="F20" s="167"/>
      <c r="G20" s="171"/>
      <c r="H20" s="330"/>
      <c r="I20" s="333"/>
      <c r="J20" s="333"/>
      <c r="K20" s="333"/>
      <c r="L20" s="327"/>
      <c r="M20" s="327"/>
      <c r="N20" s="336"/>
      <c r="O20" s="336"/>
      <c r="P20" s="167"/>
      <c r="Q20" s="336"/>
      <c r="R20" s="167"/>
    </row>
    <row r="21" spans="1:18" ht="56.25" customHeight="1" x14ac:dyDescent="0.25">
      <c r="A21" s="184" t="s">
        <v>34</v>
      </c>
      <c r="B21" s="168">
        <v>0.4</v>
      </c>
      <c r="C21" s="165" t="s">
        <v>35</v>
      </c>
      <c r="D21" s="11" t="s">
        <v>83</v>
      </c>
      <c r="E21" s="165">
        <v>20</v>
      </c>
      <c r="F21" s="165" t="s">
        <v>37</v>
      </c>
      <c r="G21" s="165" t="s">
        <v>84</v>
      </c>
      <c r="H21" s="331">
        <v>0.08</v>
      </c>
      <c r="I21" s="331">
        <f>7/E21</f>
        <v>0.35</v>
      </c>
      <c r="J21" s="337"/>
      <c r="K21" s="165"/>
      <c r="L21" s="337">
        <f>+H21+I21+J21+K21</f>
        <v>0.43</v>
      </c>
      <c r="M21" s="337">
        <f>9*B21/E21</f>
        <v>0.18</v>
      </c>
      <c r="N21" s="165"/>
      <c r="O21" s="165"/>
      <c r="P21" s="165"/>
      <c r="Q21" s="165"/>
      <c r="R21" s="188"/>
    </row>
    <row r="22" spans="1:18" ht="47.25" customHeight="1" x14ac:dyDescent="0.25">
      <c r="A22" s="185"/>
      <c r="B22" s="169"/>
      <c r="C22" s="166"/>
      <c r="D22" s="11" t="s">
        <v>39</v>
      </c>
      <c r="E22" s="166"/>
      <c r="F22" s="166"/>
      <c r="G22" s="166"/>
      <c r="H22" s="332"/>
      <c r="I22" s="332"/>
      <c r="J22" s="166"/>
      <c r="K22" s="166"/>
      <c r="L22" s="338"/>
      <c r="M22" s="338"/>
      <c r="N22" s="166"/>
      <c r="O22" s="166"/>
      <c r="P22" s="166"/>
      <c r="Q22" s="166"/>
      <c r="R22" s="189"/>
    </row>
    <row r="23" spans="1:18" ht="57" customHeight="1" x14ac:dyDescent="0.25">
      <c r="A23" s="186"/>
      <c r="B23" s="170"/>
      <c r="C23" s="167"/>
      <c r="D23" s="11" t="s">
        <v>41</v>
      </c>
      <c r="E23" s="166"/>
      <c r="F23" s="167"/>
      <c r="G23" s="167"/>
      <c r="H23" s="333"/>
      <c r="I23" s="333"/>
      <c r="J23" s="167"/>
      <c r="K23" s="167"/>
      <c r="L23" s="339"/>
      <c r="M23" s="339"/>
      <c r="N23" s="167"/>
      <c r="O23" s="167"/>
      <c r="P23" s="167"/>
      <c r="Q23" s="167"/>
      <c r="R23" s="190"/>
    </row>
    <row r="24" spans="1:18" ht="55.5" customHeight="1" x14ac:dyDescent="0.25">
      <c r="A24" s="184" t="s">
        <v>43</v>
      </c>
      <c r="B24" s="168">
        <v>0.3</v>
      </c>
      <c r="C24" s="165" t="s">
        <v>44</v>
      </c>
      <c r="D24" s="11" t="s">
        <v>45</v>
      </c>
      <c r="E24" s="165">
        <v>15</v>
      </c>
      <c r="F24" s="165" t="s">
        <v>29</v>
      </c>
      <c r="G24" s="165" t="s">
        <v>42</v>
      </c>
      <c r="H24" s="331">
        <v>0.1</v>
      </c>
      <c r="I24" s="331">
        <f>5/E24</f>
        <v>0.33333333333333331</v>
      </c>
      <c r="J24" s="165"/>
      <c r="K24" s="165"/>
      <c r="L24" s="337">
        <f>+H24+I24+J24+K24</f>
        <v>0.43333333333333335</v>
      </c>
      <c r="M24" s="337">
        <f>8*B24/E24</f>
        <v>0.16</v>
      </c>
      <c r="N24" s="165"/>
      <c r="O24" s="165"/>
      <c r="P24" s="165"/>
      <c r="Q24" s="165"/>
      <c r="R24" s="165"/>
    </row>
    <row r="25" spans="1:18" ht="39.75" customHeight="1" x14ac:dyDescent="0.25">
      <c r="A25" s="185"/>
      <c r="B25" s="169"/>
      <c r="C25" s="166"/>
      <c r="D25" s="11" t="s">
        <v>46</v>
      </c>
      <c r="E25" s="166"/>
      <c r="F25" s="166"/>
      <c r="G25" s="166"/>
      <c r="H25" s="332"/>
      <c r="I25" s="332"/>
      <c r="J25" s="166"/>
      <c r="K25" s="166"/>
      <c r="L25" s="338"/>
      <c r="M25" s="338"/>
      <c r="N25" s="166"/>
      <c r="O25" s="166"/>
      <c r="P25" s="166"/>
      <c r="Q25" s="166"/>
      <c r="R25" s="166"/>
    </row>
    <row r="26" spans="1:18" ht="39" customHeight="1" x14ac:dyDescent="0.25">
      <c r="A26" s="186"/>
      <c r="B26" s="170"/>
      <c r="C26" s="167"/>
      <c r="D26" s="11" t="s">
        <v>47</v>
      </c>
      <c r="E26" s="167"/>
      <c r="F26" s="167"/>
      <c r="G26" s="167"/>
      <c r="H26" s="333"/>
      <c r="I26" s="333"/>
      <c r="J26" s="167"/>
      <c r="K26" s="167"/>
      <c r="L26" s="339"/>
      <c r="M26" s="339"/>
      <c r="N26" s="167"/>
      <c r="O26" s="167"/>
      <c r="P26" s="167"/>
      <c r="Q26" s="167"/>
      <c r="R26" s="167"/>
    </row>
    <row r="27" spans="1:18" ht="33.75" customHeight="1" x14ac:dyDescent="0.25">
      <c r="A27" s="55" t="s">
        <v>48</v>
      </c>
      <c r="B27" s="56">
        <f>SUM(B17:B26)</f>
        <v>1</v>
      </c>
      <c r="C27" s="56"/>
      <c r="D27" s="5"/>
      <c r="E27" s="5"/>
      <c r="F27" s="5"/>
      <c r="G27" s="11"/>
      <c r="H27" s="56">
        <f>SUM(H18:H26)</f>
        <v>0.43000000000000005</v>
      </c>
      <c r="I27" s="56">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193"/>
      <c r="E29" s="194"/>
      <c r="F29" s="340"/>
      <c r="G29" s="341"/>
      <c r="H29" s="342"/>
      <c r="I29" s="24"/>
      <c r="J29" s="24"/>
      <c r="K29" s="24"/>
      <c r="L29" s="24"/>
      <c r="M29" s="24"/>
      <c r="N29" s="24"/>
      <c r="O29" s="24"/>
      <c r="P29" s="24"/>
      <c r="Q29" s="24"/>
      <c r="R29" s="24"/>
    </row>
    <row r="30" spans="1:18" ht="15.75" thickBot="1" x14ac:dyDescent="0.3">
      <c r="A30" s="13"/>
      <c r="D30" s="191" t="s">
        <v>49</v>
      </c>
      <c r="E30" s="192"/>
      <c r="F30" s="59"/>
      <c r="G30" s="192" t="s">
        <v>50</v>
      </c>
      <c r="H30" s="195"/>
      <c r="I30" s="25"/>
      <c r="J30" s="25"/>
      <c r="K30" s="25"/>
      <c r="L30" s="25"/>
      <c r="M30" s="25"/>
      <c r="N30" s="25"/>
      <c r="O30" s="25"/>
      <c r="P30" s="25"/>
      <c r="Q30" s="25"/>
      <c r="R30" s="25"/>
    </row>
    <row r="31" spans="1:18" ht="15.75" thickBot="1" x14ac:dyDescent="0.3">
      <c r="A31" s="13"/>
    </row>
    <row r="32" spans="1:18" ht="15.75" thickBot="1" x14ac:dyDescent="0.3">
      <c r="A32" s="13"/>
      <c r="B32" s="343" t="s">
        <v>85</v>
      </c>
      <c r="C32" s="323"/>
      <c r="D32" s="323"/>
      <c r="E32" s="323"/>
      <c r="F32" s="323"/>
      <c r="G32" s="323"/>
      <c r="H32" s="324"/>
      <c r="I32" s="34"/>
      <c r="J32" s="34"/>
      <c r="K32" s="34"/>
      <c r="L32" s="34"/>
      <c r="M32" s="34"/>
      <c r="N32" s="34"/>
      <c r="O32" s="34"/>
      <c r="P32" s="34"/>
      <c r="Q32" s="34"/>
      <c r="R32" s="34"/>
    </row>
    <row r="33" spans="1:18" ht="42.75" x14ac:dyDescent="0.25">
      <c r="A33" s="13"/>
      <c r="B33" s="14" t="s">
        <v>86</v>
      </c>
      <c r="C33" s="30" t="s">
        <v>87</v>
      </c>
      <c r="D33" s="15" t="s">
        <v>88</v>
      </c>
      <c r="E33" s="15" t="s">
        <v>89</v>
      </c>
      <c r="F33" s="15" t="s">
        <v>90</v>
      </c>
      <c r="G33" s="61" t="s">
        <v>91</v>
      </c>
      <c r="H33" s="61" t="s">
        <v>92</v>
      </c>
      <c r="I33" s="25"/>
      <c r="J33" s="25"/>
      <c r="K33" s="25"/>
      <c r="L33" s="25"/>
      <c r="M33" s="25"/>
      <c r="N33" s="25"/>
      <c r="O33" s="25"/>
      <c r="P33" s="25"/>
      <c r="Q33" s="25"/>
      <c r="R33" s="25"/>
    </row>
    <row r="34" spans="1:18" ht="105" x14ac:dyDescent="0.25">
      <c r="B34" s="26" t="s">
        <v>54</v>
      </c>
      <c r="C34" s="11" t="s">
        <v>93</v>
      </c>
      <c r="D34" s="11" t="s">
        <v>94</v>
      </c>
      <c r="E34" s="16">
        <v>41807</v>
      </c>
      <c r="F34" s="11" t="s">
        <v>95</v>
      </c>
      <c r="G34" s="20"/>
      <c r="H34" s="17"/>
      <c r="I34" s="20"/>
      <c r="J34" s="20"/>
      <c r="K34" s="20"/>
      <c r="L34" s="20"/>
      <c r="M34" s="20"/>
      <c r="N34" s="20"/>
      <c r="O34" s="20"/>
      <c r="P34" s="20"/>
      <c r="Q34" s="20"/>
      <c r="R34" s="20"/>
    </row>
    <row r="35" spans="1:18" ht="42.75" x14ac:dyDescent="0.25">
      <c r="B35" s="27" t="s">
        <v>96</v>
      </c>
      <c r="C35" s="31"/>
      <c r="D35" s="5"/>
      <c r="E35" s="5"/>
      <c r="F35" s="5"/>
      <c r="G35" s="5"/>
      <c r="H35" s="17"/>
      <c r="I35" s="20"/>
      <c r="J35" s="20"/>
      <c r="K35" s="20"/>
      <c r="L35" s="20"/>
      <c r="M35" s="20"/>
      <c r="N35" s="20"/>
      <c r="O35" s="20"/>
      <c r="P35" s="20"/>
      <c r="Q35" s="20"/>
      <c r="R35" s="20"/>
    </row>
    <row r="36" spans="1:18" x14ac:dyDescent="0.25">
      <c r="B36" s="28" t="s">
        <v>97</v>
      </c>
      <c r="C36" s="32"/>
      <c r="D36" s="5"/>
      <c r="E36" s="5"/>
      <c r="F36" s="5"/>
      <c r="G36" s="5"/>
      <c r="H36" s="17"/>
      <c r="I36" s="20"/>
      <c r="J36" s="20"/>
      <c r="K36" s="20"/>
      <c r="L36" s="20"/>
      <c r="M36" s="20"/>
      <c r="N36" s="20"/>
      <c r="O36" s="20"/>
      <c r="P36" s="20"/>
      <c r="Q36" s="20"/>
      <c r="R36" s="20"/>
    </row>
    <row r="37" spans="1:18" x14ac:dyDescent="0.25">
      <c r="B37" s="28" t="s">
        <v>98</v>
      </c>
      <c r="C37" s="32"/>
      <c r="D37" s="5"/>
      <c r="E37" s="5"/>
      <c r="F37" s="5"/>
      <c r="G37" s="5"/>
      <c r="H37" s="17"/>
      <c r="I37" s="20"/>
      <c r="J37" s="20"/>
      <c r="K37" s="20"/>
      <c r="L37" s="20"/>
      <c r="M37" s="20"/>
      <c r="N37" s="20"/>
      <c r="O37" s="20"/>
      <c r="P37" s="20"/>
      <c r="Q37" s="20"/>
      <c r="R37" s="20"/>
    </row>
    <row r="38" spans="1:18" ht="15.75" thickBot="1" x14ac:dyDescent="0.3">
      <c r="B38" s="58" t="s">
        <v>99</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64" t="s">
        <v>64</v>
      </c>
      <c r="C2" s="164"/>
      <c r="D2" s="164"/>
      <c r="E2" s="164"/>
      <c r="F2" s="319"/>
      <c r="G2" s="319"/>
      <c r="H2" s="319"/>
      <c r="I2" s="319"/>
      <c r="J2" s="319"/>
      <c r="K2" s="319"/>
      <c r="L2" s="319"/>
      <c r="M2" s="319"/>
      <c r="N2" s="319"/>
      <c r="O2" s="319"/>
      <c r="P2" s="319"/>
      <c r="Q2" s="319"/>
      <c r="R2" s="319"/>
    </row>
    <row r="3" spans="1:19" x14ac:dyDescent="0.25">
      <c r="B3" s="180" t="s">
        <v>1</v>
      </c>
      <c r="C3" s="180"/>
      <c r="D3" s="180"/>
      <c r="E3" s="18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65</v>
      </c>
      <c r="D8" s="6">
        <v>41715</v>
      </c>
      <c r="F8" s="21"/>
    </row>
    <row r="9" spans="1:19" x14ac:dyDescent="0.25">
      <c r="C9" s="174" t="s">
        <v>66</v>
      </c>
      <c r="D9" s="5" t="s">
        <v>67</v>
      </c>
      <c r="F9" s="20"/>
      <c r="G9" s="7"/>
    </row>
    <row r="10" spans="1:19" x14ac:dyDescent="0.25">
      <c r="C10" s="174"/>
      <c r="D10" s="5" t="s">
        <v>13</v>
      </c>
      <c r="F10" s="20"/>
    </row>
    <row r="11" spans="1:19" x14ac:dyDescent="0.25">
      <c r="C11" s="2" t="s">
        <v>68</v>
      </c>
      <c r="D11" s="5" t="s">
        <v>100</v>
      </c>
      <c r="F11" s="20"/>
    </row>
    <row r="12" spans="1:19" x14ac:dyDescent="0.25">
      <c r="C12" s="2"/>
      <c r="D12" s="5" t="s">
        <v>101</v>
      </c>
      <c r="F12" s="20"/>
    </row>
    <row r="13" spans="1:19" x14ac:dyDescent="0.25">
      <c r="D13" s="29"/>
      <c r="E13" s="20"/>
      <c r="F13" s="20"/>
    </row>
    <row r="14" spans="1:19" ht="15.75" thickBot="1" x14ac:dyDescent="0.3"/>
    <row r="15" spans="1:19" ht="15.75" thickBot="1" x14ac:dyDescent="0.3">
      <c r="A15" s="320" t="s">
        <v>14</v>
      </c>
      <c r="B15" s="321"/>
      <c r="C15" s="321"/>
      <c r="D15" s="321"/>
      <c r="E15" s="321"/>
      <c r="F15" s="321"/>
      <c r="G15" s="321"/>
      <c r="H15" s="322" t="s">
        <v>70</v>
      </c>
      <c r="I15" s="323"/>
      <c r="J15" s="323"/>
      <c r="K15" s="323"/>
      <c r="L15" s="323"/>
      <c r="M15" s="323"/>
      <c r="N15" s="323"/>
      <c r="O15" s="323"/>
      <c r="P15" s="323"/>
      <c r="Q15" s="323"/>
      <c r="R15" s="324"/>
    </row>
    <row r="16" spans="1:19" ht="28.5" customHeight="1" x14ac:dyDescent="0.25">
      <c r="A16" s="57" t="s">
        <v>17</v>
      </c>
      <c r="B16" s="57" t="s">
        <v>18</v>
      </c>
      <c r="C16" s="61" t="s">
        <v>19</v>
      </c>
      <c r="D16" s="57" t="s">
        <v>20</v>
      </c>
      <c r="E16" s="57" t="s">
        <v>71</v>
      </c>
      <c r="F16" s="57" t="s">
        <v>22</v>
      </c>
      <c r="G16" s="36" t="s">
        <v>23</v>
      </c>
      <c r="H16" s="310" t="s">
        <v>72</v>
      </c>
      <c r="I16" s="311"/>
      <c r="J16" s="311"/>
      <c r="K16" s="312"/>
      <c r="L16" s="57" t="s">
        <v>73</v>
      </c>
      <c r="M16" s="313" t="s">
        <v>74</v>
      </c>
      <c r="N16" s="315" t="s">
        <v>75</v>
      </c>
      <c r="O16" s="317" t="s">
        <v>76</v>
      </c>
      <c r="P16" s="318"/>
      <c r="Q16" s="310" t="s">
        <v>16</v>
      </c>
      <c r="R16" s="312"/>
    </row>
    <row r="17" spans="1:18" ht="30" customHeight="1" x14ac:dyDescent="0.25">
      <c r="A17" s="178" t="s">
        <v>26</v>
      </c>
      <c r="B17" s="179">
        <v>0.3</v>
      </c>
      <c r="C17" s="165" t="s">
        <v>27</v>
      </c>
      <c r="D17" s="10" t="s">
        <v>28</v>
      </c>
      <c r="E17" s="165">
        <v>4</v>
      </c>
      <c r="F17" s="165" t="s">
        <v>29</v>
      </c>
      <c r="G17" s="171" t="s">
        <v>30</v>
      </c>
      <c r="H17" s="54" t="s">
        <v>60</v>
      </c>
      <c r="I17" s="54" t="s">
        <v>61</v>
      </c>
      <c r="J17" s="54" t="s">
        <v>62</v>
      </c>
      <c r="K17" s="54" t="s">
        <v>77</v>
      </c>
      <c r="L17" s="9" t="s">
        <v>63</v>
      </c>
      <c r="M17" s="314"/>
      <c r="N17" s="316"/>
      <c r="O17" s="22" t="s">
        <v>78</v>
      </c>
      <c r="P17" s="22" t="s">
        <v>58</v>
      </c>
      <c r="Q17" s="22" t="s">
        <v>24</v>
      </c>
      <c r="R17" s="55" t="s">
        <v>25</v>
      </c>
    </row>
    <row r="18" spans="1:18" ht="45" customHeight="1" x14ac:dyDescent="0.25">
      <c r="A18" s="178"/>
      <c r="B18" s="178"/>
      <c r="C18" s="166"/>
      <c r="D18" s="11" t="s">
        <v>31</v>
      </c>
      <c r="E18" s="166"/>
      <c r="F18" s="166"/>
      <c r="G18" s="171"/>
      <c r="H18" s="331">
        <f>1/E17</f>
        <v>0.25</v>
      </c>
      <c r="I18" s="331">
        <f>+'Seguimiento 2'!I18:I20</f>
        <v>0.25</v>
      </c>
      <c r="J18" s="331">
        <f>2/E17</f>
        <v>0.5</v>
      </c>
      <c r="K18" s="331"/>
      <c r="L18" s="325">
        <f>+H18+I18+J18</f>
        <v>1</v>
      </c>
      <c r="M18" s="325">
        <f>4*B17/E17</f>
        <v>0.3</v>
      </c>
      <c r="N18" s="334" t="s">
        <v>79</v>
      </c>
      <c r="O18" s="334" t="s">
        <v>80</v>
      </c>
      <c r="P18" s="165" t="s">
        <v>81</v>
      </c>
      <c r="Q18" s="334" t="s">
        <v>82</v>
      </c>
      <c r="R18" s="165"/>
    </row>
    <row r="19" spans="1:18" ht="35.25" customHeight="1" x14ac:dyDescent="0.25">
      <c r="A19" s="178"/>
      <c r="B19" s="178"/>
      <c r="C19" s="166"/>
      <c r="D19" s="11" t="s">
        <v>32</v>
      </c>
      <c r="E19" s="166"/>
      <c r="F19" s="166"/>
      <c r="G19" s="171"/>
      <c r="H19" s="332"/>
      <c r="I19" s="332"/>
      <c r="J19" s="332"/>
      <c r="K19" s="332"/>
      <c r="L19" s="326"/>
      <c r="M19" s="326"/>
      <c r="N19" s="335"/>
      <c r="O19" s="335"/>
      <c r="P19" s="166"/>
      <c r="Q19" s="335"/>
      <c r="R19" s="166"/>
    </row>
    <row r="20" spans="1:18" ht="39.75" customHeight="1" x14ac:dyDescent="0.25">
      <c r="A20" s="178"/>
      <c r="B20" s="178"/>
      <c r="C20" s="167"/>
      <c r="D20" s="11" t="s">
        <v>33</v>
      </c>
      <c r="E20" s="167"/>
      <c r="F20" s="167"/>
      <c r="G20" s="171"/>
      <c r="H20" s="333"/>
      <c r="I20" s="333"/>
      <c r="J20" s="333"/>
      <c r="K20" s="333"/>
      <c r="L20" s="327"/>
      <c r="M20" s="327"/>
      <c r="N20" s="336"/>
      <c r="O20" s="336"/>
      <c r="P20" s="167"/>
      <c r="Q20" s="336"/>
      <c r="R20" s="167"/>
    </row>
    <row r="21" spans="1:18" ht="56.25" customHeight="1" x14ac:dyDescent="0.25">
      <c r="A21" s="184" t="s">
        <v>34</v>
      </c>
      <c r="B21" s="168">
        <v>0.4</v>
      </c>
      <c r="C21" s="165" t="s">
        <v>35</v>
      </c>
      <c r="D21" s="11" t="s">
        <v>83</v>
      </c>
      <c r="E21" s="165">
        <v>20</v>
      </c>
      <c r="F21" s="165" t="s">
        <v>37</v>
      </c>
      <c r="G21" s="165" t="s">
        <v>84</v>
      </c>
      <c r="H21" s="331">
        <f>7/25</f>
        <v>0.28000000000000003</v>
      </c>
      <c r="I21" s="337">
        <f>+'Seguimiento 2'!I21:I23</f>
        <v>0.35</v>
      </c>
      <c r="J21" s="331">
        <f>5/E21</f>
        <v>0.25</v>
      </c>
      <c r="K21" s="165"/>
      <c r="L21" s="337">
        <f>+H21+I21+J21+K21</f>
        <v>0.88</v>
      </c>
      <c r="M21" s="337">
        <f>+L21*B21</f>
        <v>0.35200000000000004</v>
      </c>
      <c r="N21" s="165"/>
      <c r="O21" s="165"/>
      <c r="P21" s="165"/>
      <c r="Q21" s="165"/>
      <c r="R21" s="165"/>
    </row>
    <row r="22" spans="1:18" ht="47.25" customHeight="1" x14ac:dyDescent="0.25">
      <c r="A22" s="185"/>
      <c r="B22" s="169"/>
      <c r="C22" s="166"/>
      <c r="D22" s="11" t="s">
        <v>39</v>
      </c>
      <c r="E22" s="166"/>
      <c r="F22" s="166"/>
      <c r="G22" s="166"/>
      <c r="H22" s="332"/>
      <c r="I22" s="166"/>
      <c r="J22" s="332"/>
      <c r="K22" s="166"/>
      <c r="L22" s="338"/>
      <c r="M22" s="338"/>
      <c r="N22" s="166"/>
      <c r="O22" s="166"/>
      <c r="P22" s="166"/>
      <c r="Q22" s="166"/>
      <c r="R22" s="166"/>
    </row>
    <row r="23" spans="1:18" ht="57" customHeight="1" x14ac:dyDescent="0.25">
      <c r="A23" s="186"/>
      <c r="B23" s="170"/>
      <c r="C23" s="167"/>
      <c r="D23" s="11" t="s">
        <v>41</v>
      </c>
      <c r="E23" s="166"/>
      <c r="F23" s="167"/>
      <c r="G23" s="167"/>
      <c r="H23" s="333"/>
      <c r="I23" s="167"/>
      <c r="J23" s="333"/>
      <c r="K23" s="167"/>
      <c r="L23" s="339"/>
      <c r="M23" s="339"/>
      <c r="N23" s="167"/>
      <c r="O23" s="167"/>
      <c r="P23" s="167"/>
      <c r="Q23" s="167"/>
      <c r="R23" s="167"/>
    </row>
    <row r="24" spans="1:18" ht="55.5" customHeight="1" x14ac:dyDescent="0.25">
      <c r="A24" s="184" t="s">
        <v>43</v>
      </c>
      <c r="B24" s="168">
        <v>0.3</v>
      </c>
      <c r="C24" s="165" t="s">
        <v>44</v>
      </c>
      <c r="D24" s="11" t="s">
        <v>45</v>
      </c>
      <c r="E24" s="165">
        <v>15</v>
      </c>
      <c r="F24" s="165" t="s">
        <v>29</v>
      </c>
      <c r="G24" s="165" t="s">
        <v>42</v>
      </c>
      <c r="H24" s="331">
        <f>3/30</f>
        <v>0.1</v>
      </c>
      <c r="I24" s="337">
        <f>+'Seguimiento 2'!I24:I26</f>
        <v>0.33333333333333331</v>
      </c>
      <c r="J24" s="331">
        <f>6/E24</f>
        <v>0.4</v>
      </c>
      <c r="K24" s="165"/>
      <c r="L24" s="337">
        <f>+H24+I24+J24+K24</f>
        <v>0.83333333333333337</v>
      </c>
      <c r="M24" s="337">
        <f>14*B24/E24</f>
        <v>0.28000000000000003</v>
      </c>
      <c r="N24" s="165"/>
      <c r="O24" s="165"/>
      <c r="P24" s="165"/>
      <c r="Q24" s="165"/>
      <c r="R24" s="165"/>
    </row>
    <row r="25" spans="1:18" ht="39.75" customHeight="1" x14ac:dyDescent="0.25">
      <c r="A25" s="185"/>
      <c r="B25" s="169"/>
      <c r="C25" s="166"/>
      <c r="D25" s="11" t="s">
        <v>46</v>
      </c>
      <c r="E25" s="166"/>
      <c r="F25" s="166"/>
      <c r="G25" s="166"/>
      <c r="H25" s="332"/>
      <c r="I25" s="166"/>
      <c r="J25" s="332"/>
      <c r="K25" s="166"/>
      <c r="L25" s="338"/>
      <c r="M25" s="338"/>
      <c r="N25" s="166"/>
      <c r="O25" s="166"/>
      <c r="P25" s="166"/>
      <c r="Q25" s="166"/>
      <c r="R25" s="166"/>
    </row>
    <row r="26" spans="1:18" ht="39" customHeight="1" x14ac:dyDescent="0.25">
      <c r="A26" s="186"/>
      <c r="B26" s="170"/>
      <c r="C26" s="167"/>
      <c r="D26" s="11" t="s">
        <v>47</v>
      </c>
      <c r="E26" s="167"/>
      <c r="F26" s="167"/>
      <c r="G26" s="167"/>
      <c r="H26" s="333"/>
      <c r="I26" s="167"/>
      <c r="J26" s="333"/>
      <c r="K26" s="167"/>
      <c r="L26" s="339"/>
      <c r="M26" s="339"/>
      <c r="N26" s="167"/>
      <c r="O26" s="167"/>
      <c r="P26" s="167"/>
      <c r="Q26" s="167"/>
      <c r="R26" s="167"/>
    </row>
    <row r="27" spans="1:18" ht="33.75" customHeight="1" x14ac:dyDescent="0.25">
      <c r="A27" s="55" t="s">
        <v>48</v>
      </c>
      <c r="B27" s="56">
        <f>SUM(B17:B26)</f>
        <v>1</v>
      </c>
      <c r="C27" s="56"/>
      <c r="D27" s="5"/>
      <c r="E27" s="5"/>
      <c r="F27" s="5"/>
      <c r="G27" s="11"/>
      <c r="H27" s="56">
        <f>SUM(H18:H26)</f>
        <v>0.63</v>
      </c>
      <c r="I27" s="56">
        <f>SUM(I18:I26)</f>
        <v>0.93333333333333335</v>
      </c>
      <c r="J27" s="56">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193"/>
      <c r="E29" s="194"/>
      <c r="F29" s="340"/>
      <c r="G29" s="341"/>
      <c r="H29" s="342"/>
      <c r="I29" s="24"/>
      <c r="J29" s="24"/>
      <c r="K29" s="24"/>
      <c r="L29" s="24"/>
      <c r="M29" s="24"/>
      <c r="N29" s="24"/>
      <c r="O29" s="24"/>
      <c r="P29" s="24"/>
      <c r="Q29" s="24"/>
      <c r="R29" s="24"/>
    </row>
    <row r="30" spans="1:18" ht="15.75" thickBot="1" x14ac:dyDescent="0.3">
      <c r="A30" s="13"/>
      <c r="D30" s="191" t="s">
        <v>49</v>
      </c>
      <c r="E30" s="192"/>
      <c r="F30" s="59"/>
      <c r="G30" s="192" t="s">
        <v>50</v>
      </c>
      <c r="H30" s="195"/>
      <c r="I30" s="25"/>
      <c r="J30" s="25"/>
      <c r="K30" s="25"/>
      <c r="L30" s="25"/>
      <c r="M30" s="25"/>
      <c r="N30" s="25"/>
      <c r="O30" s="25"/>
      <c r="P30" s="25"/>
      <c r="Q30" s="25"/>
      <c r="R30" s="25"/>
    </row>
    <row r="31" spans="1:18" ht="15.75" thickBot="1" x14ac:dyDescent="0.3">
      <c r="A31" s="13"/>
    </row>
    <row r="32" spans="1:18" ht="15.75" thickBot="1" x14ac:dyDescent="0.3">
      <c r="A32" s="13"/>
      <c r="B32" s="343" t="s">
        <v>85</v>
      </c>
      <c r="C32" s="323"/>
      <c r="D32" s="323"/>
      <c r="E32" s="323"/>
      <c r="F32" s="323"/>
      <c r="G32" s="323"/>
      <c r="H32" s="324"/>
      <c r="I32" s="34"/>
      <c r="J32" s="34"/>
      <c r="K32" s="34"/>
      <c r="L32" s="34"/>
      <c r="M32" s="34"/>
      <c r="N32" s="34"/>
      <c r="O32" s="34"/>
      <c r="P32" s="34"/>
      <c r="Q32" s="34"/>
      <c r="R32" s="34"/>
    </row>
    <row r="33" spans="1:18" ht="42.75" x14ac:dyDescent="0.25">
      <c r="A33" s="13"/>
      <c r="B33" s="14" t="s">
        <v>86</v>
      </c>
      <c r="C33" s="30" t="s">
        <v>87</v>
      </c>
      <c r="D33" s="15" t="s">
        <v>88</v>
      </c>
      <c r="E33" s="15" t="s">
        <v>89</v>
      </c>
      <c r="F33" s="15" t="s">
        <v>90</v>
      </c>
      <c r="G33" s="61" t="s">
        <v>91</v>
      </c>
      <c r="H33" s="61" t="s">
        <v>92</v>
      </c>
      <c r="I33" s="25"/>
      <c r="J33" s="25"/>
      <c r="K33" s="25"/>
      <c r="L33" s="25"/>
      <c r="M33" s="25"/>
      <c r="N33" s="25"/>
      <c r="O33" s="25"/>
      <c r="P33" s="25"/>
      <c r="Q33" s="25"/>
      <c r="R33" s="25"/>
    </row>
    <row r="34" spans="1:18" ht="105" x14ac:dyDescent="0.25">
      <c r="B34" s="26" t="s">
        <v>54</v>
      </c>
      <c r="C34" s="11" t="s">
        <v>93</v>
      </c>
      <c r="D34" s="11" t="s">
        <v>94</v>
      </c>
      <c r="E34" s="16">
        <v>41807</v>
      </c>
      <c r="F34" s="11" t="s">
        <v>95</v>
      </c>
      <c r="G34" s="20"/>
      <c r="H34" s="17"/>
      <c r="I34" s="20"/>
      <c r="J34" s="20"/>
      <c r="K34" s="20"/>
      <c r="L34" s="20"/>
      <c r="M34" s="20"/>
      <c r="N34" s="20"/>
      <c r="O34" s="20"/>
      <c r="P34" s="20"/>
      <c r="Q34" s="20"/>
      <c r="R34" s="20"/>
    </row>
    <row r="35" spans="1:18" ht="42.75" x14ac:dyDescent="0.25">
      <c r="B35" s="27" t="s">
        <v>96</v>
      </c>
      <c r="C35" s="31"/>
      <c r="D35" s="5"/>
      <c r="E35" s="5"/>
      <c r="F35" s="5"/>
      <c r="G35" s="5"/>
      <c r="H35" s="17"/>
      <c r="I35" s="20"/>
      <c r="J35" s="20"/>
      <c r="K35" s="20"/>
      <c r="L35" s="20"/>
      <c r="M35" s="20"/>
      <c r="N35" s="20"/>
      <c r="O35" s="20"/>
      <c r="P35" s="20"/>
      <c r="Q35" s="20"/>
      <c r="R35" s="20"/>
    </row>
    <row r="36" spans="1:18" x14ac:dyDescent="0.25">
      <c r="B36" s="28" t="s">
        <v>97</v>
      </c>
      <c r="C36" s="32"/>
      <c r="D36" s="5"/>
      <c r="E36" s="5"/>
      <c r="F36" s="5"/>
      <c r="G36" s="5"/>
      <c r="H36" s="17"/>
      <c r="I36" s="20"/>
      <c r="J36" s="20"/>
      <c r="K36" s="20"/>
      <c r="L36" s="20"/>
      <c r="M36" s="20"/>
      <c r="N36" s="20"/>
      <c r="O36" s="20"/>
      <c r="P36" s="20"/>
      <c r="Q36" s="20"/>
      <c r="R36" s="20"/>
    </row>
    <row r="37" spans="1:18" x14ac:dyDescent="0.25">
      <c r="B37" s="28" t="s">
        <v>98</v>
      </c>
      <c r="C37" s="32"/>
      <c r="D37" s="5"/>
      <c r="E37" s="5"/>
      <c r="F37" s="5"/>
      <c r="G37" s="5"/>
      <c r="H37" s="17"/>
      <c r="I37" s="20"/>
      <c r="J37" s="20"/>
      <c r="K37" s="20"/>
      <c r="L37" s="20"/>
      <c r="M37" s="20"/>
      <c r="N37" s="20"/>
      <c r="O37" s="20"/>
      <c r="P37" s="20"/>
      <c r="Q37" s="20"/>
      <c r="R37" s="20"/>
    </row>
    <row r="38" spans="1:18" ht="15.75" thickBot="1" x14ac:dyDescent="0.3">
      <c r="B38" s="58" t="s">
        <v>99</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164" t="s">
        <v>64</v>
      </c>
      <c r="C2" s="164"/>
      <c r="D2" s="164"/>
      <c r="E2" s="164"/>
      <c r="F2" s="319"/>
      <c r="G2" s="319"/>
      <c r="H2" s="319"/>
      <c r="I2" s="319"/>
      <c r="J2" s="319"/>
      <c r="K2" s="319"/>
      <c r="L2" s="319"/>
      <c r="M2" s="319"/>
      <c r="N2" s="319"/>
      <c r="O2" s="319"/>
      <c r="P2" s="319"/>
      <c r="Q2" s="319"/>
      <c r="R2" s="319"/>
    </row>
    <row r="3" spans="1:19" x14ac:dyDescent="0.25">
      <c r="B3" s="180" t="s">
        <v>1</v>
      </c>
      <c r="C3" s="180"/>
      <c r="D3" s="180"/>
      <c r="E3" s="18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65</v>
      </c>
      <c r="D8" s="6">
        <v>41715</v>
      </c>
      <c r="F8" s="21"/>
    </row>
    <row r="9" spans="1:19" x14ac:dyDescent="0.25">
      <c r="C9" s="174" t="s">
        <v>66</v>
      </c>
      <c r="D9" s="5" t="s">
        <v>67</v>
      </c>
      <c r="F9" s="20"/>
      <c r="G9" s="7"/>
    </row>
    <row r="10" spans="1:19" x14ac:dyDescent="0.25">
      <c r="C10" s="174"/>
      <c r="D10" s="5" t="s">
        <v>13</v>
      </c>
      <c r="F10" s="20"/>
    </row>
    <row r="11" spans="1:19" x14ac:dyDescent="0.25">
      <c r="C11" s="2" t="s">
        <v>68</v>
      </c>
      <c r="D11" s="5" t="s">
        <v>102</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20" t="s">
        <v>14</v>
      </c>
      <c r="B15" s="321"/>
      <c r="C15" s="321"/>
      <c r="D15" s="321"/>
      <c r="E15" s="321"/>
      <c r="F15" s="321"/>
      <c r="G15" s="321"/>
      <c r="H15" s="322" t="s">
        <v>70</v>
      </c>
      <c r="I15" s="323"/>
      <c r="J15" s="323"/>
      <c r="K15" s="323"/>
      <c r="L15" s="323"/>
      <c r="M15" s="323"/>
      <c r="N15" s="323"/>
      <c r="O15" s="323"/>
      <c r="P15" s="323"/>
      <c r="Q15" s="323"/>
      <c r="R15" s="324"/>
    </row>
    <row r="16" spans="1:19" ht="28.5" customHeight="1" x14ac:dyDescent="0.25">
      <c r="A16" s="57" t="s">
        <v>17</v>
      </c>
      <c r="B16" s="57" t="s">
        <v>18</v>
      </c>
      <c r="C16" s="61" t="s">
        <v>19</v>
      </c>
      <c r="D16" s="57" t="s">
        <v>20</v>
      </c>
      <c r="E16" s="57" t="s">
        <v>71</v>
      </c>
      <c r="F16" s="57" t="s">
        <v>22</v>
      </c>
      <c r="G16" s="36" t="s">
        <v>23</v>
      </c>
      <c r="H16" s="310" t="s">
        <v>72</v>
      </c>
      <c r="I16" s="311"/>
      <c r="J16" s="311"/>
      <c r="K16" s="312"/>
      <c r="L16" s="57" t="s">
        <v>73</v>
      </c>
      <c r="M16" s="313" t="s">
        <v>74</v>
      </c>
      <c r="N16" s="315" t="s">
        <v>75</v>
      </c>
      <c r="O16" s="317" t="s">
        <v>76</v>
      </c>
      <c r="P16" s="318"/>
      <c r="Q16" s="310" t="s">
        <v>16</v>
      </c>
      <c r="R16" s="312"/>
    </row>
    <row r="17" spans="1:18" ht="30" customHeight="1" x14ac:dyDescent="0.25">
      <c r="A17" s="178" t="s">
        <v>26</v>
      </c>
      <c r="B17" s="179">
        <v>0.3</v>
      </c>
      <c r="C17" s="165" t="s">
        <v>27</v>
      </c>
      <c r="D17" s="10" t="s">
        <v>28</v>
      </c>
      <c r="E17" s="165">
        <v>4</v>
      </c>
      <c r="F17" s="165" t="s">
        <v>29</v>
      </c>
      <c r="G17" s="171" t="s">
        <v>30</v>
      </c>
      <c r="H17" s="54" t="s">
        <v>60</v>
      </c>
      <c r="I17" s="54" t="s">
        <v>61</v>
      </c>
      <c r="J17" s="54" t="s">
        <v>62</v>
      </c>
      <c r="K17" s="54" t="s">
        <v>77</v>
      </c>
      <c r="L17" s="9" t="s">
        <v>63</v>
      </c>
      <c r="M17" s="314"/>
      <c r="N17" s="316"/>
      <c r="O17" s="22" t="s">
        <v>78</v>
      </c>
      <c r="P17" s="22" t="s">
        <v>58</v>
      </c>
      <c r="Q17" s="22" t="s">
        <v>24</v>
      </c>
      <c r="R17" s="55" t="s">
        <v>25</v>
      </c>
    </row>
    <row r="18" spans="1:18" ht="45" customHeight="1" x14ac:dyDescent="0.25">
      <c r="A18" s="178"/>
      <c r="B18" s="178"/>
      <c r="C18" s="166"/>
      <c r="D18" s="11" t="s">
        <v>31</v>
      </c>
      <c r="E18" s="166"/>
      <c r="F18" s="166"/>
      <c r="G18" s="171"/>
      <c r="H18" s="331">
        <f>1/E17</f>
        <v>0.25</v>
      </c>
      <c r="I18" s="331">
        <f>+'Seguimiento 2'!I18:I20</f>
        <v>0.25</v>
      </c>
      <c r="J18" s="331">
        <f>+'Seguimiento 3'!J18:J20</f>
        <v>0.5</v>
      </c>
      <c r="K18" s="331">
        <v>0</v>
      </c>
      <c r="L18" s="325">
        <f>+H18+I18+J18+K18</f>
        <v>1</v>
      </c>
      <c r="M18" s="325">
        <f>4*B17/E17</f>
        <v>0.3</v>
      </c>
      <c r="N18" s="334" t="s">
        <v>79</v>
      </c>
      <c r="O18" s="334" t="s">
        <v>80</v>
      </c>
      <c r="P18" s="165" t="s">
        <v>81</v>
      </c>
      <c r="Q18" s="334" t="s">
        <v>82</v>
      </c>
      <c r="R18" s="165"/>
    </row>
    <row r="19" spans="1:18" ht="35.25" customHeight="1" x14ac:dyDescent="0.25">
      <c r="A19" s="178"/>
      <c r="B19" s="178"/>
      <c r="C19" s="166"/>
      <c r="D19" s="11" t="s">
        <v>32</v>
      </c>
      <c r="E19" s="166"/>
      <c r="F19" s="166"/>
      <c r="G19" s="171"/>
      <c r="H19" s="332"/>
      <c r="I19" s="332"/>
      <c r="J19" s="332"/>
      <c r="K19" s="332"/>
      <c r="L19" s="326"/>
      <c r="M19" s="326"/>
      <c r="N19" s="335"/>
      <c r="O19" s="335"/>
      <c r="P19" s="166"/>
      <c r="Q19" s="335"/>
      <c r="R19" s="166"/>
    </row>
    <row r="20" spans="1:18" ht="39.75" customHeight="1" x14ac:dyDescent="0.25">
      <c r="A20" s="178"/>
      <c r="B20" s="178"/>
      <c r="C20" s="167"/>
      <c r="D20" s="11" t="s">
        <v>33</v>
      </c>
      <c r="E20" s="167"/>
      <c r="F20" s="167"/>
      <c r="G20" s="171"/>
      <c r="H20" s="333"/>
      <c r="I20" s="333"/>
      <c r="J20" s="333"/>
      <c r="K20" s="333"/>
      <c r="L20" s="327"/>
      <c r="M20" s="327"/>
      <c r="N20" s="336"/>
      <c r="O20" s="336"/>
      <c r="P20" s="167"/>
      <c r="Q20" s="336"/>
      <c r="R20" s="167"/>
    </row>
    <row r="21" spans="1:18" ht="56.25" customHeight="1" x14ac:dyDescent="0.25">
      <c r="A21" s="184" t="s">
        <v>34</v>
      </c>
      <c r="B21" s="168">
        <v>0.4</v>
      </c>
      <c r="C21" s="165" t="s">
        <v>35</v>
      </c>
      <c r="D21" s="11" t="s">
        <v>83</v>
      </c>
      <c r="E21" s="165">
        <v>20</v>
      </c>
      <c r="F21" s="165" t="s">
        <v>37</v>
      </c>
      <c r="G21" s="165" t="s">
        <v>84</v>
      </c>
      <c r="H21" s="331">
        <f>7/25</f>
        <v>0.28000000000000003</v>
      </c>
      <c r="I21" s="337">
        <f>+'Seguimiento 2'!I21:I23</f>
        <v>0.35</v>
      </c>
      <c r="J21" s="337">
        <f>+'Seguimiento 3'!J21:J23</f>
        <v>0.25</v>
      </c>
      <c r="K21" s="331">
        <f>8/E21</f>
        <v>0.4</v>
      </c>
      <c r="L21" s="337">
        <f>+H21+I21+J21+K21</f>
        <v>1.28</v>
      </c>
      <c r="M21" s="337">
        <f>22*B21/E21</f>
        <v>0.44000000000000006</v>
      </c>
      <c r="N21" s="165"/>
      <c r="O21" s="165"/>
      <c r="P21" s="165"/>
      <c r="Q21" s="165"/>
      <c r="R21" s="188"/>
    </row>
    <row r="22" spans="1:18" ht="47.25" customHeight="1" x14ac:dyDescent="0.25">
      <c r="A22" s="185"/>
      <c r="B22" s="169"/>
      <c r="C22" s="166"/>
      <c r="D22" s="11" t="s">
        <v>39</v>
      </c>
      <c r="E22" s="166"/>
      <c r="F22" s="166"/>
      <c r="G22" s="166"/>
      <c r="H22" s="332"/>
      <c r="I22" s="166"/>
      <c r="J22" s="166"/>
      <c r="K22" s="332"/>
      <c r="L22" s="338"/>
      <c r="M22" s="338"/>
      <c r="N22" s="166"/>
      <c r="O22" s="166"/>
      <c r="P22" s="166"/>
      <c r="Q22" s="166"/>
      <c r="R22" s="189"/>
    </row>
    <row r="23" spans="1:18" ht="57" customHeight="1" x14ac:dyDescent="0.25">
      <c r="A23" s="186"/>
      <c r="B23" s="170"/>
      <c r="C23" s="167"/>
      <c r="D23" s="11" t="s">
        <v>41</v>
      </c>
      <c r="E23" s="166"/>
      <c r="F23" s="167"/>
      <c r="G23" s="167"/>
      <c r="H23" s="333"/>
      <c r="I23" s="167"/>
      <c r="J23" s="167"/>
      <c r="K23" s="333"/>
      <c r="L23" s="339"/>
      <c r="M23" s="339"/>
      <c r="N23" s="167"/>
      <c r="O23" s="167"/>
      <c r="P23" s="167"/>
      <c r="Q23" s="167"/>
      <c r="R23" s="190"/>
    </row>
    <row r="24" spans="1:18" ht="55.5" customHeight="1" x14ac:dyDescent="0.25">
      <c r="A24" s="184" t="s">
        <v>43</v>
      </c>
      <c r="B24" s="168">
        <v>0.3</v>
      </c>
      <c r="C24" s="165" t="s">
        <v>44</v>
      </c>
      <c r="D24" s="11" t="s">
        <v>45</v>
      </c>
      <c r="E24" s="165">
        <v>15</v>
      </c>
      <c r="F24" s="165" t="s">
        <v>29</v>
      </c>
      <c r="G24" s="165" t="s">
        <v>42</v>
      </c>
      <c r="H24" s="331">
        <f>3/30</f>
        <v>0.1</v>
      </c>
      <c r="I24" s="337">
        <f>+'Seguimiento 2'!I24:I26</f>
        <v>0.33333333333333331</v>
      </c>
      <c r="J24" s="337">
        <f>+'Seguimiento 3'!J24:J26</f>
        <v>0.4</v>
      </c>
      <c r="K24" s="331">
        <f>1/E24</f>
        <v>6.6666666666666666E-2</v>
      </c>
      <c r="L24" s="337">
        <f>+H24+I24+J24+K24</f>
        <v>0.9</v>
      </c>
      <c r="M24" s="337">
        <f>15*B24/E24</f>
        <v>0.3</v>
      </c>
      <c r="N24" s="165"/>
      <c r="O24" s="165"/>
      <c r="P24" s="165"/>
      <c r="Q24" s="165"/>
      <c r="R24" s="165"/>
    </row>
    <row r="25" spans="1:18" ht="39.75" customHeight="1" x14ac:dyDescent="0.25">
      <c r="A25" s="185"/>
      <c r="B25" s="169"/>
      <c r="C25" s="166"/>
      <c r="D25" s="11" t="s">
        <v>46</v>
      </c>
      <c r="E25" s="166"/>
      <c r="F25" s="166"/>
      <c r="G25" s="166"/>
      <c r="H25" s="332"/>
      <c r="I25" s="166"/>
      <c r="J25" s="166"/>
      <c r="K25" s="332"/>
      <c r="L25" s="338"/>
      <c r="M25" s="338"/>
      <c r="N25" s="166"/>
      <c r="O25" s="166"/>
      <c r="P25" s="166"/>
      <c r="Q25" s="166"/>
      <c r="R25" s="166"/>
    </row>
    <row r="26" spans="1:18" ht="39" customHeight="1" x14ac:dyDescent="0.25">
      <c r="A26" s="186"/>
      <c r="B26" s="170"/>
      <c r="C26" s="167"/>
      <c r="D26" s="11" t="s">
        <v>47</v>
      </c>
      <c r="E26" s="167"/>
      <c r="F26" s="167"/>
      <c r="G26" s="167"/>
      <c r="H26" s="333"/>
      <c r="I26" s="167"/>
      <c r="J26" s="167"/>
      <c r="K26" s="333"/>
      <c r="L26" s="339"/>
      <c r="M26" s="339"/>
      <c r="N26" s="167"/>
      <c r="O26" s="167"/>
      <c r="P26" s="167"/>
      <c r="Q26" s="167"/>
      <c r="R26" s="167"/>
    </row>
    <row r="27" spans="1:18" ht="33.75" customHeight="1" x14ac:dyDescent="0.25">
      <c r="A27" s="55" t="s">
        <v>48</v>
      </c>
      <c r="B27" s="56">
        <f>SUM(B17:B26)</f>
        <v>1</v>
      </c>
      <c r="C27" s="56"/>
      <c r="D27" s="5"/>
      <c r="E27" s="5"/>
      <c r="F27" s="5"/>
      <c r="G27" s="11"/>
      <c r="H27" s="56">
        <f>SUM(H18:H26)</f>
        <v>0.63</v>
      </c>
      <c r="I27" s="56">
        <f>SUM(I18:I26)</f>
        <v>0.93333333333333335</v>
      </c>
      <c r="J27" s="56">
        <f>SUM(J18:J26)</f>
        <v>1.1499999999999999</v>
      </c>
      <c r="K27" s="56">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193"/>
      <c r="E29" s="194"/>
      <c r="F29" s="340"/>
      <c r="G29" s="341"/>
      <c r="H29" s="342"/>
      <c r="I29" s="24"/>
      <c r="J29" s="24"/>
      <c r="K29" s="24"/>
      <c r="L29" s="24"/>
      <c r="M29" s="24"/>
      <c r="N29" s="24"/>
      <c r="O29" s="24"/>
      <c r="P29" s="24"/>
      <c r="Q29" s="24"/>
      <c r="R29" s="24"/>
    </row>
    <row r="30" spans="1:18" ht="15.75" thickBot="1" x14ac:dyDescent="0.3">
      <c r="A30" s="13"/>
      <c r="D30" s="191" t="s">
        <v>49</v>
      </c>
      <c r="E30" s="192"/>
      <c r="F30" s="59"/>
      <c r="G30" s="192" t="s">
        <v>50</v>
      </c>
      <c r="H30" s="195"/>
      <c r="I30" s="25"/>
      <c r="J30" s="25"/>
      <c r="K30" s="25"/>
      <c r="L30" s="25"/>
      <c r="M30" s="25"/>
      <c r="N30" s="25"/>
      <c r="O30" s="25"/>
      <c r="P30" s="25"/>
      <c r="Q30" s="25"/>
      <c r="R30" s="25"/>
    </row>
    <row r="31" spans="1:18" ht="15.75" thickBot="1" x14ac:dyDescent="0.3">
      <c r="A31" s="13"/>
    </row>
    <row r="32" spans="1:18" ht="15.75" thickBot="1" x14ac:dyDescent="0.3">
      <c r="A32" s="13"/>
      <c r="B32" s="343" t="s">
        <v>85</v>
      </c>
      <c r="C32" s="323"/>
      <c r="D32" s="323"/>
      <c r="E32" s="323"/>
      <c r="F32" s="323"/>
      <c r="G32" s="323"/>
      <c r="H32" s="324"/>
      <c r="I32" s="34"/>
      <c r="J32" s="34"/>
      <c r="K32" s="34"/>
      <c r="L32" s="34"/>
      <c r="M32" s="34"/>
      <c r="N32" s="34"/>
      <c r="O32" s="34"/>
      <c r="P32" s="34"/>
      <c r="Q32" s="34"/>
      <c r="R32" s="34"/>
    </row>
    <row r="33" spans="1:18" ht="42.75" x14ac:dyDescent="0.25">
      <c r="A33" s="13"/>
      <c r="B33" s="14" t="s">
        <v>86</v>
      </c>
      <c r="C33" s="30" t="s">
        <v>87</v>
      </c>
      <c r="D33" s="15" t="s">
        <v>88</v>
      </c>
      <c r="E33" s="15" t="s">
        <v>89</v>
      </c>
      <c r="F33" s="15" t="s">
        <v>90</v>
      </c>
      <c r="G33" s="61" t="s">
        <v>91</v>
      </c>
      <c r="H33" s="61" t="s">
        <v>92</v>
      </c>
      <c r="I33" s="25"/>
      <c r="J33" s="25"/>
      <c r="K33" s="25"/>
      <c r="L33" s="25"/>
      <c r="M33" s="25"/>
      <c r="N33" s="25"/>
      <c r="O33" s="25"/>
      <c r="P33" s="25"/>
      <c r="Q33" s="25"/>
      <c r="R33" s="25"/>
    </row>
    <row r="34" spans="1:18" ht="105" x14ac:dyDescent="0.25">
      <c r="B34" s="26" t="s">
        <v>54</v>
      </c>
      <c r="C34" s="11" t="s">
        <v>93</v>
      </c>
      <c r="D34" s="11" t="s">
        <v>94</v>
      </c>
      <c r="E34" s="16">
        <v>41807</v>
      </c>
      <c r="F34" s="11" t="s">
        <v>95</v>
      </c>
      <c r="G34" s="20"/>
      <c r="H34" s="17"/>
      <c r="I34" s="20"/>
      <c r="J34" s="20"/>
      <c r="K34" s="20"/>
      <c r="L34" s="20"/>
      <c r="M34" s="20"/>
      <c r="N34" s="20"/>
      <c r="O34" s="20"/>
      <c r="P34" s="20"/>
      <c r="Q34" s="20"/>
      <c r="R34" s="20"/>
    </row>
    <row r="35" spans="1:18" ht="42.75" x14ac:dyDescent="0.25">
      <c r="B35" s="27" t="s">
        <v>96</v>
      </c>
      <c r="C35" s="31"/>
      <c r="D35" s="5"/>
      <c r="E35" s="5"/>
      <c r="F35" s="5"/>
      <c r="G35" s="5"/>
      <c r="H35" s="17"/>
      <c r="I35" s="20"/>
      <c r="J35" s="20"/>
      <c r="K35" s="20"/>
      <c r="L35" s="20"/>
      <c r="M35" s="20"/>
      <c r="N35" s="20"/>
      <c r="O35" s="20"/>
      <c r="P35" s="20"/>
      <c r="Q35" s="20"/>
      <c r="R35" s="20"/>
    </row>
    <row r="36" spans="1:18" x14ac:dyDescent="0.25">
      <c r="B36" s="28" t="s">
        <v>97</v>
      </c>
      <c r="C36" s="32"/>
      <c r="D36" s="5"/>
      <c r="E36" s="5"/>
      <c r="F36" s="5"/>
      <c r="G36" s="5"/>
      <c r="H36" s="17"/>
      <c r="I36" s="20"/>
      <c r="J36" s="20"/>
      <c r="K36" s="20"/>
      <c r="L36" s="20"/>
      <c r="M36" s="20"/>
      <c r="N36" s="20"/>
      <c r="O36" s="20"/>
      <c r="P36" s="20"/>
      <c r="Q36" s="20"/>
      <c r="R36" s="20"/>
    </row>
    <row r="37" spans="1:18" x14ac:dyDescent="0.25">
      <c r="B37" s="28" t="s">
        <v>98</v>
      </c>
      <c r="C37" s="32"/>
      <c r="D37" s="5"/>
      <c r="E37" s="5"/>
      <c r="F37" s="5"/>
      <c r="G37" s="5"/>
      <c r="H37" s="17"/>
      <c r="I37" s="20"/>
      <c r="J37" s="20"/>
      <c r="K37" s="20"/>
      <c r="L37" s="20"/>
      <c r="M37" s="20"/>
      <c r="N37" s="20"/>
      <c r="O37" s="20"/>
      <c r="P37" s="20"/>
      <c r="Q37" s="20"/>
      <c r="R37" s="20"/>
    </row>
    <row r="38" spans="1:18" ht="15.75" thickBot="1" x14ac:dyDescent="0.3">
      <c r="B38" s="58" t="s">
        <v>99</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164" t="s">
        <v>64</v>
      </c>
      <c r="C2" s="164"/>
      <c r="D2" s="164"/>
      <c r="E2" s="164"/>
      <c r="F2" s="319"/>
      <c r="G2" s="319"/>
      <c r="H2" s="319"/>
      <c r="I2" s="319"/>
      <c r="J2" s="319"/>
      <c r="K2" s="319"/>
      <c r="L2" s="319"/>
      <c r="M2" s="319"/>
    </row>
    <row r="3" spans="1:13" ht="15.75" thickBot="1" x14ac:dyDescent="0.3"/>
    <row r="4" spans="1:13" ht="15.75" thickBot="1" x14ac:dyDescent="0.3">
      <c r="A4" s="320" t="s">
        <v>14</v>
      </c>
      <c r="B4" s="321"/>
      <c r="C4" s="321"/>
      <c r="D4" s="321"/>
      <c r="E4" s="321"/>
      <c r="F4" s="321"/>
      <c r="G4" s="321"/>
      <c r="H4" s="322" t="s">
        <v>70</v>
      </c>
      <c r="I4" s="323"/>
      <c r="J4" s="323"/>
      <c r="K4" s="323"/>
      <c r="L4" s="323"/>
      <c r="M4" s="323"/>
    </row>
    <row r="5" spans="1:13" ht="28.5" customHeight="1" x14ac:dyDescent="0.25">
      <c r="A5" s="57" t="s">
        <v>17</v>
      </c>
      <c r="B5" s="57" t="s">
        <v>18</v>
      </c>
      <c r="C5" s="61" t="s">
        <v>19</v>
      </c>
      <c r="D5" s="57" t="s">
        <v>20</v>
      </c>
      <c r="E5" s="57" t="s">
        <v>71</v>
      </c>
      <c r="F5" s="57" t="s">
        <v>22</v>
      </c>
      <c r="G5" s="36" t="s">
        <v>23</v>
      </c>
      <c r="H5" s="310" t="s">
        <v>72</v>
      </c>
      <c r="I5" s="311"/>
      <c r="J5" s="311"/>
      <c r="K5" s="312"/>
      <c r="L5" s="57" t="s">
        <v>73</v>
      </c>
      <c r="M5" s="313" t="s">
        <v>74</v>
      </c>
    </row>
    <row r="6" spans="1:13" ht="30" customHeight="1" x14ac:dyDescent="0.25">
      <c r="A6" s="178" t="s">
        <v>26</v>
      </c>
      <c r="B6" s="179">
        <v>0.3</v>
      </c>
      <c r="C6" s="165" t="s">
        <v>27</v>
      </c>
      <c r="D6" s="10" t="s">
        <v>28</v>
      </c>
      <c r="E6" s="165">
        <v>4</v>
      </c>
      <c r="F6" s="165" t="s">
        <v>29</v>
      </c>
      <c r="G6" s="171" t="s">
        <v>30</v>
      </c>
      <c r="H6" s="54" t="s">
        <v>60</v>
      </c>
      <c r="I6" s="54" t="s">
        <v>61</v>
      </c>
      <c r="J6" s="54" t="s">
        <v>62</v>
      </c>
      <c r="K6" s="54" t="s">
        <v>77</v>
      </c>
      <c r="L6" s="9" t="s">
        <v>63</v>
      </c>
      <c r="M6" s="314"/>
    </row>
    <row r="7" spans="1:13" ht="45" customHeight="1" x14ac:dyDescent="0.25">
      <c r="A7" s="178"/>
      <c r="B7" s="178"/>
      <c r="C7" s="166"/>
      <c r="D7" s="11" t="s">
        <v>31</v>
      </c>
      <c r="E7" s="166"/>
      <c r="F7" s="166"/>
      <c r="G7" s="171"/>
      <c r="H7" s="331">
        <f>1/E6</f>
        <v>0.25</v>
      </c>
      <c r="I7" s="331">
        <v>0.25</v>
      </c>
      <c r="J7" s="331">
        <v>0.5</v>
      </c>
      <c r="K7" s="331">
        <v>0</v>
      </c>
      <c r="L7" s="325">
        <f>+H7+I7+J7+K7</f>
        <v>1</v>
      </c>
      <c r="M7" s="325">
        <f>4*B6/E6</f>
        <v>0.3</v>
      </c>
    </row>
    <row r="8" spans="1:13" ht="35.25" customHeight="1" x14ac:dyDescent="0.25">
      <c r="A8" s="178"/>
      <c r="B8" s="178"/>
      <c r="C8" s="166"/>
      <c r="D8" s="11" t="s">
        <v>32</v>
      </c>
      <c r="E8" s="166"/>
      <c r="F8" s="166"/>
      <c r="G8" s="171"/>
      <c r="H8" s="332"/>
      <c r="I8" s="332"/>
      <c r="J8" s="332"/>
      <c r="K8" s="332"/>
      <c r="L8" s="326"/>
      <c r="M8" s="326"/>
    </row>
    <row r="9" spans="1:13" ht="39.75" customHeight="1" x14ac:dyDescent="0.25">
      <c r="A9" s="178"/>
      <c r="B9" s="178"/>
      <c r="C9" s="167"/>
      <c r="D9" s="11" t="s">
        <v>33</v>
      </c>
      <c r="E9" s="167"/>
      <c r="F9" s="167"/>
      <c r="G9" s="171"/>
      <c r="H9" s="333"/>
      <c r="I9" s="333"/>
      <c r="J9" s="333"/>
      <c r="K9" s="333"/>
      <c r="L9" s="327"/>
      <c r="M9" s="327"/>
    </row>
    <row r="10" spans="1:13" ht="56.25" customHeight="1" x14ac:dyDescent="0.25">
      <c r="A10" s="184" t="s">
        <v>34</v>
      </c>
      <c r="B10" s="168">
        <v>0.4</v>
      </c>
      <c r="C10" s="165" t="s">
        <v>35</v>
      </c>
      <c r="D10" s="11" t="s">
        <v>83</v>
      </c>
      <c r="E10" s="165">
        <v>20</v>
      </c>
      <c r="F10" s="165" t="s">
        <v>37</v>
      </c>
      <c r="G10" s="165" t="s">
        <v>84</v>
      </c>
      <c r="H10" s="331">
        <f>7/25</f>
        <v>0.28000000000000003</v>
      </c>
      <c r="I10" s="337">
        <v>0.35</v>
      </c>
      <c r="J10" s="337">
        <v>0.25</v>
      </c>
      <c r="K10" s="331">
        <f>8/E10</f>
        <v>0.4</v>
      </c>
      <c r="L10" s="337">
        <f>+H10+I10+J10+K10</f>
        <v>1.28</v>
      </c>
      <c r="M10" s="337">
        <f>22*B10/E10</f>
        <v>0.44000000000000006</v>
      </c>
    </row>
    <row r="11" spans="1:13" ht="47.25" customHeight="1" x14ac:dyDescent="0.25">
      <c r="A11" s="185"/>
      <c r="B11" s="169"/>
      <c r="C11" s="166"/>
      <c r="D11" s="11" t="s">
        <v>39</v>
      </c>
      <c r="E11" s="166"/>
      <c r="F11" s="166"/>
      <c r="G11" s="166"/>
      <c r="H11" s="332"/>
      <c r="I11" s="166"/>
      <c r="J11" s="166"/>
      <c r="K11" s="332"/>
      <c r="L11" s="338"/>
      <c r="M11" s="338"/>
    </row>
    <row r="12" spans="1:13" ht="57" customHeight="1" x14ac:dyDescent="0.25">
      <c r="A12" s="186"/>
      <c r="B12" s="170"/>
      <c r="C12" s="167"/>
      <c r="D12" s="11" t="s">
        <v>41</v>
      </c>
      <c r="E12" s="166"/>
      <c r="F12" s="167"/>
      <c r="G12" s="167"/>
      <c r="H12" s="333"/>
      <c r="I12" s="167"/>
      <c r="J12" s="167"/>
      <c r="K12" s="333"/>
      <c r="L12" s="339"/>
      <c r="M12" s="339"/>
    </row>
    <row r="13" spans="1:13" ht="55.5" customHeight="1" x14ac:dyDescent="0.25">
      <c r="A13" s="184" t="s">
        <v>43</v>
      </c>
      <c r="B13" s="168">
        <v>0.3</v>
      </c>
      <c r="C13" s="165" t="s">
        <v>44</v>
      </c>
      <c r="D13" s="11" t="s">
        <v>45</v>
      </c>
      <c r="E13" s="165">
        <v>15</v>
      </c>
      <c r="F13" s="165" t="s">
        <v>29</v>
      </c>
      <c r="G13" s="165" t="s">
        <v>42</v>
      </c>
      <c r="H13" s="331">
        <f>3/30</f>
        <v>0.1</v>
      </c>
      <c r="I13" s="337">
        <v>0.33</v>
      </c>
      <c r="J13" s="337">
        <v>0.4</v>
      </c>
      <c r="K13" s="331">
        <f>1/E13</f>
        <v>6.6666666666666666E-2</v>
      </c>
      <c r="L13" s="337">
        <f>+H13+I13+J13+K13</f>
        <v>0.89666666666666672</v>
      </c>
      <c r="M13" s="337">
        <f>15*B13/E13</f>
        <v>0.3</v>
      </c>
    </row>
    <row r="14" spans="1:13" ht="39.75" customHeight="1" x14ac:dyDescent="0.25">
      <c r="A14" s="185"/>
      <c r="B14" s="169"/>
      <c r="C14" s="166"/>
      <c r="D14" s="11" t="s">
        <v>46</v>
      </c>
      <c r="E14" s="166"/>
      <c r="F14" s="166"/>
      <c r="G14" s="166"/>
      <c r="H14" s="332"/>
      <c r="I14" s="166"/>
      <c r="J14" s="166"/>
      <c r="K14" s="332"/>
      <c r="L14" s="338"/>
      <c r="M14" s="338"/>
    </row>
    <row r="15" spans="1:13" ht="39" customHeight="1" x14ac:dyDescent="0.25">
      <c r="A15" s="186"/>
      <c r="B15" s="170"/>
      <c r="C15" s="167"/>
      <c r="D15" s="11" t="s">
        <v>47</v>
      </c>
      <c r="E15" s="167"/>
      <c r="F15" s="167"/>
      <c r="G15" s="167"/>
      <c r="H15" s="333"/>
      <c r="I15" s="167"/>
      <c r="J15" s="167"/>
      <c r="K15" s="333"/>
      <c r="L15" s="339"/>
      <c r="M15" s="339"/>
    </row>
    <row r="16" spans="1:13" ht="33.75" customHeight="1" x14ac:dyDescent="0.25">
      <c r="A16" s="55" t="s">
        <v>48</v>
      </c>
      <c r="B16" s="56">
        <f>SUM(B6:B15)</f>
        <v>1</v>
      </c>
      <c r="C16" s="56"/>
      <c r="D16" s="5"/>
      <c r="E16" s="5"/>
      <c r="F16" s="5"/>
      <c r="G16" s="11"/>
      <c r="H16" s="56">
        <f>SUM(H7:H15)</f>
        <v>0.63</v>
      </c>
      <c r="I16" s="56">
        <f>SUM(I7:I15)</f>
        <v>0.92999999999999994</v>
      </c>
      <c r="J16" s="56">
        <f>SUM(J7:J15)</f>
        <v>1.1499999999999999</v>
      </c>
      <c r="K16" s="56">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355" t="s">
        <v>103</v>
      </c>
      <c r="C3" s="356"/>
      <c r="D3" s="356"/>
      <c r="E3" s="356"/>
      <c r="F3" s="356"/>
      <c r="G3" s="356"/>
      <c r="H3" s="356"/>
      <c r="I3" s="357"/>
    </row>
    <row r="4" spans="2:9" ht="15.75" thickBot="1" x14ac:dyDescent="0.3">
      <c r="B4" s="353" t="s">
        <v>104</v>
      </c>
      <c r="C4" s="349"/>
      <c r="D4" s="349"/>
      <c r="E4" s="358" t="s">
        <v>105</v>
      </c>
      <c r="F4" s="359"/>
      <c r="G4" s="360"/>
      <c r="H4" s="349" t="s">
        <v>106</v>
      </c>
      <c r="I4" s="350"/>
    </row>
    <row r="5" spans="2:9" ht="15.75" thickBot="1" x14ac:dyDescent="0.3">
      <c r="B5" s="354"/>
      <c r="C5" s="351"/>
      <c r="D5" s="351"/>
      <c r="E5" s="62">
        <v>1</v>
      </c>
      <c r="F5" s="63">
        <v>2</v>
      </c>
      <c r="G5" s="63">
        <v>3</v>
      </c>
      <c r="H5" s="351"/>
      <c r="I5" s="352"/>
    </row>
    <row r="6" spans="2:9" ht="30.75" customHeight="1" x14ac:dyDescent="0.25">
      <c r="B6" s="53">
        <v>1</v>
      </c>
      <c r="C6" s="364" t="s">
        <v>107</v>
      </c>
      <c r="D6" s="364"/>
      <c r="E6" s="64"/>
      <c r="F6" s="64"/>
      <c r="G6" s="64"/>
      <c r="H6" s="361"/>
      <c r="I6" s="362"/>
    </row>
    <row r="7" spans="2:9" ht="39" customHeight="1" x14ac:dyDescent="0.25">
      <c r="B7" s="52">
        <v>2</v>
      </c>
      <c r="C7" s="348" t="s">
        <v>108</v>
      </c>
      <c r="D7" s="348"/>
      <c r="E7" s="50"/>
      <c r="F7" s="50"/>
      <c r="G7" s="50"/>
      <c r="H7" s="346"/>
      <c r="I7" s="347"/>
    </row>
    <row r="8" spans="2:9" ht="30" customHeight="1" x14ac:dyDescent="0.25">
      <c r="B8" s="52">
        <v>3</v>
      </c>
      <c r="C8" s="348" t="s">
        <v>109</v>
      </c>
      <c r="D8" s="348"/>
      <c r="E8" s="50"/>
      <c r="F8" s="50"/>
      <c r="G8" s="50"/>
      <c r="H8" s="346"/>
      <c r="I8" s="347"/>
    </row>
    <row r="9" spans="2:9" ht="34.5" customHeight="1" x14ac:dyDescent="0.25">
      <c r="B9" s="52">
        <v>4</v>
      </c>
      <c r="C9" s="348" t="s">
        <v>110</v>
      </c>
      <c r="D9" s="348"/>
      <c r="E9" s="50"/>
      <c r="F9" s="50"/>
      <c r="G9" s="50"/>
      <c r="H9" s="346"/>
      <c r="I9" s="347"/>
    </row>
    <row r="10" spans="2:9" ht="30.75" customHeight="1" x14ac:dyDescent="0.25">
      <c r="B10" s="52">
        <v>5</v>
      </c>
      <c r="C10" s="348" t="s">
        <v>111</v>
      </c>
      <c r="D10" s="348"/>
      <c r="E10" s="50"/>
      <c r="F10" s="50"/>
      <c r="G10" s="50"/>
      <c r="H10" s="346"/>
      <c r="I10" s="347"/>
    </row>
    <row r="11" spans="2:9" ht="33.75" customHeight="1" x14ac:dyDescent="0.25">
      <c r="B11" s="52">
        <v>6</v>
      </c>
      <c r="C11" s="348" t="s">
        <v>112</v>
      </c>
      <c r="D11" s="348"/>
      <c r="E11" s="50"/>
      <c r="F11" s="50"/>
      <c r="G11" s="50"/>
      <c r="H11" s="346"/>
      <c r="I11" s="347"/>
    </row>
    <row r="12" spans="2:9" ht="25.5" customHeight="1" x14ac:dyDescent="0.25">
      <c r="B12" s="52">
        <v>7</v>
      </c>
      <c r="C12" s="348" t="s">
        <v>113</v>
      </c>
      <c r="D12" s="348"/>
      <c r="E12" s="51"/>
      <c r="F12" s="51"/>
      <c r="G12" s="51"/>
      <c r="H12" s="344"/>
      <c r="I12" s="345"/>
    </row>
    <row r="13" spans="2:9" ht="46.5" customHeight="1" x14ac:dyDescent="0.25">
      <c r="B13" s="52">
        <v>8</v>
      </c>
      <c r="C13" s="348" t="s">
        <v>114</v>
      </c>
      <c r="D13" s="348"/>
      <c r="E13" s="51"/>
      <c r="F13" s="51"/>
      <c r="G13" s="51"/>
      <c r="H13" s="344"/>
      <c r="I13" s="345"/>
    </row>
    <row r="14" spans="2:9" ht="30.75" customHeight="1" x14ac:dyDescent="0.25">
      <c r="B14" s="52">
        <v>9</v>
      </c>
      <c r="C14" s="348" t="s">
        <v>115</v>
      </c>
      <c r="D14" s="348"/>
      <c r="E14" s="51"/>
      <c r="F14" s="51"/>
      <c r="G14" s="51"/>
      <c r="H14" s="344"/>
      <c r="I14" s="345"/>
    </row>
    <row r="15" spans="2:9" x14ac:dyDescent="0.25">
      <c r="B15" s="52">
        <v>10</v>
      </c>
      <c r="C15" s="348"/>
      <c r="D15" s="348"/>
      <c r="E15" s="51"/>
      <c r="F15" s="51"/>
      <c r="G15" s="51"/>
      <c r="H15" s="344"/>
      <c r="I15" s="345"/>
    </row>
    <row r="16" spans="2:9" x14ac:dyDescent="0.25">
      <c r="B16" s="52">
        <v>11</v>
      </c>
      <c r="C16" s="348"/>
      <c r="D16" s="348"/>
      <c r="E16" s="51"/>
      <c r="F16" s="51"/>
      <c r="G16" s="51"/>
      <c r="H16" s="344"/>
      <c r="I16" s="345"/>
    </row>
    <row r="17" spans="2:9" x14ac:dyDescent="0.25">
      <c r="B17" s="52">
        <v>12</v>
      </c>
      <c r="C17" s="348"/>
      <c r="D17" s="348"/>
      <c r="E17" s="51"/>
      <c r="F17" s="51"/>
      <c r="G17" s="51"/>
      <c r="H17" s="344"/>
      <c r="I17" s="345"/>
    </row>
    <row r="18" spans="2:9" ht="15.75" thickBot="1" x14ac:dyDescent="0.3"/>
    <row r="19" spans="2:9" ht="11.25" customHeight="1" thickBot="1" x14ac:dyDescent="0.3">
      <c r="B19" s="363" t="s">
        <v>116</v>
      </c>
      <c r="C19" s="363"/>
      <c r="D19" s="363"/>
      <c r="E19" s="363"/>
      <c r="F19" s="363"/>
      <c r="G19" s="363"/>
      <c r="H19" s="363"/>
      <c r="I19" s="363"/>
    </row>
    <row r="20" spans="2:9" ht="6.75" customHeight="1" thickBot="1" x14ac:dyDescent="0.3">
      <c r="B20" s="363"/>
      <c r="C20" s="363"/>
      <c r="D20" s="363"/>
      <c r="E20" s="363"/>
      <c r="F20" s="363"/>
      <c r="G20" s="363"/>
      <c r="H20" s="363"/>
      <c r="I20" s="363"/>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5" sqref="B5"/>
    </sheetView>
  </sheetViews>
  <sheetFormatPr baseColWidth="10" defaultRowHeight="15" x14ac:dyDescent="0.25"/>
  <cols>
    <col min="1" max="1" width="59.28515625" customWidth="1"/>
    <col min="2" max="2" width="17.28515625" bestFit="1" customWidth="1"/>
    <col min="3" max="3" width="17.28515625" customWidth="1"/>
  </cols>
  <sheetData>
    <row r="1" spans="1:3" x14ac:dyDescent="0.25">
      <c r="A1" s="39" t="s">
        <v>169</v>
      </c>
      <c r="B1" s="39" t="s">
        <v>168</v>
      </c>
      <c r="C1" s="39" t="s">
        <v>195</v>
      </c>
    </row>
    <row r="2" spans="1:3" x14ac:dyDescent="0.25">
      <c r="A2" s="80" t="s">
        <v>192</v>
      </c>
      <c r="B2" s="81" t="s">
        <v>171</v>
      </c>
      <c r="C2" s="81" t="s">
        <v>188</v>
      </c>
    </row>
    <row r="3" spans="1:3" ht="28.5" x14ac:dyDescent="0.25">
      <c r="A3" s="80" t="s">
        <v>193</v>
      </c>
      <c r="B3" s="81" t="s">
        <v>172</v>
      </c>
      <c r="C3" s="81" t="s">
        <v>180</v>
      </c>
    </row>
    <row r="4" spans="1:3" x14ac:dyDescent="0.25">
      <c r="A4" s="80" t="s">
        <v>194</v>
      </c>
      <c r="B4" s="82" t="s">
        <v>205</v>
      </c>
      <c r="C4" s="81" t="s">
        <v>181</v>
      </c>
    </row>
    <row r="5" spans="1:3" x14ac:dyDescent="0.25">
      <c r="A5" s="80" t="s">
        <v>196</v>
      </c>
      <c r="B5" s="81"/>
      <c r="C5" s="81" t="s">
        <v>189</v>
      </c>
    </row>
    <row r="6" spans="1:3" x14ac:dyDescent="0.25">
      <c r="A6" s="80" t="s">
        <v>197</v>
      </c>
      <c r="B6" s="81"/>
      <c r="C6" s="81" t="s">
        <v>182</v>
      </c>
    </row>
    <row r="7" spans="1:3" x14ac:dyDescent="0.25">
      <c r="A7" s="80"/>
      <c r="B7" s="81"/>
      <c r="C7" s="81"/>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Concertacion </vt:lpstr>
      <vt:lpstr>MANUAL</vt:lpstr>
      <vt:lpstr>ANEXO 1</vt:lpstr>
      <vt:lpstr>Seguimiento 2</vt:lpstr>
      <vt:lpstr>Seguimiento 3</vt:lpstr>
      <vt:lpstr>Seguimiento 4</vt:lpstr>
      <vt:lpstr>Final</vt:lpstr>
      <vt:lpstr>Componente de Gestion Adicional</vt:lpstr>
      <vt:lpstr>Hoja 1</vt:lpstr>
      <vt:lpstr>Instructivo</vt:lpstr>
      <vt:lpstr>'ANEXO 1'!Área_de_impresión</vt:lpstr>
      <vt:lpstr>'Componente de Gestion Adicional'!Área_de_impresión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Diana Ortiz</cp:lastModifiedBy>
  <cp:revision/>
  <cp:lastPrinted>2017-01-13T22:36:07Z</cp:lastPrinted>
  <dcterms:created xsi:type="dcterms:W3CDTF">2014-03-17T17:12:16Z</dcterms:created>
  <dcterms:modified xsi:type="dcterms:W3CDTF">2017-08-08T18:35:34Z</dcterms:modified>
</cp:coreProperties>
</file>