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autoCompressPictures="0" defaultThemeVersion="124226"/>
  <mc:AlternateContent xmlns:mc="http://schemas.openxmlformats.org/markup-compatibility/2006">
    <mc:Choice Requires="x15">
      <x15ac:absPath xmlns:x15ac="http://schemas.microsoft.com/office/spreadsheetml/2010/11/ac" url="C:\Users\natalia.aguilar\OneDrive - Colombia Compra Eficiente\NATS\"/>
    </mc:Choice>
  </mc:AlternateContent>
  <workbookProtection workbookAlgorithmName="SHA-512" workbookHashValue="443w3thfWQH8uU9z2yM/FATprGDSmJZ6iKujC6eRbHemiUyXxZiVSWPACyKNZ/R1ySlcTKJSwp+F60EIX5kV0A==" workbookSaltValue="BjKOZ2DuNc17dlQh183wSA==" workbookSpinCount="100000" lockStructure="1"/>
  <bookViews>
    <workbookView xWindow="0" yWindow="0" windowWidth="1770" windowHeight="1875" tabRatio="712" firstSheet="1" activeTab="2"/>
  </bookViews>
  <sheets>
    <sheet name="Concertacion " sheetId="1" state="hidden" r:id="rId1"/>
    <sheet name="MANUAL" sheetId="22" r:id="rId2"/>
    <sheet name="ANEXO 1 SJRR"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Hoja1" sheetId="23" r:id="rId11"/>
    <sheet name="Instructivo" sheetId="3" state="hidden" r:id="rId12"/>
  </sheets>
  <definedNames>
    <definedName name="_xlnm.Print_Area" localSheetId="2">'ANEXO 1 SJRR'!$A$1:$S$30</definedName>
    <definedName name="_xlnm.Print_Area" localSheetId="8">'ANEXO 2'!$A$2:$K$71</definedName>
    <definedName name="_xlnm.Print_Area" localSheetId="9">'ANEXO 3'!$A$1:$I$33</definedName>
    <definedName name="_xlnm.Print_Area" localSheetId="7">'Componente de Gestion Adicional'!$A$1:$O$20</definedName>
    <definedName name="_xlnm.Print_Area" localSheetId="1">MANUAL!$A$1:$U$47</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P17" i="12" l="1"/>
  <c r="O17" i="12"/>
  <c r="P20" i="12" l="1"/>
  <c r="O20" i="12"/>
  <c r="O16" i="12"/>
  <c r="P16" i="12" s="1"/>
  <c r="O13" i="12"/>
  <c r="P13" i="12" s="1"/>
  <c r="O8" i="12"/>
  <c r="P8" i="12" s="1"/>
  <c r="E18" i="17" l="1"/>
  <c r="F18" i="17"/>
  <c r="G18" i="17"/>
  <c r="H22" i="12"/>
  <c r="E61" i="17"/>
  <c r="E41" i="17"/>
  <c r="E17" i="16"/>
  <c r="G35" i="17"/>
  <c r="F66" i="17"/>
  <c r="G66" i="17"/>
  <c r="E66" i="17"/>
  <c r="F61" i="17"/>
  <c r="G61" i="17"/>
  <c r="F53" i="17"/>
  <c r="G53" i="17"/>
  <c r="E53" i="17"/>
  <c r="F48" i="17"/>
  <c r="G48" i="17"/>
  <c r="E48" i="17"/>
  <c r="F41" i="17"/>
  <c r="G41" i="17"/>
  <c r="F35" i="17"/>
  <c r="E35" i="17"/>
  <c r="F30" i="17"/>
  <c r="G30" i="17"/>
  <c r="E30" i="17"/>
  <c r="F24" i="17"/>
  <c r="G24" i="17"/>
  <c r="E24" i="17"/>
  <c r="I16" i="9"/>
  <c r="H13" i="9"/>
  <c r="L13" i="9" s="1"/>
  <c r="K13" i="9"/>
  <c r="K10" i="9"/>
  <c r="H10" i="9"/>
  <c r="L10" i="9" s="1"/>
  <c r="H7" i="9"/>
  <c r="L7" i="9" s="1"/>
  <c r="M13" i="9"/>
  <c r="M7" i="9"/>
  <c r="M10" i="9"/>
  <c r="J16" i="9"/>
  <c r="B16" i="9"/>
  <c r="H27" i="5"/>
  <c r="M24" i="7"/>
  <c r="M21" i="7"/>
  <c r="M18" i="7"/>
  <c r="K24" i="7"/>
  <c r="K21" i="7"/>
  <c r="M24" i="6"/>
  <c r="J24" i="6"/>
  <c r="J24" i="7" s="1"/>
  <c r="J21" i="6"/>
  <c r="J21" i="7"/>
  <c r="J18" i="6"/>
  <c r="J18" i="7" s="1"/>
  <c r="M18" i="6"/>
  <c r="I18" i="5"/>
  <c r="I18" i="6" s="1"/>
  <c r="H18" i="6"/>
  <c r="M24" i="5"/>
  <c r="M21" i="5"/>
  <c r="M18" i="5"/>
  <c r="I24" i="5"/>
  <c r="I24" i="7" s="1"/>
  <c r="H24" i="7"/>
  <c r="I21" i="5"/>
  <c r="I21" i="7" s="1"/>
  <c r="K27" i="7"/>
  <c r="H21" i="6"/>
  <c r="B27" i="7"/>
  <c r="H21" i="7"/>
  <c r="L21" i="7" s="1"/>
  <c r="H18" i="7"/>
  <c r="H27" i="7" s="1"/>
  <c r="D7" i="7"/>
  <c r="D6" i="7"/>
  <c r="D5" i="7"/>
  <c r="D4" i="7"/>
  <c r="B27" i="6"/>
  <c r="H24" i="6"/>
  <c r="D7" i="6"/>
  <c r="D6" i="6"/>
  <c r="D5" i="6"/>
  <c r="D4" i="6"/>
  <c r="B27" i="5"/>
  <c r="L24" i="5"/>
  <c r="L21" i="5"/>
  <c r="D7" i="5"/>
  <c r="D6" i="5"/>
  <c r="D5" i="5"/>
  <c r="D4" i="5"/>
  <c r="B26" i="1"/>
  <c r="I18" i="7"/>
  <c r="I27" i="7" s="1"/>
  <c r="M27" i="5"/>
  <c r="J27" i="6"/>
  <c r="H16" i="9"/>
  <c r="I27" i="5"/>
  <c r="I24" i="6"/>
  <c r="M16" i="9" l="1"/>
  <c r="K16" i="9"/>
  <c r="M27" i="7"/>
  <c r="L24" i="6"/>
  <c r="I54" i="17"/>
  <c r="I49" i="17"/>
  <c r="I42" i="17"/>
  <c r="I36" i="17"/>
  <c r="I31" i="17"/>
  <c r="I25" i="17"/>
  <c r="I19" i="17"/>
  <c r="I14" i="17"/>
  <c r="P22" i="12"/>
  <c r="P24" i="12" s="1"/>
  <c r="I62" i="17"/>
  <c r="L24" i="7"/>
  <c r="L18" i="7"/>
  <c r="J27" i="7"/>
  <c r="L16" i="9"/>
  <c r="L18" i="6"/>
  <c r="H27" i="6"/>
  <c r="I21" i="6"/>
  <c r="L21" i="6" s="1"/>
  <c r="M21" i="6" s="1"/>
  <c r="M27" i="6" s="1"/>
  <c r="L18" i="5"/>
  <c r="L27" i="5" s="1"/>
  <c r="I27" i="6" l="1"/>
  <c r="I68" i="17"/>
  <c r="J68" i="17" s="1"/>
  <c r="D10" i="16"/>
  <c r="E10" i="16" s="1"/>
  <c r="L27" i="6"/>
  <c r="L27" i="7"/>
  <c r="D12" i="16" l="1"/>
  <c r="E12" i="16" s="1"/>
  <c r="E15" i="16" s="1"/>
  <c r="E20" i="16" s="1"/>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análisis que el superior jerárquico considere pertinente,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ana karina marin quiros marin quiros</author>
    <author>Ligia del Pilar Agudelo</author>
  </authors>
  <commentList>
    <comment ref="B2" authorId="0" shapeId="0">
      <text>
        <r>
          <rPr>
            <b/>
            <sz val="9"/>
            <color indexed="81"/>
            <rFont val="Tahoma"/>
            <family val="2"/>
          </rPr>
          <t>Se deben elegir 5 competencias para ser evaluadas</t>
        </r>
        <r>
          <rPr>
            <sz val="9"/>
            <color indexed="81"/>
            <rFont val="Tahoma"/>
            <family val="2"/>
          </rPr>
          <t xml:space="preserve">
</t>
        </r>
      </text>
    </comment>
    <comment ref="I68" authorId="1" shapeId="0">
      <text>
        <r>
          <rPr>
            <sz val="9"/>
            <color indexed="81"/>
            <rFont val="Tahoma"/>
            <family val="2"/>
          </rPr>
          <t xml:space="preserve">Sumatoria simple de la evaluación (previa conversión según pesos asignados por evaluador) dividido por el numero de competencias evaluadas
</t>
        </r>
      </text>
    </comment>
    <comment ref="J68"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<sst xmlns="http://schemas.openxmlformats.org/spreadsheetml/2006/main" count="628" uniqueCount="346">
  <si>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</si>
  <si>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</si>
  <si>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</si>
  <si>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</si>
  <si>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</si>
  <si>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</si>
  <si>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</si>
  <si>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</si>
  <si>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</si>
  <si>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</si>
  <si>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</si>
  <si>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</si>
  <si>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</si>
  <si>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</si>
  <si>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</si>
  <si>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</si>
  <si>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</si>
  <si>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</si>
  <si>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</si>
  <si>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</si>
  <si>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</si>
  <si>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</si>
  <si>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</si>
  <si>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</si>
  <si>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</si>
  <si>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</si>
  <si>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</si>
  <si>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</si>
  <si>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</si>
  <si>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</si>
  <si>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</si>
  <si>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</si>
  <si>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</si>
  <si>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</si>
  <si>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</si>
  <si>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</si>
  <si>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</si>
  <si>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</si>
  <si>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</si>
  <si>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</si>
  <si>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</si>
  <si>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</si>
  <si>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</si>
  <si>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</si>
  <si>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</si>
  <si>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</si>
  <si>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</si>
  <si>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</si>
  <si>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</si>
  <si>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</si>
  <si>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</si>
  <si>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 xml:space="preserve"> Concertación</t>
  </si>
  <si>
    <t>Evaluación</t>
  </si>
  <si>
    <t>Evidencias</t>
  </si>
  <si>
    <t xml:space="preserve">Peso </t>
  </si>
  <si>
    <t xml:space="preserve">Avance </t>
  </si>
  <si>
    <t xml:space="preserve">Resultado </t>
  </si>
  <si>
    <t xml:space="preserve">% Cumplimiento año </t>
  </si>
  <si>
    <t xml:space="preserve">Descripción </t>
  </si>
  <si>
    <t xml:space="preserve">Ubicación </t>
  </si>
  <si>
    <t xml:space="preserve">Firma del Supervidor Jerárquico </t>
  </si>
  <si>
    <t xml:space="preserve">Firma del Gerente Público </t>
  </si>
  <si>
    <t>I trimestre</t>
  </si>
  <si>
    <t>II trimestre</t>
  </si>
  <si>
    <t>III trimestre</t>
  </si>
  <si>
    <t xml:space="preserve">% Avance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</si>
  <si>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</si>
  <si>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</si>
  <si>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</si>
  <si>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</si>
  <si>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</si>
  <si>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</si>
  <si>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</si>
  <si>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</si>
  <si>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</si>
  <si>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</si>
  <si>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</si>
  <si>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</si>
  <si>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</si>
  <si>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 xml:space="preserve">IV trimestre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</si>
  <si>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</si>
  <si>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</si>
  <si>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</si>
  <si>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</si>
  <si>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</si>
  <si>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</si>
  <si>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</si>
  <si>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</si>
  <si>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</si>
  <si>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</si>
  <si>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</si>
  <si>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</si>
  <si>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</si>
  <si>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</si>
  <si>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</si>
  <si>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</si>
  <si>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</si>
  <si>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</si>
  <si>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</si>
  <si>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Actividades</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</si>
  <si>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</si>
  <si>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</si>
  <si>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</si>
  <si>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</si>
  <si>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</si>
  <si>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</si>
  <si>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</si>
  <si>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</si>
  <si>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</si>
  <si>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</si>
  <si>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</si>
  <si>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</si>
  <si>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</si>
  <si>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</si>
  <si>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</si>
  <si>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</si>
  <si>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</si>
  <si>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</si>
  <si>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</si>
  <si>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Es consistente en su comportamiento y se destaca entre sus pares y en los entonos donde se desenvuelve.  Puede afianzar.</t>
  </si>
  <si>
    <t>Su comportamiento se evidencia de manera regular en los entornos en los que se desenvuelve. Puede mejorar.</t>
  </si>
  <si>
    <t xml:space="preserve">No es consistente en su comportamiento, requiere de acompañamiento. Puede mejorar.   </t>
  </si>
  <si>
    <t>Conductas asociadas</t>
  </si>
  <si>
    <t>Evaluación actual</t>
  </si>
  <si>
    <t>Superior</t>
  </si>
  <si>
    <t>Par</t>
  </si>
  <si>
    <t>Subalterno</t>
  </si>
  <si>
    <t>Orientación a resultados</t>
  </si>
  <si>
    <t>Asume responsabilidad por sus resultados</t>
  </si>
  <si>
    <t>Total Puntaje Evaluador</t>
  </si>
  <si>
    <t xml:space="preserve">Orientación al ciudadano </t>
  </si>
  <si>
    <t>Compromiso con la organización</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</si>
  <si>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</si>
  <si>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</si>
  <si>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</si>
  <si>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</si>
  <si>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</si>
  <si>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Firma Superior Jerárquico</t>
  </si>
  <si>
    <t>PONDERADO</t>
  </si>
  <si>
    <t xml:space="preserve">PONDERADO </t>
  </si>
  <si>
    <t xml:space="preserve">NOTA FINAL </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</si>
  <si>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</si>
  <si>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</si>
  <si>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</si>
  <si>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</si>
  <si>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</si>
  <si>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</si>
  <si>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</si>
  <si>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</si>
  <si>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</si>
  <si>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</si>
  <si>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</si>
  <si>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</si>
  <si>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</si>
  <si>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</si>
  <si>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</si>
  <si>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</si>
  <si>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</si>
  <si>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CUMPLIMIENTO FINAL</t>
  </si>
  <si>
    <t xml:space="preserve">Nombre del Gerente Público: </t>
  </si>
  <si>
    <t>Cumple con oportunidad en función de estándares, objetivos y metas establecidas por la entidad, las funciones que le son asignadas</t>
  </si>
  <si>
    <t>Compromete recursos y tiempos para mejorar la productividad tomando las medidas necesarias para minimizar los riesgos.</t>
  </si>
  <si>
    <t>Realiza todas las acciones necesarias para alcanzar los objetivos propuestos enfrentando los obstáculos que se presenta</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</si>
  <si>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</si>
  <si>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</si>
  <si>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</si>
  <si>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</si>
  <si>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</si>
  <si>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</si>
  <si>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</si>
  <si>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</si>
  <si>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</si>
  <si>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</si>
  <si>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</si>
  <si>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</si>
  <si>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</si>
  <si>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</si>
  <si>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</si>
  <si>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</si>
  <si>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</si>
  <si>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</si>
  <si>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</si>
  <si>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</si>
  <si>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</si>
  <si>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</si>
  <si>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</si>
  <si>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</si>
  <si>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</si>
  <si>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</si>
  <si>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</si>
  <si>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</si>
  <si>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</si>
  <si>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</si>
  <si>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</si>
  <si>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</si>
  <si>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</si>
  <si>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</si>
  <si>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</si>
  <si>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</si>
  <si>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</si>
  <si>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</si>
  <si>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</si>
  <si>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</si>
  <si>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Firma del Gerente Publico.</t>
  </si>
  <si>
    <t>Indicador</t>
  </si>
  <si>
    <t>Peso ponderado</t>
  </si>
  <si>
    <t>Observaciones del avance y oportunidad de mejora</t>
  </si>
  <si>
    <t>ANEXO 1: CONCERTACIÓN, SEGUIMIENTO,  RETROALIMENTACIÓN  Y EVALUACIÓN DE COMPROMISOS GERENCIALES</t>
  </si>
  <si>
    <t xml:space="preserve">ANEXO 3: CONSOLIDADO DE EVALUACION DEL ACUERDO DE GESTION </t>
  </si>
  <si>
    <t>Compromisos gerenciales</t>
  </si>
  <si>
    <t>valoracion de los servidores publicos  [1-5]</t>
  </si>
  <si>
    <t xml:space="preserve">valoracion  final </t>
  </si>
  <si>
    <t>CONCERTACIÓN, SEGUIMIENTO,  RETROALIMENTACIÓN  Y EVALUACIÓN DE COMPROMISOS GERENCIALES</t>
  </si>
  <si>
    <t xml:space="preserve">VALORACION DE COMPETENCIAS </t>
  </si>
  <si>
    <t>ANEXO 2: VALORACION DE COMPETENCIAS</t>
  </si>
  <si>
    <t>Es consistente en su comportamiento y se destaca entre sus pares y en los entornos donde se desenvuelve.  Puede afianzar.</t>
  </si>
  <si>
    <t xml:space="preserve"> Objetivos institucionales</t>
  </si>
  <si>
    <t>ANEXO 1</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</si>
  <si>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</si>
  <si>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Compromisos Gerenciales</t>
  </si>
  <si>
    <t>Fecha inicio – fin</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</si>
  <si>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</si>
  <si>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</si>
  <si>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</si>
  <si>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</si>
  <si>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de indicador segundo semestre</t>
  </si>
  <si>
    <t>Corresponde al lapso de ejecución del compromiso concertado en el cual deberán adelantarse las acciones necesarias para el cumplimiento del mismo.</t>
  </si>
  <si>
    <t>ANEXO 2</t>
  </si>
  <si>
    <t>Porcentaje de cumplimiento del año</t>
  </si>
  <si>
    <t>Resultado</t>
  </si>
  <si>
    <t xml:space="preserve">Será el porcentaje de cumplimiento de los compromisos gerenciales del año de acuerdo con el peso ponderado que se asignó al compromiso institucional. </t>
  </si>
  <si>
    <t>Criterio de valoración</t>
  </si>
  <si>
    <t>Puntaje</t>
  </si>
  <si>
    <t xml:space="preserve">Es consistente en su comportamiento, da ejemplo e influye en otros,  es un referente en su organización  y trasciende su entorno de gestión. </t>
  </si>
  <si>
    <t>Su comportamiento no se manifiesta, requiere de retroalimentación directa y acompañamiento. Puede mejorar.</t>
  </si>
  <si>
    <t>Esta valoración contempla la percepción que el superior jerárquico, el par y los subalternos tienen sobre las competencias comunes y directivas del Gerente Público.</t>
  </si>
  <si>
    <t>Objetivos institucionales</t>
  </si>
  <si>
    <t xml:space="preserve"> Indicador</t>
  </si>
  <si>
    <t>Competencias y conductas asociadas</t>
  </si>
  <si>
    <t>Evaluación anterior</t>
  </si>
  <si>
    <t>Comentarios para la retroalimentación</t>
  </si>
  <si>
    <t>Evaluación final</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</si>
  <si>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</si>
  <si>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Es la representación cuantitativa en número o porcentaje que debe ser verificable objetivamente y mediante el cual se determina el cumplimiento de los compromisos gerenciales.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</si>
  <si>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</si>
  <si>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</si>
  <si>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Se registra el porcentaje programado de cumplimiento de cada compromiso gerencial para este periodo.</t>
  </si>
  <si>
    <t>Porcentaje de cumplimiento programado al primer semestre</t>
  </si>
  <si>
    <t>Porcentaje de cumplimiento programado al segundo semestre:</t>
  </si>
  <si>
    <t>Se registra el porcentaje programado de cumplimiento de cada compromiso gerencial durante este periodo.</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</si>
  <si>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</si>
  <si>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Se refiere al resultado final alcanzado, que se obtiene de la sumatoria entre el cumplimiento del primer y segundo semestre de acuerdo con lo concertado.</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</si>
  <si>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</si>
  <si>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Se registra la información de la última evaluación disponible, resultado de la evaluación de competencias de la evaluación anterior. En caso de no contar con información se deja en blanco la casilla en mención.</t>
  </si>
  <si>
    <t>Son las establecidas en el artículo 2.2.4.2 del Decreto 1083 de 2015.</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</si>
  <si>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</si>
  <si>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t>El superior jerárquico visualiza la totalidad de la valoración integral de competencias e identifica  y registra las fortalezas y oportunidades de desarrollo del gerente público que acompañan su gestión.</t>
  </si>
  <si>
    <t>Es el resultado final de la valoración realizada por su superior jerárquico, el par y sus subalternos de las competencias comunes y directivas.</t>
  </si>
  <si>
    <t xml:space="preserve">FECHA </t>
  </si>
  <si>
    <t>VIGENCIA</t>
  </si>
  <si>
    <t>% cumplimiento programado a 1er semestre</t>
  </si>
  <si>
    <t>% cumplimiento de Indicador 1er Semestre</t>
  </si>
  <si>
    <t>CONCERTACION</t>
  </si>
  <si>
    <t>% cumplimiento programado a 2° semestre</t>
  </si>
  <si>
    <t>% Cumplimiento de indicador 2° Semestre</t>
  </si>
  <si>
    <t xml:space="preserve">Fecha inicio-fin dd/mm/aa </t>
  </si>
  <si>
    <t xml:space="preserve">Valoracion anterior </t>
  </si>
  <si>
    <t>Valoracion actual</t>
  </si>
  <si>
    <t xml:space="preserve">Comentarios para la retroalimentación </t>
  </si>
  <si>
    <t>Anexo 3. Consolidado de evaluación del Acuerdo de Gestión</t>
  </si>
  <si>
    <t>Criterios de valoracion</t>
  </si>
  <si>
    <t>Guía metodológica para la Gestión del Rendimiento de los Gerentes Públicos - Acuerdos de Gestión</t>
  </si>
  <si>
    <t>Manual de diligenciamiento Anexos 1 y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</si>
  <si>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</si>
  <si>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r>
      <t>Peso</t>
    </r>
    <r>
      <rPr>
        <sz val="12"/>
        <color rgb="FF000000"/>
        <rFont val="Arial"/>
        <family val="2"/>
      </rPr>
      <t xml:space="preserve"> </t>
    </r>
    <r>
      <rPr>
        <b/>
        <sz val="12"/>
        <color rgb="FF000000"/>
        <rFont val="Arial"/>
        <family val="2"/>
      </rPr>
      <t>ponderado</t>
    </r>
  </si>
  <si>
    <t xml:space="preserve">Liderazgo
      </t>
  </si>
  <si>
    <t>Es consistente en su comportamiento, da ejemplo e influye en otros,  es un referente en su organización  y trasciende su entorno de gestión.</t>
  </si>
  <si>
    <t>Competencias comunes
y directivas</t>
  </si>
  <si>
    <t>Fecha:</t>
  </si>
  <si>
    <t>Área en la que se desempeña:</t>
  </si>
  <si>
    <t>FECHA:</t>
  </si>
  <si>
    <t>VIGENCIA:</t>
  </si>
  <si>
    <t xml:space="preserve">
Su comportamiento no se manifiesta, requiere de retroalimentación directa y acompañamiento. Puede mejorar.
</t>
  </si>
  <si>
    <t>NOMBRE DEL GERENTE PÚBLICO:</t>
  </si>
  <si>
    <t>Silvia Juliana Ramirez Rozas</t>
  </si>
  <si>
    <t>Pilar 2: Construir, desarrollar y gestionar las capacidades de los actores del Sistema de Compra Pública.</t>
  </si>
  <si>
    <t>Objetivos Institucionales</t>
  </si>
  <si>
    <t>Unidad de Medida</t>
  </si>
  <si>
    <t>Calificación</t>
  </si>
  <si>
    <t>Pilar 1: Visibilizar el valor estratégico de la compra pública.</t>
  </si>
  <si>
    <t xml:space="preserve">Porcentaje </t>
  </si>
  <si>
    <t xml:space="preserve">Siempre </t>
  </si>
  <si>
    <t>Pesos</t>
  </si>
  <si>
    <t>Casi Siempre</t>
  </si>
  <si>
    <t>Pilar 3: Gestión del conocimiento</t>
  </si>
  <si>
    <t>Horas</t>
  </si>
  <si>
    <t>Algunas Veces</t>
  </si>
  <si>
    <t>Línea transversal: Comunicación</t>
  </si>
  <si>
    <t xml:space="preserve">Rara Vez </t>
  </si>
  <si>
    <t>Línea transversal: Servicio</t>
  </si>
  <si>
    <t>Nunca</t>
  </si>
  <si>
    <t>G1. Secop II - Canales de Asesoria y Disponibilidad</t>
  </si>
  <si>
    <t xml:space="preserve">G2. Recursos Porpios - Acercamiento Proyecto de Ley </t>
  </si>
  <si>
    <t>G3. AMP Regionales</t>
  </si>
  <si>
    <t xml:space="preserve">G4. Sistenibilidad Ambiental Social </t>
  </si>
  <si>
    <t>G5. Competencia - Mensajes de Logros de Comunicaciones</t>
  </si>
  <si>
    <t>G6. Secop II - Adaptación Vinculación Despliegue Funcional</t>
  </si>
  <si>
    <t xml:space="preserve">G8. Gobernabilidad - Presencia CCE 40 municipios </t>
  </si>
  <si>
    <t>G7. Politíca Normativa - Circular única. Presencia CCE en actividad legislativa a través de Asesora Experta.</t>
  </si>
  <si>
    <t xml:space="preserve">G9. Coperación Internacional - </t>
  </si>
  <si>
    <t>G10. Compra Pública para la Innovación</t>
  </si>
  <si>
    <t>G10+ CCE360°</t>
  </si>
  <si>
    <t>Unidades</t>
  </si>
  <si>
    <t>1 Documento Final Entregado</t>
  </si>
  <si>
    <t>Entrega de Borrador equipo BID</t>
  </si>
  <si>
    <t>Documento final</t>
  </si>
  <si>
    <t>Asegurar la correcta contratación de acuerdo al Plan Anual de Adquisiciones para el año 2018</t>
  </si>
  <si>
    <t>Dar cumplimiento a la metodología de contratación planeada</t>
  </si>
  <si>
    <t xml:space="preserve">Respetar los tiempos de planeación </t>
  </si>
  <si>
    <t>Velar por la transparencia de los procesos de contratación y oportuno registro en Secop II</t>
  </si>
  <si>
    <t xml:space="preserve">Asegurar la efectividad y oportunidad de las respuestas a PQRS de los actores del Sistema de Compra Pública a Colombia Compra Eficiente (No incluye requerimientos de soporte técnico de SECOP realizadas a la mesa del servicio. Incluye consultas). </t>
  </si>
  <si>
    <t>(No. de PQRS atendidas oportunamente en el periodo / No. de PQRS vencidas en el periodo)</t>
  </si>
  <si>
    <t>Porcentaje de ejecución del Plan Anual de Adquisiciones</t>
  </si>
  <si>
    <t xml:space="preserve">Validación con Min Hacienda para proyecto de ley que habilite a Colombia Compra Eficiente a cobrar por el uso de la TVEC (2019).
</t>
  </si>
  <si>
    <t>Gestionar las actividades necesarias para la consecución de recursos para el año 2019.</t>
  </si>
  <si>
    <t>(Recursos financieros disponibles para 2018 a través del PGN, recursos de crédito, alianzas con organizaciones internacionales y alianzas con entidades oficiales) / (Recursos financieros requeridos para ejecutar el plan de acción en 2018)</t>
  </si>
  <si>
    <t>Asegurar el seguimiento a la ejecución presupuestal</t>
  </si>
  <si>
    <t>01/01/2018 a 31/12/2018</t>
  </si>
  <si>
    <t>Entrega final del documento para evaluación MAPS correspondiente a Pilar II - Marco Institucional y Capacidad de Gestión</t>
  </si>
  <si>
    <t>Corrección a Comentarios</t>
  </si>
  <si>
    <t>Análisis Cualitativo</t>
  </si>
  <si>
    <t>Análisis de Brechas</t>
  </si>
  <si>
    <t>Atender oportunamente las PQRSD logrando un mínimo de PQRS vencidas en el periodo</t>
  </si>
  <si>
    <t xml:space="preserve">G2. Recursos Propios - Acercamiento Proyecto de Ley </t>
  </si>
  <si>
    <t xml:space="preserve">Concertación para el desempeño sobresaliente (5% adicional. Describir los compromisos gerenciales adicionales) </t>
  </si>
  <si>
    <t xml:space="preserve">Firma del Supervisor Jerárquico </t>
  </si>
  <si>
    <t xml:space="preserve">CARGO:  </t>
  </si>
  <si>
    <t>Secretaria General</t>
  </si>
  <si>
    <t>Mejorar el clima organizacional y desarrollar a los colaboradores de Colombia Compra Eficiente</t>
  </si>
  <si>
    <t>Porcentaje de cumplimiento al Programa de Bienestar y Porcentaje de favorabilidad de la encuesta de clima organizacional.</t>
  </si>
  <si>
    <t>Porcentaje de cumplimiento del Programa Institucional de Capacitación (PIC).</t>
  </si>
  <si>
    <t>Índice de seguimiento a la evaluación de desempeño laboral (EDL).</t>
  </si>
  <si>
    <t>02/01/2018 al 31/12/2018</t>
  </si>
  <si>
    <t>Porcentaje de participación de los colaboradores de su área en las actividades del Programa de Bienestar Social e Incentivos 2018 de Colombia Compra Eficiente y mejorar los resultados en la encuesta de clima organizacional.</t>
  </si>
  <si>
    <t>Porcentaje de participación de los colaboradores de su área en el PIC 2018 de Colombia Compra Eficiente.</t>
  </si>
  <si>
    <t>Definir con los colaboradores de su área las EDL alineados a los objetivos organizacionales y realizar seguimiento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</si>
</sst>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Red]0.0"/>
    <numFmt numFmtId="165" formatCode="0.0"/>
    <numFmt numFmtId="166" formatCode="0.0%"/>
  </numFmts>
  <fonts count="5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sz val="11"/>
      <color rgb="FF000000"/>
      <name val="Arial"/>
      <family val="2"/>
    </font>
    <font>
      <sz val="18"/>
      <color theme="1"/>
      <name val="Arial"/>
      <family val="2"/>
    </font>
  </fonts>
  <fills count="16">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
      <patternFill patternType="solid">
        <fgColor rgb="FF2CD2B6"/>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top/>
      <bottom style="thin">
        <color auto="1"/>
      </bottom>
      <diagonal/>
    </border>
    <border>
      <left/>
      <right style="thin">
        <color auto="1"/>
      </right>
      <top style="medium">
        <color auto="1"/>
      </top>
      <bottom style="thin">
        <color auto="1"/>
      </bottom>
      <diagonal/>
    </border>
  </borders>
  <cellStyleXfs count="11">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508">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5" fillId="0" borderId="4" xfId="0" applyFont="1" applyBorder="1" applyAlignment="1">
      <alignment horizontal="center" vertical="center" wrapText="1"/>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165" fontId="21"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165" fontId="21" fillId="8" borderId="1" xfId="0" applyNumberFormat="1" applyFont="1" applyFill="1" applyBorder="1" applyAlignment="1" applyProtection="1">
      <alignment horizontal="center" vertical="center" wrapText="1"/>
    </xf>
    <xf numFmtId="0" fontId="18" fillId="9" borderId="1" xfId="0" applyFont="1" applyFill="1" applyBorder="1" applyAlignment="1" applyProtection="1">
      <alignment horizontal="left" vertical="center" wrapText="1"/>
    </xf>
    <xf numFmtId="0" fontId="18" fillId="0" borderId="1" xfId="0" applyFont="1" applyBorder="1" applyAlignment="1" applyProtection="1">
      <alignment horizontal="left" wrapText="1"/>
    </xf>
    <xf numFmtId="0" fontId="23" fillId="7" borderId="39" xfId="0" applyFont="1" applyFill="1" applyBorder="1" applyAlignment="1" applyProtection="1">
      <alignment vertical="center" wrapText="1"/>
    </xf>
    <xf numFmtId="164" fontId="34" fillId="7" borderId="39" xfId="0" applyNumberFormat="1" applyFont="1" applyFill="1" applyBorder="1" applyAlignment="1" applyProtection="1">
      <alignment horizontal="center" vertical="center" wrapText="1"/>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10" borderId="1" xfId="0" applyNumberFormat="1" applyFont="1" applyFill="1" applyBorder="1" applyAlignment="1" applyProtection="1">
      <alignment horizontal="center" vertical="center" wrapText="1"/>
      <protection locked="0"/>
    </xf>
    <xf numFmtId="9" fontId="31" fillId="9" borderId="4" xfId="1" applyFont="1" applyFill="1" applyBorder="1" applyAlignment="1" applyProtection="1">
      <alignment horizontal="center" vertical="center" wrapText="1"/>
      <protection locked="0"/>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15" fillId="9" borderId="1" xfId="0" applyFont="1" applyFill="1" applyBorder="1" applyAlignment="1" applyProtection="1">
      <alignment vertical="center"/>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11" fillId="5" borderId="2"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38" fillId="9" borderId="0" xfId="0" applyFont="1" applyFill="1" applyBorder="1" applyAlignment="1">
      <alignment horizontal="center"/>
    </xf>
    <xf numFmtId="0" fontId="35" fillId="11" borderId="0" xfId="0" applyFont="1" applyFill="1"/>
    <xf numFmtId="0" fontId="36" fillId="9" borderId="0" xfId="0" applyFont="1" applyFill="1" applyAlignment="1"/>
    <xf numFmtId="0" fontId="42" fillId="9" borderId="0" xfId="0" applyFont="1" applyFill="1" applyAlignment="1">
      <alignment horizontal="center" vertical="center" wrapText="1"/>
    </xf>
    <xf numFmtId="0" fontId="43" fillId="9" borderId="0" xfId="0" applyFont="1" applyFill="1" applyAlignment="1">
      <alignment horizontal="center"/>
    </xf>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5" fillId="9" borderId="0" xfId="0" applyFont="1" applyFill="1" applyBorder="1" applyAlignment="1">
      <alignment horizontal="left" vertical="center" wrapText="1"/>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4" xfId="0" applyFont="1" applyFill="1" applyBorder="1" applyAlignment="1">
      <alignment horizontal="center" vertical="center" wrapText="1"/>
    </xf>
    <xf numFmtId="0" fontId="45" fillId="11"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28" fillId="9" borderId="49"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21" fillId="0" borderId="1" xfId="0" applyFont="1" applyBorder="1" applyAlignment="1" applyProtection="1">
      <alignment horizontal="center" vertical="center"/>
    </xf>
    <xf numFmtId="0" fontId="26" fillId="13" borderId="17" xfId="0" applyFont="1" applyFill="1" applyBorder="1" applyAlignment="1" applyProtection="1">
      <alignment horizontal="center" vertical="center"/>
      <protection locked="0"/>
    </xf>
    <xf numFmtId="0" fontId="35" fillId="14" borderId="0" xfId="0" applyFont="1" applyFill="1"/>
    <xf numFmtId="0" fontId="15" fillId="0" borderId="0" xfId="0" applyFont="1" applyBorder="1" applyProtection="1">
      <protection locked="0"/>
    </xf>
    <xf numFmtId="0" fontId="51" fillId="9" borderId="1" xfId="0" applyFont="1" applyFill="1" applyBorder="1" applyAlignment="1" applyProtection="1">
      <alignment horizontal="center" vertical="center"/>
    </xf>
    <xf numFmtId="0" fontId="38" fillId="9" borderId="26" xfId="0" applyFont="1" applyFill="1" applyBorder="1"/>
    <xf numFmtId="0" fontId="38" fillId="9" borderId="32" xfId="0" applyFont="1" applyFill="1" applyBorder="1"/>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37" fillId="13" borderId="41" xfId="0" applyFont="1" applyFill="1" applyBorder="1" applyAlignment="1" applyProtection="1">
      <alignment horizontal="center" vertical="center"/>
    </xf>
    <xf numFmtId="0" fontId="13" fillId="9" borderId="0" xfId="0" applyFont="1" applyFill="1" applyBorder="1" applyAlignment="1" applyProtection="1">
      <alignment horizontal="center" vertical="center"/>
      <protection locked="0"/>
    </xf>
    <xf numFmtId="0" fontId="55" fillId="0" borderId="1" xfId="0" applyFont="1" applyBorder="1" applyAlignment="1">
      <alignment horizontal="justify" vertical="center" wrapText="1"/>
    </xf>
    <xf numFmtId="0" fontId="0" fillId="0" borderId="1" xfId="0" applyBorder="1"/>
    <xf numFmtId="0" fontId="0" fillId="0" borderId="1" xfId="0" applyBorder="1" applyAlignment="1">
      <alignment vertical="center"/>
    </xf>
    <xf numFmtId="0" fontId="48" fillId="8" borderId="47" xfId="0" applyFont="1" applyFill="1" applyBorder="1" applyAlignment="1" applyProtection="1">
      <alignment horizontal="center" vertical="center" wrapText="1"/>
    </xf>
    <xf numFmtId="9" fontId="32" fillId="0" borderId="1" xfId="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0" fontId="10" fillId="0" borderId="0" xfId="0" applyFont="1" applyBorder="1" applyAlignment="1" applyProtection="1">
      <alignment horizontal="center" wrapText="1"/>
      <protection locked="0"/>
    </xf>
    <xf numFmtId="0" fontId="15" fillId="0" borderId="0" xfId="0" applyFont="1" applyBorder="1" applyAlignment="1" applyProtection="1">
      <alignment horizontal="center" wrapText="1"/>
      <protection locked="0"/>
    </xf>
    <xf numFmtId="0" fontId="15" fillId="0" borderId="0" xfId="0" applyFont="1" applyAlignment="1" applyProtection="1">
      <alignment wrapText="1"/>
      <protection locked="0"/>
    </xf>
    <xf numFmtId="0" fontId="11" fillId="9" borderId="0" xfId="0" applyFont="1" applyFill="1" applyBorder="1" applyAlignment="1" applyProtection="1">
      <alignment horizontal="center" vertical="center" wrapText="1"/>
      <protection locked="0"/>
    </xf>
    <xf numFmtId="0" fontId="15" fillId="9" borderId="41" xfId="0" applyFont="1" applyFill="1" applyBorder="1" applyAlignment="1" applyProtection="1">
      <alignment wrapText="1"/>
      <protection locked="0"/>
    </xf>
    <xf numFmtId="0" fontId="17" fillId="9" borderId="0" xfId="0" applyFont="1" applyFill="1" applyBorder="1" applyAlignment="1" applyProtection="1">
      <alignment vertical="center" wrapText="1"/>
      <protection locked="0"/>
    </xf>
    <xf numFmtId="0" fontId="4" fillId="0" borderId="0" xfId="0" applyFont="1" applyAlignment="1" applyProtection="1">
      <alignment wrapText="1"/>
      <protection locked="0"/>
    </xf>
    <xf numFmtId="14" fontId="32" fillId="0" borderId="1" xfId="0" applyNumberFormat="1" applyFont="1" applyBorder="1" applyAlignment="1" applyProtection="1">
      <alignment horizontal="center" vertical="center" wrapText="1"/>
      <protection locked="0"/>
    </xf>
    <xf numFmtId="0" fontId="32" fillId="0" borderId="1" xfId="0" applyNumberFormat="1" applyFont="1" applyBorder="1" applyAlignment="1" applyProtection="1">
      <alignment vertical="center" wrapText="1"/>
      <protection locked="0"/>
    </xf>
    <xf numFmtId="0" fontId="48" fillId="8" borderId="47" xfId="0" applyFont="1" applyFill="1" applyBorder="1" applyAlignment="1" applyProtection="1">
      <alignment horizontal="center" vertical="center"/>
    </xf>
    <xf numFmtId="0" fontId="28" fillId="4" borderId="45" xfId="0" applyFont="1" applyFill="1" applyBorder="1" applyAlignment="1" applyProtection="1">
      <alignment horizontal="center" vertical="center"/>
      <protection locked="0"/>
    </xf>
    <xf numFmtId="0" fontId="31" fillId="4" borderId="45" xfId="0" applyFont="1" applyFill="1" applyBorder="1" applyAlignment="1" applyProtection="1">
      <alignment horizontal="center" vertical="center"/>
      <protection locked="0"/>
    </xf>
    <xf numFmtId="9" fontId="31" fillId="4" borderId="41" xfId="0" applyNumberFormat="1" applyFont="1" applyFill="1" applyBorder="1" applyAlignment="1" applyProtection="1">
      <alignment vertical="center"/>
      <protection locked="0"/>
    </xf>
    <xf numFmtId="9" fontId="31" fillId="4" borderId="41" xfId="0" applyNumberFormat="1" applyFont="1" applyFill="1" applyBorder="1" applyAlignment="1" applyProtection="1">
      <alignment vertical="center" wrapText="1"/>
      <protection locked="0"/>
    </xf>
    <xf numFmtId="9" fontId="31" fillId="4" borderId="43" xfId="0" applyNumberFormat="1" applyFont="1" applyFill="1" applyBorder="1" applyAlignment="1" applyProtection="1">
      <alignment horizontal="center" vertical="center"/>
    </xf>
    <xf numFmtId="1" fontId="31" fillId="4" borderId="48" xfId="0" applyNumberFormat="1" applyFont="1" applyFill="1" applyBorder="1" applyAlignment="1" applyProtection="1">
      <alignment horizontal="center" vertical="center"/>
    </xf>
    <xf numFmtId="9" fontId="31" fillId="4" borderId="48" xfId="0" applyNumberFormat="1" applyFont="1" applyFill="1" applyBorder="1" applyAlignment="1" applyProtection="1">
      <alignment horizontal="center" vertical="center"/>
    </xf>
    <xf numFmtId="9" fontId="31" fillId="4" borderId="48" xfId="1" applyFont="1" applyFill="1" applyBorder="1" applyAlignment="1" applyProtection="1">
      <alignment horizontal="center" vertical="center"/>
    </xf>
    <xf numFmtId="0" fontId="32"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justify" vertical="center" wrapText="1"/>
      <protection locked="0"/>
    </xf>
    <xf numFmtId="9" fontId="32" fillId="0" borderId="1" xfId="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9" fontId="33" fillId="0" borderId="1" xfId="1" applyFont="1" applyFill="1" applyBorder="1" applyAlignment="1" applyProtection="1">
      <alignment horizontal="center" vertical="center" wrapText="1"/>
    </xf>
    <xf numFmtId="9" fontId="32" fillId="0" borderId="1" xfId="1" applyNumberFormat="1" applyFont="1" applyBorder="1" applyAlignment="1" applyProtection="1">
      <alignment horizontal="center" vertical="center" wrapText="1"/>
    </xf>
    <xf numFmtId="0" fontId="32" fillId="0" borderId="9" xfId="0" applyNumberFormat="1" applyFont="1" applyBorder="1" applyAlignment="1" applyProtection="1">
      <alignment vertical="center" wrapText="1"/>
      <protection locked="0"/>
    </xf>
    <xf numFmtId="0" fontId="28" fillId="8" borderId="11" xfId="0" applyFont="1" applyFill="1" applyBorder="1" applyAlignment="1" applyProtection="1">
      <alignment horizontal="center" vertical="center" wrapText="1"/>
      <protection locked="0"/>
    </xf>
    <xf numFmtId="0" fontId="32" fillId="0" borderId="12" xfId="0" applyFont="1" applyBorder="1" applyAlignment="1" applyProtection="1">
      <alignment horizontal="center" vertical="center" wrapText="1"/>
      <protection locked="0"/>
    </xf>
    <xf numFmtId="0" fontId="32" fillId="0" borderId="14" xfId="0" applyNumberFormat="1" applyFont="1" applyBorder="1" applyAlignment="1" applyProtection="1">
      <alignment vertical="center" wrapText="1"/>
      <protection locked="0"/>
    </xf>
    <xf numFmtId="9" fontId="32" fillId="0" borderId="14" xfId="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1" applyFont="1" applyBorder="1" applyAlignment="1" applyProtection="1">
      <alignment horizontal="center" vertical="center" wrapText="1"/>
      <protection locked="0"/>
    </xf>
    <xf numFmtId="0" fontId="32" fillId="0" borderId="1" xfId="0" applyFont="1" applyFill="1" applyBorder="1" applyAlignment="1" applyProtection="1">
      <alignment vertical="center" wrapText="1"/>
      <protection locked="0"/>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47" fillId="9" borderId="47" xfId="0" applyFont="1" applyFill="1" applyBorder="1" applyAlignment="1">
      <alignment horizontal="center" vertical="center" wrapText="1"/>
    </xf>
    <xf numFmtId="0" fontId="47" fillId="9" borderId="57"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3" borderId="0" xfId="0" applyFont="1" applyFill="1" applyAlignment="1">
      <alignment horizontal="center" vertical="center"/>
    </xf>
    <xf numFmtId="0" fontId="44" fillId="9" borderId="53"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5" fillId="9" borderId="59"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6" xfId="0" applyFont="1" applyFill="1" applyBorder="1" applyAlignment="1">
      <alignment horizontal="center" vertical="center" wrapText="1"/>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5" xfId="0" applyFont="1" applyFill="1" applyBorder="1" applyAlignment="1">
      <alignment horizontal="left" vertical="center" wrapText="1"/>
    </xf>
    <xf numFmtId="0" fontId="44" fillId="9" borderId="58"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166" fontId="32" fillId="0" borderId="0" xfId="1" applyNumberFormat="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37" fillId="13" borderId="43"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48" fillId="8" borderId="47" xfId="0" applyFont="1" applyFill="1" applyBorder="1" applyAlignment="1" applyProtection="1">
      <alignment horizontal="center" vertical="center" wrapText="1"/>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9" fontId="32" fillId="0" borderId="1" xfId="0" applyNumberFormat="1"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9" fontId="32" fillId="0" borderId="9"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9" xfId="0" applyFont="1" applyBorder="1" applyAlignment="1" applyProtection="1">
      <alignment horizontal="center" vertical="center" wrapText="1"/>
      <protection locked="0"/>
    </xf>
    <xf numFmtId="9" fontId="32" fillId="0" borderId="9" xfId="1" applyFont="1" applyBorder="1" applyAlignment="1" applyProtection="1">
      <alignment horizontal="center" vertical="center" wrapText="1"/>
      <protection locked="0"/>
    </xf>
    <xf numFmtId="9" fontId="32" fillId="0" borderId="1" xfId="1" applyFont="1" applyBorder="1" applyAlignment="1" applyProtection="1">
      <alignment horizontal="center" vertical="center" wrapText="1"/>
      <protection locked="0"/>
    </xf>
    <xf numFmtId="0" fontId="37" fillId="13" borderId="45" xfId="0" applyFont="1" applyFill="1" applyBorder="1" applyAlignment="1" applyProtection="1">
      <alignment horizontal="center" vertical="center"/>
    </xf>
    <xf numFmtId="0" fontId="13" fillId="13" borderId="41" xfId="0" applyFont="1" applyFill="1" applyBorder="1" applyAlignment="1" applyProtection="1">
      <alignment horizontal="center" vertical="center"/>
    </xf>
    <xf numFmtId="0" fontId="13" fillId="13" borderId="43" xfId="0" applyFont="1" applyFill="1" applyBorder="1" applyAlignment="1" applyProtection="1">
      <alignment horizontal="center" vertical="center"/>
    </xf>
    <xf numFmtId="2" fontId="48" fillId="8" borderId="39" xfId="0" applyNumberFormat="1" applyFont="1" applyFill="1" applyBorder="1" applyAlignment="1" applyProtection="1">
      <alignment horizontal="center" vertical="center" wrapText="1"/>
    </xf>
    <xf numFmtId="2" fontId="48" fillId="8" borderId="47" xfId="0" applyNumberFormat="1" applyFont="1" applyFill="1" applyBorder="1" applyAlignment="1" applyProtection="1">
      <alignment horizontal="center" vertical="center" wrapText="1"/>
    </xf>
    <xf numFmtId="0" fontId="17" fillId="12" borderId="17"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9" xfId="0" applyFont="1" applyFill="1" applyBorder="1" applyAlignment="1" applyProtection="1">
      <alignment horizontal="center" vertical="center"/>
    </xf>
    <xf numFmtId="0" fontId="28" fillId="8" borderId="39" xfId="0" applyFont="1" applyFill="1" applyBorder="1" applyAlignment="1" applyProtection="1">
      <alignment horizontal="center" vertical="center"/>
    </xf>
    <xf numFmtId="0" fontId="28" fillId="8" borderId="47" xfId="0" applyFont="1" applyFill="1" applyBorder="1" applyAlignment="1" applyProtection="1">
      <alignment horizontal="center" vertical="center"/>
    </xf>
    <xf numFmtId="0" fontId="48" fillId="8" borderId="57" xfId="0" applyFont="1" applyFill="1" applyBorder="1" applyAlignment="1" applyProtection="1">
      <alignment horizontal="center" vertical="center" wrapText="1"/>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9" xfId="0" applyFont="1" applyFill="1" applyBorder="1" applyAlignment="1" applyProtection="1">
      <alignment horizontal="center" vertical="center" wrapText="1"/>
    </xf>
    <xf numFmtId="0" fontId="48" fillId="8" borderId="50" xfId="0" applyFont="1" applyFill="1" applyBorder="1" applyAlignment="1" applyProtection="1">
      <alignment horizontal="center" vertical="center" wrapText="1"/>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9" fontId="33" fillId="0" borderId="9" xfId="1" applyFont="1" applyFill="1" applyBorder="1" applyAlignment="1" applyProtection="1">
      <alignment horizontal="center" vertical="center" wrapText="1"/>
    </xf>
    <xf numFmtId="9" fontId="33" fillId="0" borderId="1" xfId="1" applyFont="1" applyFill="1" applyBorder="1" applyAlignment="1" applyProtection="1">
      <alignment horizontal="center" vertical="center" wrapText="1"/>
    </xf>
    <xf numFmtId="0" fontId="53" fillId="9" borderId="40" xfId="0" applyFont="1" applyFill="1" applyBorder="1" applyAlignment="1" applyProtection="1">
      <alignment horizontal="left" vertical="center" wrapText="1"/>
      <protection locked="0"/>
    </xf>
    <xf numFmtId="0" fontId="53" fillId="9" borderId="25" xfId="0" applyFont="1" applyFill="1" applyBorder="1" applyAlignment="1" applyProtection="1">
      <alignment horizontal="left" vertical="center" wrapText="1"/>
      <protection locked="0"/>
    </xf>
    <xf numFmtId="0" fontId="53" fillId="9" borderId="60" xfId="0" applyFont="1" applyFill="1" applyBorder="1" applyAlignment="1" applyProtection="1">
      <alignment horizontal="left" vertical="center" wrapText="1"/>
      <protection locked="0"/>
    </xf>
    <xf numFmtId="9" fontId="32" fillId="0" borderId="9" xfId="1" applyNumberFormat="1" applyFont="1" applyBorder="1" applyAlignment="1" applyProtection="1">
      <alignment horizontal="center" vertical="center" wrapText="1"/>
    </xf>
    <xf numFmtId="9" fontId="32" fillId="0" borderId="1" xfId="1" applyNumberFormat="1" applyFont="1" applyBorder="1" applyAlignment="1" applyProtection="1">
      <alignment horizontal="center" vertical="center" wrapText="1"/>
    </xf>
    <xf numFmtId="0" fontId="28" fillId="8" borderId="1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justify" vertical="center" wrapText="1"/>
      <protection locked="0"/>
    </xf>
    <xf numFmtId="0" fontId="28" fillId="8" borderId="13" xfId="0" applyFont="1" applyFill="1" applyBorder="1" applyAlignment="1" applyProtection="1">
      <alignment horizontal="center" vertical="center" wrapText="1"/>
      <protection locked="0"/>
    </xf>
    <xf numFmtId="9" fontId="32" fillId="0" borderId="1" xfId="1" applyFont="1" applyFill="1" applyBorder="1" applyAlignment="1" applyProtection="1">
      <alignment horizontal="center" vertical="center" wrapText="1"/>
      <protection locked="0"/>
    </xf>
    <xf numFmtId="9" fontId="32" fillId="0" borderId="14" xfId="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9" xfId="0" applyFont="1" applyBorder="1" applyAlignment="1" applyProtection="1">
      <alignment horizontal="justify" vertical="center" wrapText="1"/>
      <protection locked="0"/>
    </xf>
    <xf numFmtId="0" fontId="32" fillId="0" borderId="1" xfId="0" applyFont="1" applyBorder="1" applyAlignment="1" applyProtection="1">
      <alignment horizontal="justify" vertical="center" wrapText="1"/>
      <protection locked="0"/>
    </xf>
    <xf numFmtId="14" fontId="32" fillId="0" borderId="9" xfId="0" applyNumberFormat="1" applyFont="1" applyBorder="1" applyAlignment="1" applyProtection="1">
      <alignment horizontal="center" vertical="center" wrapText="1"/>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54" fillId="9" borderId="33" xfId="0" applyFont="1" applyFill="1" applyBorder="1" applyAlignment="1" applyProtection="1">
      <alignment horizontal="center" vertical="center"/>
      <protection locked="0"/>
    </xf>
    <xf numFmtId="0" fontId="54" fillId="9" borderId="52"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14" fontId="56" fillId="0" borderId="32" xfId="0" applyNumberFormat="1" applyFont="1" applyBorder="1" applyAlignment="1" applyProtection="1">
      <alignment horizontal="center"/>
      <protection locked="0"/>
    </xf>
    <xf numFmtId="0" fontId="56" fillId="0" borderId="32" xfId="0" applyFont="1" applyBorder="1" applyAlignment="1" applyProtection="1">
      <alignment horizontal="center"/>
      <protection locked="0"/>
    </xf>
    <xf numFmtId="0" fontId="13" fillId="9" borderId="13" xfId="0" applyFont="1" applyFill="1" applyBorder="1" applyAlignment="1" applyProtection="1">
      <alignment horizontal="center" vertical="center"/>
      <protection locked="0"/>
    </xf>
    <xf numFmtId="0" fontId="13" fillId="9" borderId="14" xfId="0" applyFont="1" applyFill="1" applyBorder="1" applyAlignment="1" applyProtection="1">
      <alignment horizontal="center" vertical="center"/>
      <protection locked="0"/>
    </xf>
    <xf numFmtId="0" fontId="13" fillId="9" borderId="15" xfId="0" applyFont="1" applyFill="1" applyBorder="1" applyAlignment="1" applyProtection="1">
      <alignment horizontal="center" vertical="center"/>
      <protection locked="0"/>
    </xf>
    <xf numFmtId="0" fontId="15" fillId="9" borderId="40"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31" fillId="15" borderId="0" xfId="0" applyFont="1" applyFill="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2" fillId="0" borderId="12" xfId="0" applyFont="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0" fontId="28" fillId="8" borderId="8"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xf numFmtId="9" fontId="33" fillId="0" borderId="14" xfId="1" applyFont="1" applyFill="1" applyBorder="1" applyAlignment="1" applyProtection="1">
      <alignment horizontal="center" vertical="center" wrapText="1"/>
    </xf>
    <xf numFmtId="9" fontId="32" fillId="0" borderId="14" xfId="1" applyNumberFormat="1" applyFont="1" applyBorder="1" applyAlignment="1" applyProtection="1">
      <alignment horizontal="center"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24" fillId="7" borderId="39" xfId="0" applyFont="1" applyFill="1" applyBorder="1" applyAlignment="1">
      <alignment horizontal="left" vertical="top"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4" xfId="0" applyFont="1" applyFill="1" applyBorder="1" applyAlignment="1">
      <alignment vertical="center" wrapText="1"/>
    </xf>
    <xf numFmtId="0" fontId="19" fillId="7" borderId="1" xfId="0" applyFont="1" applyFill="1" applyBorder="1" applyAlignment="1">
      <alignment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50" fillId="9" borderId="1" xfId="0" applyFont="1" applyFill="1" applyBorder="1" applyAlignment="1" applyProtection="1">
      <alignment horizontal="center" vertical="center"/>
    </xf>
    <xf numFmtId="0" fontId="51" fillId="9" borderId="1" xfId="0" applyFont="1" applyFill="1" applyBorder="1" applyAlignment="1" applyProtection="1">
      <alignment horizontal="center" vertical="center"/>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9" fontId="20" fillId="0" borderId="4" xfId="0" applyNumberFormat="1" applyFont="1" applyFill="1" applyBorder="1" applyAlignment="1" applyProtection="1">
      <alignment horizontal="center" vertical="center" wrapText="1"/>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164" fontId="11" fillId="0" borderId="4" xfId="0" applyNumberFormat="1" applyFont="1" applyBorder="1" applyAlignment="1" applyProtection="1">
      <alignment horizontal="center" vertical="center"/>
    </xf>
    <xf numFmtId="0" fontId="15" fillId="0" borderId="1" xfId="0" applyFont="1" applyBorder="1" applyAlignment="1" applyProtection="1">
      <alignment horizontal="center" vertical="center"/>
    </xf>
    <xf numFmtId="0" fontId="15" fillId="9" borderId="1" xfId="0" applyFont="1" applyFill="1" applyBorder="1" applyAlignment="1" applyProtection="1">
      <alignment horizontal="center" vertical="center"/>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15" fillId="0" borderId="1" xfId="0" applyFont="1" applyBorder="1" applyAlignment="1" applyProtection="1">
      <alignment horizontal="center"/>
    </xf>
    <xf numFmtId="0" fontId="11" fillId="0" borderId="1"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5" fillId="0" borderId="0" xfId="0" applyFont="1" applyBorder="1" applyAlignment="1" applyProtection="1">
      <alignment horizontal="left"/>
    </xf>
    <xf numFmtId="0" fontId="37" fillId="12" borderId="17" xfId="0" applyFont="1" applyFill="1" applyBorder="1" applyAlignment="1" applyProtection="1">
      <alignment horizontal="center" vertical="center" wrapText="1"/>
    </xf>
    <xf numFmtId="0" fontId="37" fillId="12" borderId="18" xfId="0" applyFont="1" applyFill="1" applyBorder="1" applyAlignment="1" applyProtection="1">
      <alignment horizontal="center" vertical="center" wrapText="1"/>
    </xf>
    <xf numFmtId="0" fontId="37" fillId="12" borderId="19" xfId="0" applyFont="1" applyFill="1" applyBorder="1" applyAlignment="1" applyProtection="1">
      <alignment horizontal="center" vertical="center" wrapText="1"/>
    </xf>
    <xf numFmtId="0" fontId="26" fillId="13" borderId="17" xfId="0" applyFont="1" applyFill="1" applyBorder="1" applyAlignment="1" applyProtection="1">
      <alignment horizontal="center" vertical="top" wrapText="1"/>
    </xf>
    <xf numFmtId="0" fontId="26" fillId="13" borderId="18" xfId="0" applyFont="1" applyFill="1" applyBorder="1" applyAlignment="1" applyProtection="1">
      <alignment horizontal="center" vertical="top" wrapText="1"/>
    </xf>
    <xf numFmtId="0" fontId="26" fillId="13"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7" fillId="12" borderId="17" xfId="0" applyFont="1" applyFill="1" applyBorder="1" applyAlignment="1">
      <alignment horizontal="center" vertical="center"/>
    </xf>
    <xf numFmtId="0" fontId="17" fillId="12" borderId="18" xfId="0" applyFont="1" applyFill="1" applyBorder="1" applyAlignment="1">
      <alignment horizontal="center" vertical="center"/>
    </xf>
    <xf numFmtId="0" fontId="17" fillId="12"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0" fontId="38" fillId="9" borderId="1" xfId="0" applyFont="1" applyFill="1" applyBorder="1" applyAlignment="1">
      <alignment horizontal="left" vertical="center" wrapText="1"/>
    </xf>
    <xf numFmtId="9" fontId="38" fillId="4" borderId="1" xfId="1" applyFont="1" applyFill="1" applyBorder="1" applyAlignment="1">
      <alignment horizontal="center" vertical="center"/>
    </xf>
    <xf numFmtId="0" fontId="28" fillId="9" borderId="2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26" fillId="13" borderId="18"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protection locked="0"/>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3" builtinId="8" hidden="1"/>
    <cellStyle name="Hipervínculo" xfId="5" builtinId="8" hidden="1"/>
    <cellStyle name="Hipervínculo" xfId="7" builtinId="8" hidden="1"/>
    <cellStyle name="Hipervínculo" xfId="9"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CD2B6"/>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47" t="s">
        <v>0</v>
      </c>
      <c r="C2" s="247"/>
      <c r="D2" s="247"/>
      <c r="E2" s="247"/>
      <c r="F2" s="247"/>
      <c r="G2" s="247"/>
      <c r="H2" s="247"/>
      <c r="I2" s="247"/>
    </row>
    <row r="3" spans="1:9" x14ac:dyDescent="0.25">
      <c r="B3" s="257" t="s">
        <v>1</v>
      </c>
      <c r="C3" s="257"/>
      <c r="D3" s="257"/>
      <c r="E3" s="257"/>
      <c r="F3" s="257"/>
      <c r="G3" s="257"/>
      <c r="H3" s="257"/>
      <c r="I3" s="257"/>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51" t="s">
        <v>11</v>
      </c>
      <c r="D9" s="5" t="s">
        <v>12</v>
      </c>
      <c r="E9" s="20"/>
      <c r="F9" s="7"/>
      <c r="I9" s="8"/>
    </row>
    <row r="10" spans="1:9" x14ac:dyDescent="0.25">
      <c r="C10" s="251"/>
      <c r="D10" s="5" t="s">
        <v>13</v>
      </c>
      <c r="E10" s="20"/>
    </row>
    <row r="12" spans="1:9" x14ac:dyDescent="0.25">
      <c r="A12" s="252" t="s">
        <v>14</v>
      </c>
      <c r="B12" s="253"/>
      <c r="C12" s="253"/>
      <c r="D12" s="253"/>
      <c r="E12" s="253"/>
      <c r="F12" s="253"/>
      <c r="G12" s="253"/>
      <c r="H12" s="253"/>
      <c r="I12" s="254"/>
    </row>
    <row r="13" spans="1:9" x14ac:dyDescent="0.25">
      <c r="A13" s="252" t="s">
        <v>15</v>
      </c>
      <c r="B13" s="253"/>
      <c r="C13" s="253"/>
      <c r="D13" s="253"/>
      <c r="E13" s="253"/>
      <c r="F13" s="253"/>
      <c r="G13" s="253"/>
      <c r="H13" s="253"/>
      <c r="I13" s="254"/>
    </row>
    <row r="14" spans="1:9" x14ac:dyDescent="0.25">
      <c r="A14" s="258"/>
      <c r="B14" s="259"/>
      <c r="C14" s="259"/>
      <c r="D14" s="259"/>
      <c r="E14" s="259"/>
      <c r="F14" s="259"/>
      <c r="G14" s="260"/>
      <c r="H14" s="249" t="s">
        <v>16</v>
      </c>
      <c r="I14" s="250"/>
    </row>
    <row r="15" spans="1:9" ht="28.5" x14ac:dyDescent="0.25">
      <c r="A15" s="60" t="s">
        <v>17</v>
      </c>
      <c r="B15" s="22" t="s">
        <v>18</v>
      </c>
      <c r="C15" s="35" t="s">
        <v>19</v>
      </c>
      <c r="D15" s="22" t="s">
        <v>20</v>
      </c>
      <c r="E15" s="60" t="s">
        <v>21</v>
      </c>
      <c r="F15" s="60" t="s">
        <v>22</v>
      </c>
      <c r="G15" s="49" t="s">
        <v>23</v>
      </c>
      <c r="H15" s="60" t="s">
        <v>24</v>
      </c>
      <c r="I15" s="60" t="s">
        <v>25</v>
      </c>
    </row>
    <row r="16" spans="1:9" ht="30" x14ac:dyDescent="0.25">
      <c r="A16" s="255" t="s">
        <v>26</v>
      </c>
      <c r="B16" s="256">
        <v>0.3</v>
      </c>
      <c r="C16" s="248" t="s">
        <v>27</v>
      </c>
      <c r="D16" s="10" t="s">
        <v>28</v>
      </c>
      <c r="E16" s="234">
        <v>4</v>
      </c>
      <c r="F16" s="234" t="s">
        <v>29</v>
      </c>
      <c r="G16" s="248" t="s">
        <v>30</v>
      </c>
      <c r="H16" s="234"/>
      <c r="I16" s="237"/>
    </row>
    <row r="17" spans="1:9" ht="56.25" customHeight="1" x14ac:dyDescent="0.25">
      <c r="A17" s="255"/>
      <c r="B17" s="255"/>
      <c r="C17" s="248"/>
      <c r="D17" s="11" t="s">
        <v>31</v>
      </c>
      <c r="E17" s="235"/>
      <c r="F17" s="235"/>
      <c r="G17" s="248"/>
      <c r="H17" s="235"/>
      <c r="I17" s="237"/>
    </row>
    <row r="18" spans="1:9" ht="25.5" customHeight="1" x14ac:dyDescent="0.25">
      <c r="A18" s="255"/>
      <c r="B18" s="255"/>
      <c r="C18" s="248"/>
      <c r="D18" s="11" t="s">
        <v>32</v>
      </c>
      <c r="E18" s="235"/>
      <c r="F18" s="235"/>
      <c r="G18" s="248"/>
      <c r="H18" s="235"/>
      <c r="I18" s="237"/>
    </row>
    <row r="19" spans="1:9" ht="49.5" customHeight="1" x14ac:dyDescent="0.25">
      <c r="A19" s="255"/>
      <c r="B19" s="255"/>
      <c r="C19" s="248"/>
      <c r="D19" s="11" t="s">
        <v>33</v>
      </c>
      <c r="E19" s="236"/>
      <c r="F19" s="236"/>
      <c r="G19" s="248"/>
      <c r="H19" s="236"/>
      <c r="I19" s="237"/>
    </row>
    <row r="20" spans="1:9" ht="82.5" customHeight="1" x14ac:dyDescent="0.25">
      <c r="A20" s="244" t="s">
        <v>34</v>
      </c>
      <c r="B20" s="241">
        <v>0.3</v>
      </c>
      <c r="C20" s="234" t="s">
        <v>35</v>
      </c>
      <c r="D20" s="11" t="s">
        <v>36</v>
      </c>
      <c r="E20" s="234">
        <v>20</v>
      </c>
      <c r="F20" s="234" t="s">
        <v>37</v>
      </c>
      <c r="G20" s="59" t="s">
        <v>38</v>
      </c>
      <c r="H20" s="234"/>
      <c r="I20" s="238"/>
    </row>
    <row r="21" spans="1:9" ht="68.25" customHeight="1" x14ac:dyDescent="0.25">
      <c r="A21" s="245"/>
      <c r="B21" s="242"/>
      <c r="C21" s="235"/>
      <c r="D21" s="11" t="s">
        <v>39</v>
      </c>
      <c r="E21" s="235"/>
      <c r="F21" s="235"/>
      <c r="G21" s="59" t="s">
        <v>40</v>
      </c>
      <c r="H21" s="235"/>
      <c r="I21" s="239"/>
    </row>
    <row r="22" spans="1:9" ht="66" customHeight="1" x14ac:dyDescent="0.25">
      <c r="A22" s="246"/>
      <c r="B22" s="243"/>
      <c r="C22" s="236"/>
      <c r="D22" s="11" t="s">
        <v>41</v>
      </c>
      <c r="E22" s="236"/>
      <c r="F22" s="236"/>
      <c r="G22" s="59" t="s">
        <v>42</v>
      </c>
      <c r="H22" s="236"/>
      <c r="I22" s="240"/>
    </row>
    <row r="23" spans="1:9" ht="97.5" customHeight="1" x14ac:dyDescent="0.25">
      <c r="A23" s="244" t="s">
        <v>43</v>
      </c>
      <c r="B23" s="241">
        <v>0.4</v>
      </c>
      <c r="C23" s="234" t="s">
        <v>44</v>
      </c>
      <c r="D23" s="11" t="s">
        <v>45</v>
      </c>
      <c r="E23" s="234">
        <v>15</v>
      </c>
      <c r="F23" s="234" t="s">
        <v>29</v>
      </c>
      <c r="G23" s="234" t="s">
        <v>42</v>
      </c>
      <c r="H23" s="234"/>
      <c r="I23" s="238"/>
    </row>
    <row r="24" spans="1:9" ht="55.5" customHeight="1" x14ac:dyDescent="0.25">
      <c r="A24" s="245"/>
      <c r="B24" s="242"/>
      <c r="C24" s="235"/>
      <c r="D24" s="11" t="s">
        <v>46</v>
      </c>
      <c r="E24" s="235"/>
      <c r="F24" s="235"/>
      <c r="G24" s="235"/>
      <c r="H24" s="235"/>
      <c r="I24" s="239"/>
    </row>
    <row r="25" spans="1:9" ht="55.5" customHeight="1" x14ac:dyDescent="0.25">
      <c r="A25" s="246"/>
      <c r="B25" s="243"/>
      <c r="C25" s="236"/>
      <c r="D25" s="11" t="s">
        <v>47</v>
      </c>
      <c r="E25" s="236"/>
      <c r="F25" s="236"/>
      <c r="G25" s="236"/>
      <c r="H25" s="236"/>
      <c r="I25" s="240"/>
    </row>
    <row r="26" spans="1:9" x14ac:dyDescent="0.25">
      <c r="A26" s="60" t="s">
        <v>48</v>
      </c>
      <c r="B26" s="12">
        <f>SUM(B16:B25)</f>
        <v>1</v>
      </c>
      <c r="C26" s="5"/>
      <c r="D26" s="5"/>
      <c r="E26" s="5"/>
      <c r="F26" s="11"/>
      <c r="G26" s="5"/>
      <c r="H26" s="5"/>
      <c r="I26" s="5"/>
    </row>
    <row r="27" spans="1:9" ht="4.5" customHeight="1" thickBot="1" x14ac:dyDescent="0.3">
      <c r="A27" s="13"/>
    </row>
    <row r="28" spans="1:9" ht="27" customHeight="1" x14ac:dyDescent="0.25">
      <c r="A28" s="13"/>
      <c r="C28" s="229"/>
      <c r="D28" s="230"/>
      <c r="E28" s="65"/>
      <c r="F28" s="232"/>
      <c r="G28" s="233"/>
      <c r="H28" s="24"/>
    </row>
    <row r="29" spans="1:9" ht="15.75" thickBot="1" x14ac:dyDescent="0.3">
      <c r="A29" s="13"/>
      <c r="C29" s="227" t="s">
        <v>49</v>
      </c>
      <c r="D29" s="228"/>
      <c r="E29" s="64"/>
      <c r="F29" s="228" t="s">
        <v>50</v>
      </c>
      <c r="G29" s="231"/>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topLeftCell="A7" zoomScale="70" zoomScaleSheetLayoutView="70" workbookViewId="0">
      <selection activeCell="E17" sqref="E17:E18"/>
    </sheetView>
  </sheetViews>
  <sheetFormatPr baseColWidth="10" defaultColWidth="11.42578125" defaultRowHeight="18" x14ac:dyDescent="0.25"/>
  <cols>
    <col min="1" max="1" width="5.28515625" style="99" customWidth="1"/>
    <col min="2" max="2" width="4.7109375" style="99" customWidth="1"/>
    <col min="3" max="3" width="57.28515625" style="99" customWidth="1"/>
    <col min="4" max="4" width="59.28515625" style="99" customWidth="1"/>
    <col min="5" max="5" width="37.42578125" style="99" customWidth="1"/>
    <col min="6" max="6" width="40.85546875" style="99" customWidth="1"/>
    <col min="7" max="7" width="37.85546875" style="99" customWidth="1"/>
    <col min="8" max="8" width="7" style="99" customWidth="1"/>
    <col min="9" max="9" width="8.28515625" style="99" customWidth="1"/>
    <col min="10" max="10" width="24.7109375" style="99" bestFit="1" customWidth="1"/>
    <col min="11" max="16384" width="11.42578125" style="99"/>
  </cols>
  <sheetData>
    <row r="1" spans="1:9" ht="18.75" thickBot="1" x14ac:dyDescent="0.3">
      <c r="A1" s="117"/>
      <c r="B1" s="117"/>
      <c r="C1" s="117"/>
      <c r="D1" s="117"/>
      <c r="E1" s="117"/>
      <c r="F1" s="117"/>
      <c r="G1" s="117"/>
      <c r="H1" s="117"/>
      <c r="I1" s="117"/>
    </row>
    <row r="2" spans="1:9" ht="36.75" customHeight="1" thickBot="1" x14ac:dyDescent="0.3">
      <c r="A2" s="117"/>
      <c r="B2" s="481" t="s">
        <v>269</v>
      </c>
      <c r="C2" s="482"/>
      <c r="D2" s="482"/>
      <c r="E2" s="482"/>
      <c r="F2" s="482"/>
      <c r="G2" s="482"/>
      <c r="H2" s="483"/>
      <c r="I2" s="117"/>
    </row>
    <row r="3" spans="1:9" x14ac:dyDescent="0.25">
      <c r="A3" s="117"/>
      <c r="B3" s="100"/>
      <c r="C3" s="101" t="s">
        <v>159</v>
      </c>
      <c r="D3" s="484"/>
      <c r="E3" s="484"/>
      <c r="F3" s="484"/>
      <c r="G3" s="484"/>
      <c r="H3" s="102"/>
      <c r="I3" s="117"/>
    </row>
    <row r="4" spans="1:9" x14ac:dyDescent="0.25">
      <c r="A4" s="117"/>
      <c r="B4" s="100"/>
      <c r="C4" s="101" t="s">
        <v>279</v>
      </c>
      <c r="D4" s="485"/>
      <c r="E4" s="485"/>
      <c r="F4" s="485"/>
      <c r="G4" s="485"/>
      <c r="H4" s="102"/>
      <c r="I4" s="117"/>
    </row>
    <row r="5" spans="1:9" x14ac:dyDescent="0.25">
      <c r="A5" s="117"/>
      <c r="B5" s="100"/>
      <c r="C5" s="101" t="s">
        <v>278</v>
      </c>
      <c r="D5" s="485"/>
      <c r="E5" s="485"/>
      <c r="F5" s="485"/>
      <c r="G5" s="485"/>
      <c r="H5" s="102"/>
      <c r="I5" s="117"/>
    </row>
    <row r="6" spans="1:9" ht="18.75" thickBot="1" x14ac:dyDescent="0.3">
      <c r="A6" s="117"/>
      <c r="B6" s="100"/>
      <c r="C6" s="101"/>
      <c r="D6" s="121"/>
      <c r="E6" s="121"/>
      <c r="F6" s="121"/>
      <c r="G6" s="121"/>
      <c r="H6" s="102"/>
      <c r="I6" s="117"/>
    </row>
    <row r="7" spans="1:9" ht="36" customHeight="1" thickBot="1" x14ac:dyDescent="0.3">
      <c r="A7" s="117"/>
      <c r="B7" s="491" t="s">
        <v>208</v>
      </c>
      <c r="C7" s="492"/>
      <c r="D7" s="492"/>
      <c r="E7" s="492"/>
      <c r="F7" s="492"/>
      <c r="G7" s="492"/>
      <c r="H7" s="493"/>
      <c r="I7" s="117"/>
    </row>
    <row r="8" spans="1:9" x14ac:dyDescent="0.25">
      <c r="A8" s="117"/>
      <c r="B8" s="100"/>
      <c r="C8" s="103"/>
      <c r="D8" s="103"/>
      <c r="E8" s="103"/>
      <c r="F8" s="103"/>
      <c r="G8" s="103"/>
      <c r="H8" s="102"/>
      <c r="I8" s="117"/>
    </row>
    <row r="9" spans="1:9" x14ac:dyDescent="0.25">
      <c r="A9" s="117"/>
      <c r="B9" s="100"/>
      <c r="C9" s="486" t="s">
        <v>212</v>
      </c>
      <c r="D9" s="107"/>
      <c r="E9" s="107"/>
      <c r="F9" s="489"/>
      <c r="G9" s="489"/>
      <c r="H9" s="490"/>
      <c r="I9" s="117"/>
    </row>
    <row r="10" spans="1:9" x14ac:dyDescent="0.25">
      <c r="A10" s="117"/>
      <c r="B10" s="100"/>
      <c r="C10" s="486"/>
      <c r="D10" s="104">
        <f>'ANEXO 1 SJRR'!P22</f>
        <v>0</v>
      </c>
      <c r="E10" s="487">
        <f>(D10*D11)/100%</f>
        <v>0</v>
      </c>
      <c r="F10" s="489"/>
      <c r="G10" s="489"/>
      <c r="H10" s="490"/>
      <c r="I10" s="117"/>
    </row>
    <row r="11" spans="1:9" ht="40.5" customHeight="1" x14ac:dyDescent="0.25">
      <c r="A11" s="117"/>
      <c r="B11" s="100"/>
      <c r="C11" s="105" t="s">
        <v>138</v>
      </c>
      <c r="D11" s="106">
        <v>0.8</v>
      </c>
      <c r="E11" s="487"/>
      <c r="F11" s="489"/>
      <c r="G11" s="489"/>
      <c r="H11" s="490"/>
      <c r="I11" s="117"/>
    </row>
    <row r="12" spans="1:9" x14ac:dyDescent="0.25">
      <c r="A12" s="117"/>
      <c r="B12" s="100"/>
      <c r="C12" s="107" t="s">
        <v>213</v>
      </c>
      <c r="D12" s="108">
        <f>'ANEXO 2'!I68</f>
        <v>0</v>
      </c>
      <c r="E12" s="487">
        <f>(D12*D13)/5</f>
        <v>0</v>
      </c>
      <c r="F12" s="489"/>
      <c r="G12" s="489"/>
      <c r="H12" s="490"/>
      <c r="I12" s="117"/>
    </row>
    <row r="13" spans="1:9" x14ac:dyDescent="0.25">
      <c r="A13" s="117"/>
      <c r="B13" s="100"/>
      <c r="C13" s="107" t="s">
        <v>139</v>
      </c>
      <c r="D13" s="106">
        <v>0.2</v>
      </c>
      <c r="E13" s="487"/>
      <c r="F13" s="489"/>
      <c r="G13" s="489"/>
      <c r="H13" s="490"/>
      <c r="I13" s="117"/>
    </row>
    <row r="14" spans="1:9" x14ac:dyDescent="0.25">
      <c r="A14" s="117"/>
      <c r="B14" s="100"/>
      <c r="C14" s="107"/>
      <c r="D14" s="106"/>
      <c r="E14" s="109"/>
      <c r="F14" s="489"/>
      <c r="G14" s="489"/>
      <c r="H14" s="490"/>
      <c r="I14" s="117"/>
    </row>
    <row r="15" spans="1:9" x14ac:dyDescent="0.25">
      <c r="A15" s="117"/>
      <c r="B15" s="100"/>
      <c r="C15" s="107" t="s">
        <v>140</v>
      </c>
      <c r="D15" s="106"/>
      <c r="E15" s="104">
        <f>SUM(E10:E13)</f>
        <v>0</v>
      </c>
      <c r="F15" s="489"/>
      <c r="G15" s="489"/>
      <c r="H15" s="490"/>
      <c r="I15" s="117"/>
    </row>
    <row r="16" spans="1:9" x14ac:dyDescent="0.25">
      <c r="A16" s="117"/>
      <c r="B16" s="100"/>
      <c r="C16" s="103"/>
      <c r="D16" s="103"/>
      <c r="E16" s="103"/>
      <c r="F16" s="103"/>
      <c r="G16" s="489"/>
      <c r="H16" s="490"/>
      <c r="I16" s="117"/>
    </row>
    <row r="17" spans="1:9" x14ac:dyDescent="0.25">
      <c r="A17" s="117"/>
      <c r="B17" s="100"/>
      <c r="C17" s="496" t="s">
        <v>262</v>
      </c>
      <c r="D17" s="498">
        <v>0.05</v>
      </c>
      <c r="E17" s="494">
        <f>'ANEXO 1 SJRR'!P23</f>
        <v>0</v>
      </c>
      <c r="F17" s="103"/>
      <c r="G17" s="489"/>
      <c r="H17" s="490"/>
      <c r="I17" s="117"/>
    </row>
    <row r="18" spans="1:9" x14ac:dyDescent="0.25">
      <c r="A18" s="117"/>
      <c r="B18" s="100"/>
      <c r="C18" s="497"/>
      <c r="D18" s="499"/>
      <c r="E18" s="495"/>
      <c r="F18" s="103"/>
      <c r="G18" s="84"/>
      <c r="H18" s="111"/>
      <c r="I18" s="117"/>
    </row>
    <row r="19" spans="1:9" ht="18.75" thickBot="1" x14ac:dyDescent="0.3">
      <c r="A19" s="117"/>
      <c r="B19" s="100"/>
      <c r="C19" s="103"/>
      <c r="D19" s="103"/>
      <c r="E19" s="103"/>
      <c r="F19" s="103"/>
      <c r="G19" s="84"/>
      <c r="H19" s="111"/>
      <c r="I19" s="117"/>
    </row>
    <row r="20" spans="1:9" ht="18.75" thickBot="1" x14ac:dyDescent="0.3">
      <c r="A20" s="117"/>
      <c r="B20" s="100"/>
      <c r="C20" s="103"/>
      <c r="D20" s="178" t="s">
        <v>158</v>
      </c>
      <c r="E20" s="112">
        <f>E15+E17</f>
        <v>0</v>
      </c>
      <c r="F20" s="103"/>
      <c r="G20" s="84"/>
      <c r="H20" s="111"/>
      <c r="I20" s="117"/>
    </row>
    <row r="21" spans="1:9" x14ac:dyDescent="0.25">
      <c r="A21" s="117"/>
      <c r="B21" s="100"/>
      <c r="C21" s="103"/>
      <c r="D21" s="103"/>
      <c r="E21" s="103"/>
      <c r="F21" s="103"/>
      <c r="G21" s="103"/>
      <c r="H21" s="102"/>
      <c r="I21" s="117"/>
    </row>
    <row r="22" spans="1:9" x14ac:dyDescent="0.25">
      <c r="A22" s="117"/>
      <c r="B22" s="100"/>
      <c r="C22" s="103"/>
      <c r="D22" s="103"/>
      <c r="E22" s="103"/>
      <c r="F22" s="103"/>
      <c r="G22" s="103"/>
      <c r="H22" s="102"/>
      <c r="I22" s="117"/>
    </row>
    <row r="23" spans="1:9" x14ac:dyDescent="0.25">
      <c r="A23" s="117"/>
      <c r="B23" s="100"/>
      <c r="C23" s="103"/>
      <c r="D23" s="103"/>
      <c r="E23" s="103"/>
      <c r="F23" s="103"/>
      <c r="G23" s="103"/>
      <c r="H23" s="102"/>
      <c r="I23" s="117"/>
    </row>
    <row r="24" spans="1:9" x14ac:dyDescent="0.25">
      <c r="A24" s="117"/>
      <c r="B24" s="100"/>
      <c r="C24" s="103"/>
      <c r="D24" s="103"/>
      <c r="E24" s="103"/>
      <c r="F24" s="103"/>
      <c r="G24" s="103"/>
      <c r="H24" s="102"/>
      <c r="I24" s="117"/>
    </row>
    <row r="25" spans="1:9" x14ac:dyDescent="0.25">
      <c r="A25" s="117"/>
      <c r="B25" s="100"/>
      <c r="C25" s="113"/>
      <c r="D25" s="114"/>
      <c r="E25" s="103"/>
      <c r="F25" s="113"/>
      <c r="G25" s="114"/>
      <c r="H25" s="102"/>
      <c r="I25" s="117"/>
    </row>
    <row r="26" spans="1:9" x14ac:dyDescent="0.25">
      <c r="A26" s="117"/>
      <c r="B26" s="100"/>
      <c r="C26" s="488" t="s">
        <v>60</v>
      </c>
      <c r="D26" s="488"/>
      <c r="E26" s="103"/>
      <c r="F26" s="488" t="s">
        <v>203</v>
      </c>
      <c r="G26" s="488"/>
      <c r="H26" s="111"/>
      <c r="I26" s="117"/>
    </row>
    <row r="27" spans="1:9" x14ac:dyDescent="0.25">
      <c r="A27" s="117"/>
      <c r="B27" s="100"/>
      <c r="C27" s="103"/>
      <c r="D27" s="103"/>
      <c r="E27" s="103"/>
      <c r="F27" s="103"/>
      <c r="G27" s="103"/>
      <c r="H27" s="102"/>
      <c r="I27" s="117"/>
    </row>
    <row r="28" spans="1:9" x14ac:dyDescent="0.25">
      <c r="A28" s="117"/>
      <c r="B28" s="100"/>
      <c r="C28" s="103"/>
      <c r="D28" s="103"/>
      <c r="E28" s="103"/>
      <c r="F28" s="103"/>
      <c r="G28" s="103"/>
      <c r="H28" s="102"/>
      <c r="I28" s="117"/>
    </row>
    <row r="29" spans="1:9" x14ac:dyDescent="0.25">
      <c r="A29" s="117"/>
      <c r="B29" s="100"/>
      <c r="C29" s="103"/>
      <c r="D29" s="103"/>
      <c r="E29" s="103"/>
      <c r="F29" s="103"/>
      <c r="G29" s="103"/>
      <c r="H29" s="102"/>
      <c r="I29" s="117"/>
    </row>
    <row r="30" spans="1:9" x14ac:dyDescent="0.25">
      <c r="A30" s="117"/>
      <c r="B30" s="100"/>
      <c r="C30" s="103"/>
      <c r="D30" s="184" t="s">
        <v>280</v>
      </c>
      <c r="E30" s="182"/>
      <c r="F30" s="103"/>
      <c r="G30" s="103"/>
      <c r="H30" s="102"/>
      <c r="I30" s="117"/>
    </row>
    <row r="31" spans="1:9" x14ac:dyDescent="0.25">
      <c r="A31" s="117"/>
      <c r="B31" s="100"/>
      <c r="C31" s="103"/>
      <c r="D31" s="184" t="s">
        <v>281</v>
      </c>
      <c r="E31" s="183"/>
      <c r="F31" s="103"/>
      <c r="G31" s="103"/>
      <c r="H31" s="102"/>
      <c r="I31" s="117"/>
    </row>
    <row r="32" spans="1:9" ht="18.75" thickBot="1" x14ac:dyDescent="0.3">
      <c r="A32" s="117"/>
      <c r="B32" s="110"/>
      <c r="C32" s="115"/>
      <c r="D32" s="115"/>
      <c r="E32" s="115"/>
      <c r="F32" s="115"/>
      <c r="G32" s="115"/>
      <c r="H32" s="116"/>
      <c r="I32" s="117"/>
    </row>
    <row r="33" spans="1:9" x14ac:dyDescent="0.25">
      <c r="A33" s="117"/>
      <c r="B33" s="117"/>
      <c r="C33" s="117"/>
      <c r="D33" s="117"/>
      <c r="E33" s="117"/>
      <c r="F33" s="117"/>
      <c r="G33" s="117"/>
      <c r="H33" s="117"/>
      <c r="I33" s="117"/>
    </row>
  </sheetData>
  <mergeCells count="15">
    <mergeCell ref="C26:D26"/>
    <mergeCell ref="G16:H17"/>
    <mergeCell ref="B7:H7"/>
    <mergeCell ref="F9:H15"/>
    <mergeCell ref="E12:E13"/>
    <mergeCell ref="E17:E18"/>
    <mergeCell ref="C17:C18"/>
    <mergeCell ref="D17:D18"/>
    <mergeCell ref="F26:G26"/>
    <mergeCell ref="B2:H2"/>
    <mergeCell ref="D3:G3"/>
    <mergeCell ref="D4:G4"/>
    <mergeCell ref="D5:G5"/>
    <mergeCell ref="C9:C10"/>
    <mergeCell ref="E10:E11"/>
  </mergeCells>
  <pageMargins left="0.7" right="0.7" top="0.75" bottom="0.75" header="0.3" footer="0.3"/>
  <pageSetup paperSize="175" scale="34"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2" sqref="A2:A17"/>
    </sheetView>
  </sheetViews>
  <sheetFormatPr baseColWidth="10" defaultRowHeight="15" x14ac:dyDescent="0.25"/>
  <cols>
    <col min="1" max="1" width="90.42578125" customWidth="1"/>
    <col min="2" max="2" width="33.42578125" customWidth="1"/>
    <col min="3" max="3" width="28.85546875" customWidth="1"/>
  </cols>
  <sheetData>
    <row r="1" spans="1:3" x14ac:dyDescent="0.25">
      <c r="A1" s="39" t="s">
        <v>286</v>
      </c>
      <c r="B1" s="39" t="s">
        <v>287</v>
      </c>
      <c r="C1" s="39" t="s">
        <v>288</v>
      </c>
    </row>
    <row r="2" spans="1:3" x14ac:dyDescent="0.25">
      <c r="A2" s="188" t="s">
        <v>289</v>
      </c>
      <c r="B2" s="189" t="s">
        <v>290</v>
      </c>
      <c r="C2" s="189" t="s">
        <v>291</v>
      </c>
    </row>
    <row r="3" spans="1:3" ht="28.5" x14ac:dyDescent="0.25">
      <c r="A3" s="188" t="s">
        <v>285</v>
      </c>
      <c r="B3" s="189" t="s">
        <v>292</v>
      </c>
      <c r="C3" s="189" t="s">
        <v>293</v>
      </c>
    </row>
    <row r="4" spans="1:3" x14ac:dyDescent="0.25">
      <c r="A4" s="188" t="s">
        <v>294</v>
      </c>
      <c r="B4" s="190" t="s">
        <v>295</v>
      </c>
      <c r="C4" s="189" t="s">
        <v>296</v>
      </c>
    </row>
    <row r="5" spans="1:3" x14ac:dyDescent="0.25">
      <c r="A5" s="188" t="s">
        <v>297</v>
      </c>
      <c r="B5" s="189" t="s">
        <v>312</v>
      </c>
      <c r="C5" s="189" t="s">
        <v>298</v>
      </c>
    </row>
    <row r="6" spans="1:3" x14ac:dyDescent="0.25">
      <c r="A6" s="188" t="s">
        <v>299</v>
      </c>
      <c r="B6" s="189"/>
      <c r="C6" s="189" t="s">
        <v>300</v>
      </c>
    </row>
    <row r="7" spans="1:3" x14ac:dyDescent="0.25">
      <c r="A7" s="188" t="s">
        <v>301</v>
      </c>
    </row>
    <row r="8" spans="1:3" x14ac:dyDescent="0.25">
      <c r="A8" s="188" t="s">
        <v>302</v>
      </c>
    </row>
    <row r="9" spans="1:3" x14ac:dyDescent="0.25">
      <c r="A9" s="188" t="s">
        <v>303</v>
      </c>
    </row>
    <row r="10" spans="1:3" x14ac:dyDescent="0.25">
      <c r="A10" s="188" t="s">
        <v>304</v>
      </c>
    </row>
    <row r="11" spans="1:3" x14ac:dyDescent="0.25">
      <c r="A11" s="188" t="s">
        <v>305</v>
      </c>
    </row>
    <row r="12" spans="1:3" x14ac:dyDescent="0.25">
      <c r="A12" s="188" t="s">
        <v>306</v>
      </c>
    </row>
    <row r="13" spans="1:3" ht="28.5" x14ac:dyDescent="0.25">
      <c r="A13" s="188" t="s">
        <v>308</v>
      </c>
    </row>
    <row r="14" spans="1:3" x14ac:dyDescent="0.25">
      <c r="A14" s="188" t="s">
        <v>307</v>
      </c>
    </row>
    <row r="15" spans="1:3" x14ac:dyDescent="0.25">
      <c r="A15" s="188" t="s">
        <v>309</v>
      </c>
    </row>
    <row r="16" spans="1:3" x14ac:dyDescent="0.25">
      <c r="A16" s="188" t="s">
        <v>310</v>
      </c>
    </row>
    <row r="17" spans="1:1" x14ac:dyDescent="0.25">
      <c r="A17" s="188" t="s">
        <v>311</v>
      </c>
    </row>
    <row r="18" spans="1:1" x14ac:dyDescent="0.25">
      <c r="A18" s="188"/>
    </row>
    <row r="19" spans="1:1" x14ac:dyDescent="0.25">
      <c r="A19" s="18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507" t="s">
        <v>141</v>
      </c>
      <c r="C2" s="38" t="s">
        <v>2</v>
      </c>
      <c r="D2" s="37"/>
      <c r="E2" s="37"/>
    </row>
    <row r="3" spans="2:5" x14ac:dyDescent="0.25">
      <c r="B3" s="507"/>
      <c r="C3" s="39" t="s">
        <v>142</v>
      </c>
    </row>
    <row r="4" spans="2:5" x14ac:dyDescent="0.25">
      <c r="B4" s="507"/>
      <c r="C4" s="39" t="s">
        <v>143</v>
      </c>
    </row>
    <row r="5" spans="2:5" x14ac:dyDescent="0.25">
      <c r="B5" s="507"/>
      <c r="C5" s="39" t="s">
        <v>144</v>
      </c>
    </row>
    <row r="6" spans="2:5" x14ac:dyDescent="0.25">
      <c r="B6" s="507"/>
      <c r="C6" s="505" t="s">
        <v>145</v>
      </c>
    </row>
    <row r="7" spans="2:5" x14ac:dyDescent="0.25">
      <c r="B7" s="507"/>
      <c r="C7" s="506"/>
    </row>
    <row r="8" spans="2:5" ht="135.75" customHeight="1" x14ac:dyDescent="0.25">
      <c r="B8" s="500" t="s">
        <v>14</v>
      </c>
      <c r="C8" s="41" t="s">
        <v>18</v>
      </c>
      <c r="D8" s="44" t="s">
        <v>146</v>
      </c>
    </row>
    <row r="9" spans="2:5" ht="106.5" customHeight="1" x14ac:dyDescent="0.25">
      <c r="B9" s="501"/>
      <c r="C9" s="42" t="s">
        <v>19</v>
      </c>
      <c r="D9" s="45" t="s">
        <v>147</v>
      </c>
    </row>
    <row r="10" spans="2:5" ht="60" x14ac:dyDescent="0.25">
      <c r="B10" s="501"/>
      <c r="C10" s="41" t="s">
        <v>20</v>
      </c>
      <c r="D10" s="45" t="s">
        <v>148</v>
      </c>
    </row>
    <row r="11" spans="2:5" ht="45" x14ac:dyDescent="0.25">
      <c r="B11" s="501"/>
      <c r="C11" s="43" t="s">
        <v>21</v>
      </c>
      <c r="D11" s="46" t="s">
        <v>149</v>
      </c>
    </row>
    <row r="12" spans="2:5" ht="75" x14ac:dyDescent="0.25">
      <c r="B12" s="501"/>
      <c r="C12" s="43" t="s">
        <v>22</v>
      </c>
      <c r="D12" s="46" t="s">
        <v>150</v>
      </c>
    </row>
    <row r="13" spans="2:5" ht="51.75" customHeight="1" x14ac:dyDescent="0.25">
      <c r="B13" s="501"/>
      <c r="C13" s="43" t="s">
        <v>23</v>
      </c>
      <c r="D13" s="47" t="s">
        <v>151</v>
      </c>
    </row>
    <row r="14" spans="2:5" ht="48" customHeight="1" x14ac:dyDescent="0.25">
      <c r="B14" s="501"/>
      <c r="C14" s="41" t="s">
        <v>152</v>
      </c>
    </row>
    <row r="15" spans="2:5" ht="39" customHeight="1" x14ac:dyDescent="0.25">
      <c r="B15" s="502"/>
      <c r="C15" s="41" t="s">
        <v>153</v>
      </c>
    </row>
    <row r="16" spans="2:5" ht="39" customHeight="1" x14ac:dyDescent="0.25">
      <c r="B16" s="503" t="s">
        <v>154</v>
      </c>
      <c r="C16" s="40" t="s">
        <v>74</v>
      </c>
    </row>
    <row r="17" spans="2:3" x14ac:dyDescent="0.25">
      <c r="B17" s="504"/>
      <c r="C17" s="40" t="s">
        <v>155</v>
      </c>
    </row>
    <row r="18" spans="2:3" x14ac:dyDescent="0.25">
      <c r="B18" s="504"/>
      <c r="C18" s="48" t="s">
        <v>76</v>
      </c>
    </row>
    <row r="19" spans="2:3" x14ac:dyDescent="0.25">
      <c r="B19" s="504"/>
      <c r="C19" s="48" t="s">
        <v>77</v>
      </c>
    </row>
    <row r="20" spans="2:3" x14ac:dyDescent="0.25">
      <c r="B20" s="504"/>
      <c r="C20" s="48" t="s">
        <v>156</v>
      </c>
    </row>
    <row r="21" spans="2:3" x14ac:dyDescent="0.25">
      <c r="B21" s="504"/>
      <c r="C21" s="48" t="s">
        <v>157</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zoomScale="60" workbookViewId="0">
      <selection activeCell="B9" sqref="B9:I9"/>
    </sheetView>
  </sheetViews>
  <sheetFormatPr baseColWidth="10" defaultColWidth="10.85546875" defaultRowHeight="15.75" x14ac:dyDescent="0.25"/>
  <cols>
    <col min="1" max="1" width="3.28515625" style="92" customWidth="1"/>
    <col min="2" max="2" width="38.28515625" style="92" customWidth="1"/>
    <col min="3" max="3" width="15.28515625" style="92" bestFit="1" customWidth="1"/>
    <col min="4" max="8" width="10.85546875" style="92"/>
    <col min="9" max="9" width="17.85546875" style="92" customWidth="1"/>
    <col min="10" max="10" width="3.140625" style="92" customWidth="1"/>
    <col min="11" max="11" width="3.42578125" style="92" customWidth="1"/>
    <col min="12" max="12" width="38.42578125" style="92" customWidth="1"/>
    <col min="13" max="13" width="15.28515625" style="92" customWidth="1"/>
    <col min="14" max="16" width="10.85546875" style="92"/>
    <col min="17" max="17" width="11.5703125" style="92" customWidth="1"/>
    <col min="18" max="19" width="10.85546875" style="92"/>
    <col min="20" max="20" width="17.85546875" style="92" customWidth="1"/>
    <col min="21" max="21" width="3.28515625" style="92" customWidth="1"/>
    <col min="22" max="16384" width="10.85546875" style="92"/>
  </cols>
  <sheetData>
    <row r="1" spans="1:21" x14ac:dyDescent="0.25">
      <c r="A1" s="93"/>
      <c r="B1" s="93"/>
      <c r="C1" s="93"/>
      <c r="D1" s="93"/>
      <c r="E1" s="93"/>
      <c r="F1" s="93"/>
      <c r="G1" s="93"/>
      <c r="H1" s="93"/>
      <c r="I1" s="93"/>
      <c r="J1" s="93"/>
      <c r="K1" s="93"/>
      <c r="L1" s="93"/>
      <c r="M1" s="93"/>
      <c r="N1" s="93"/>
      <c r="O1" s="93"/>
      <c r="P1" s="93"/>
      <c r="Q1" s="93"/>
      <c r="R1" s="93"/>
      <c r="S1" s="93"/>
      <c r="T1" s="93"/>
    </row>
    <row r="2" spans="1:21" x14ac:dyDescent="0.25">
      <c r="A2" s="93"/>
      <c r="B2" s="93"/>
      <c r="C2" s="93"/>
      <c r="D2" s="93"/>
      <c r="E2" s="93"/>
      <c r="F2" s="93"/>
      <c r="G2" s="93"/>
      <c r="H2" s="93"/>
      <c r="I2" s="93"/>
      <c r="J2" s="93"/>
      <c r="K2" s="93"/>
      <c r="L2" s="93"/>
      <c r="M2" s="93"/>
      <c r="N2" s="93"/>
      <c r="O2" s="93"/>
      <c r="P2" s="93"/>
      <c r="Q2" s="93"/>
      <c r="R2" s="93"/>
      <c r="S2" s="93"/>
      <c r="T2" s="93"/>
    </row>
    <row r="3" spans="1:21" x14ac:dyDescent="0.25">
      <c r="A3" s="93"/>
      <c r="B3" s="93"/>
      <c r="C3" s="93"/>
      <c r="D3" s="93"/>
      <c r="E3" s="93"/>
      <c r="F3" s="93"/>
      <c r="G3" s="93"/>
      <c r="H3" s="93"/>
      <c r="I3" s="93"/>
      <c r="J3" s="93"/>
      <c r="K3" s="93"/>
      <c r="L3" s="123"/>
      <c r="M3" s="123"/>
      <c r="N3" s="123"/>
      <c r="O3" s="123"/>
      <c r="P3" s="123"/>
      <c r="Q3" s="123"/>
      <c r="R3" s="123"/>
      <c r="S3" s="123"/>
      <c r="T3" s="123"/>
    </row>
    <row r="4" spans="1:21" ht="24.75" customHeight="1" x14ac:dyDescent="0.25">
      <c r="A4" s="179"/>
      <c r="B4" s="123"/>
      <c r="C4" s="123"/>
      <c r="D4" s="123"/>
      <c r="E4" s="123"/>
      <c r="F4" s="123"/>
      <c r="G4" s="123"/>
      <c r="H4" s="123"/>
      <c r="I4" s="123"/>
      <c r="J4" s="123"/>
      <c r="K4" s="93"/>
      <c r="L4" s="278" t="s">
        <v>227</v>
      </c>
      <c r="M4" s="278"/>
      <c r="N4" s="278"/>
      <c r="O4" s="278"/>
      <c r="P4" s="278"/>
      <c r="Q4" s="278"/>
      <c r="R4" s="278"/>
      <c r="S4" s="278"/>
      <c r="T4" s="278"/>
      <c r="U4" s="122"/>
    </row>
    <row r="5" spans="1:21" x14ac:dyDescent="0.25">
      <c r="A5" s="122"/>
      <c r="B5" s="123"/>
      <c r="C5" s="123"/>
      <c r="D5" s="123"/>
      <c r="E5" s="123"/>
      <c r="F5" s="123"/>
      <c r="G5" s="123"/>
      <c r="H5" s="123"/>
      <c r="I5" s="123"/>
      <c r="J5" s="123"/>
      <c r="K5" s="93"/>
      <c r="L5" s="126"/>
      <c r="M5" s="126"/>
      <c r="N5" s="126"/>
      <c r="O5" s="126"/>
      <c r="P5" s="126"/>
      <c r="Q5" s="126"/>
      <c r="R5" s="126"/>
      <c r="S5" s="126"/>
      <c r="T5" s="126"/>
      <c r="U5" s="122"/>
    </row>
    <row r="6" spans="1:21" x14ac:dyDescent="0.25">
      <c r="A6" s="122"/>
      <c r="B6" s="123"/>
      <c r="C6" s="123"/>
      <c r="D6" s="123"/>
      <c r="E6" s="123"/>
      <c r="F6" s="123"/>
      <c r="G6" s="123"/>
      <c r="H6" s="123"/>
      <c r="I6" s="123"/>
      <c r="J6" s="123"/>
      <c r="K6" s="93"/>
      <c r="L6" s="126"/>
      <c r="M6" s="126"/>
      <c r="N6" s="126"/>
      <c r="O6" s="126"/>
      <c r="P6" s="126"/>
      <c r="Q6" s="126"/>
      <c r="R6" s="126"/>
      <c r="S6" s="126"/>
      <c r="T6" s="126"/>
      <c r="U6" s="122"/>
    </row>
    <row r="7" spans="1:21" ht="16.5" thickBot="1" x14ac:dyDescent="0.3">
      <c r="A7" s="122"/>
      <c r="B7" s="123"/>
      <c r="C7" s="123"/>
      <c r="D7" s="123"/>
      <c r="E7" s="123"/>
      <c r="F7" s="123"/>
      <c r="G7" s="123"/>
      <c r="H7" s="123"/>
      <c r="I7" s="123"/>
      <c r="J7" s="123"/>
      <c r="K7" s="93"/>
      <c r="L7" s="126"/>
      <c r="M7" s="126"/>
      <c r="N7" s="126"/>
      <c r="O7" s="126"/>
      <c r="P7" s="126"/>
      <c r="Q7" s="126"/>
      <c r="R7" s="126"/>
      <c r="S7" s="126"/>
      <c r="T7" s="126"/>
      <c r="U7" s="122"/>
    </row>
    <row r="8" spans="1:21" x14ac:dyDescent="0.25">
      <c r="A8" s="122"/>
      <c r="B8" s="123"/>
      <c r="C8" s="123"/>
      <c r="D8" s="123"/>
      <c r="E8" s="123"/>
      <c r="F8" s="123"/>
      <c r="G8" s="123"/>
      <c r="H8" s="123"/>
      <c r="I8" s="123"/>
      <c r="J8" s="123"/>
      <c r="K8" s="126"/>
      <c r="L8" s="294" t="s">
        <v>273</v>
      </c>
      <c r="M8" s="295"/>
      <c r="N8" s="295"/>
      <c r="O8" s="295"/>
      <c r="P8" s="295"/>
      <c r="Q8" s="295"/>
      <c r="R8" s="295"/>
      <c r="S8" s="295"/>
      <c r="T8" s="296"/>
      <c r="U8" s="122"/>
    </row>
    <row r="9" spans="1:21" ht="66.95" customHeight="1" x14ac:dyDescent="0.25">
      <c r="A9" s="122"/>
      <c r="B9" s="273" t="s">
        <v>271</v>
      </c>
      <c r="C9" s="273"/>
      <c r="D9" s="273"/>
      <c r="E9" s="273"/>
      <c r="F9" s="273"/>
      <c r="G9" s="273"/>
      <c r="H9" s="273"/>
      <c r="I9" s="273"/>
      <c r="J9" s="124"/>
      <c r="K9" s="126"/>
      <c r="L9" s="297"/>
      <c r="M9" s="298"/>
      <c r="N9" s="298"/>
      <c r="O9" s="298"/>
      <c r="P9" s="298"/>
      <c r="Q9" s="298"/>
      <c r="R9" s="298"/>
      <c r="S9" s="298"/>
      <c r="T9" s="299"/>
      <c r="U9" s="122"/>
    </row>
    <row r="10" spans="1:21" ht="35.25" customHeight="1" thickBot="1" x14ac:dyDescent="0.3">
      <c r="A10" s="122"/>
      <c r="B10" s="124"/>
      <c r="C10" s="124"/>
      <c r="D10" s="124"/>
      <c r="E10" s="124"/>
      <c r="F10" s="124"/>
      <c r="G10" s="124"/>
      <c r="H10" s="124"/>
      <c r="I10" s="124"/>
      <c r="J10" s="124"/>
      <c r="K10" s="126"/>
      <c r="L10" s="297"/>
      <c r="M10" s="298"/>
      <c r="N10" s="298"/>
      <c r="O10" s="298"/>
      <c r="P10" s="298"/>
      <c r="Q10" s="298"/>
      <c r="R10" s="298"/>
      <c r="S10" s="298"/>
      <c r="T10" s="299"/>
      <c r="U10" s="122"/>
    </row>
    <row r="11" spans="1:21" ht="32.25" customHeight="1" thickBot="1" x14ac:dyDescent="0.45">
      <c r="A11" s="122"/>
      <c r="B11" s="274" t="s">
        <v>272</v>
      </c>
      <c r="C11" s="274"/>
      <c r="D11" s="274"/>
      <c r="E11" s="274"/>
      <c r="F11" s="274"/>
      <c r="G11" s="274"/>
      <c r="H11" s="274"/>
      <c r="I11" s="274"/>
      <c r="J11" s="125"/>
      <c r="K11" s="126"/>
      <c r="L11" s="130"/>
      <c r="M11" s="300" t="s">
        <v>231</v>
      </c>
      <c r="N11" s="301"/>
      <c r="O11" s="301"/>
      <c r="P11" s="302"/>
      <c r="Q11" s="128" t="s">
        <v>232</v>
      </c>
      <c r="R11" s="131"/>
      <c r="S11" s="131"/>
      <c r="T11" s="132"/>
      <c r="U11" s="122"/>
    </row>
    <row r="12" spans="1:21" ht="60.75" customHeight="1" thickBot="1" x14ac:dyDescent="0.3">
      <c r="A12" s="122"/>
      <c r="B12" s="126"/>
      <c r="C12" s="126"/>
      <c r="D12" s="127"/>
      <c r="E12" s="126"/>
      <c r="F12" s="126"/>
      <c r="G12" s="127"/>
      <c r="H12" s="126"/>
      <c r="I12" s="126"/>
      <c r="J12" s="126"/>
      <c r="K12" s="126"/>
      <c r="L12" s="130"/>
      <c r="M12" s="275" t="s">
        <v>233</v>
      </c>
      <c r="N12" s="276"/>
      <c r="O12" s="276"/>
      <c r="P12" s="277"/>
      <c r="Q12" s="134">
        <v>5</v>
      </c>
      <c r="R12" s="131"/>
      <c r="S12" s="131"/>
      <c r="T12" s="132"/>
      <c r="U12" s="122"/>
    </row>
    <row r="13" spans="1:21" ht="26.25" customHeight="1" x14ac:dyDescent="0.25">
      <c r="A13" s="122"/>
      <c r="B13" s="278" t="s">
        <v>217</v>
      </c>
      <c r="C13" s="278"/>
      <c r="D13" s="278"/>
      <c r="E13" s="278"/>
      <c r="F13" s="278"/>
      <c r="G13" s="278"/>
      <c r="H13" s="278"/>
      <c r="I13" s="278"/>
      <c r="J13" s="185"/>
      <c r="K13" s="126"/>
      <c r="L13" s="130"/>
      <c r="M13" s="264" t="s">
        <v>119</v>
      </c>
      <c r="N13" s="265"/>
      <c r="O13" s="265"/>
      <c r="P13" s="266"/>
      <c r="Q13" s="303">
        <v>4</v>
      </c>
      <c r="R13" s="131"/>
      <c r="S13" s="131"/>
      <c r="T13" s="132"/>
      <c r="U13" s="122"/>
    </row>
    <row r="14" spans="1:21" ht="38.25" customHeight="1" thickBot="1" x14ac:dyDescent="0.3">
      <c r="A14" s="122"/>
      <c r="B14" s="126"/>
      <c r="C14" s="126"/>
      <c r="D14" s="126"/>
      <c r="E14" s="126"/>
      <c r="F14" s="126"/>
      <c r="G14" s="126"/>
      <c r="H14" s="126"/>
      <c r="I14" s="126"/>
      <c r="J14" s="126"/>
      <c r="K14" s="126"/>
      <c r="L14" s="130"/>
      <c r="M14" s="270"/>
      <c r="N14" s="271"/>
      <c r="O14" s="271"/>
      <c r="P14" s="272"/>
      <c r="Q14" s="304"/>
      <c r="R14" s="131"/>
      <c r="S14" s="131"/>
      <c r="T14" s="132"/>
      <c r="U14" s="122"/>
    </row>
    <row r="15" spans="1:21" ht="66.75" customHeight="1" thickBot="1" x14ac:dyDescent="0.3">
      <c r="A15" s="122"/>
      <c r="B15" s="128" t="s">
        <v>216</v>
      </c>
      <c r="C15" s="275" t="s">
        <v>218</v>
      </c>
      <c r="D15" s="276"/>
      <c r="E15" s="276"/>
      <c r="F15" s="276"/>
      <c r="G15" s="276"/>
      <c r="H15" s="276"/>
      <c r="I15" s="277"/>
      <c r="J15" s="129"/>
      <c r="K15" s="126"/>
      <c r="L15" s="130"/>
      <c r="M15" s="264" t="s">
        <v>120</v>
      </c>
      <c r="N15" s="265"/>
      <c r="O15" s="265"/>
      <c r="P15" s="266"/>
      <c r="Q15" s="303">
        <v>3</v>
      </c>
      <c r="R15" s="131"/>
      <c r="S15" s="131"/>
      <c r="T15" s="132"/>
      <c r="U15" s="122"/>
    </row>
    <row r="16" spans="1:21" ht="24.75" customHeight="1" thickBot="1" x14ac:dyDescent="0.3">
      <c r="A16" s="122"/>
      <c r="B16" s="261" t="s">
        <v>219</v>
      </c>
      <c r="C16" s="264" t="s">
        <v>242</v>
      </c>
      <c r="D16" s="265"/>
      <c r="E16" s="265"/>
      <c r="F16" s="265"/>
      <c r="G16" s="265"/>
      <c r="H16" s="265"/>
      <c r="I16" s="266"/>
      <c r="J16" s="129"/>
      <c r="K16" s="126"/>
      <c r="L16" s="130"/>
      <c r="M16" s="270"/>
      <c r="N16" s="271"/>
      <c r="O16" s="271"/>
      <c r="P16" s="272"/>
      <c r="Q16" s="304"/>
      <c r="R16" s="131"/>
      <c r="S16" s="131"/>
      <c r="T16" s="132"/>
      <c r="U16" s="122"/>
    </row>
    <row r="17" spans="1:21" ht="51.75" customHeight="1" thickBot="1" x14ac:dyDescent="0.3">
      <c r="A17" s="122"/>
      <c r="B17" s="262"/>
      <c r="C17" s="267"/>
      <c r="D17" s="268"/>
      <c r="E17" s="268"/>
      <c r="F17" s="268"/>
      <c r="G17" s="268"/>
      <c r="H17" s="268"/>
      <c r="I17" s="269"/>
      <c r="J17" s="129"/>
      <c r="K17" s="126"/>
      <c r="L17" s="130"/>
      <c r="M17" s="275" t="s">
        <v>121</v>
      </c>
      <c r="N17" s="276"/>
      <c r="O17" s="276"/>
      <c r="P17" s="277"/>
      <c r="Q17" s="134">
        <v>2</v>
      </c>
      <c r="R17" s="131"/>
      <c r="S17" s="131"/>
      <c r="T17" s="132"/>
      <c r="U17" s="122"/>
    </row>
    <row r="18" spans="1:21" ht="61.5" customHeight="1" thickBot="1" x14ac:dyDescent="0.3">
      <c r="A18" s="122"/>
      <c r="B18" s="263"/>
      <c r="C18" s="270"/>
      <c r="D18" s="271"/>
      <c r="E18" s="271"/>
      <c r="F18" s="271"/>
      <c r="G18" s="271"/>
      <c r="H18" s="271"/>
      <c r="I18" s="272"/>
      <c r="J18" s="129"/>
      <c r="K18" s="126"/>
      <c r="L18" s="135"/>
      <c r="M18" s="275" t="s">
        <v>234</v>
      </c>
      <c r="N18" s="276"/>
      <c r="O18" s="276"/>
      <c r="P18" s="277"/>
      <c r="Q18" s="134">
        <v>1</v>
      </c>
      <c r="R18" s="136"/>
      <c r="S18" s="136"/>
      <c r="T18" s="137"/>
      <c r="U18" s="122"/>
    </row>
    <row r="19" spans="1:21" ht="90" customHeight="1" thickBot="1" x14ac:dyDescent="0.3">
      <c r="A19" s="122"/>
      <c r="B19" s="133" t="s">
        <v>204</v>
      </c>
      <c r="C19" s="275" t="s">
        <v>243</v>
      </c>
      <c r="D19" s="276"/>
      <c r="E19" s="276"/>
      <c r="F19" s="276"/>
      <c r="G19" s="276"/>
      <c r="H19" s="276"/>
      <c r="I19" s="277"/>
      <c r="J19" s="129"/>
      <c r="K19" s="126"/>
      <c r="L19" s="285" t="s">
        <v>235</v>
      </c>
      <c r="M19" s="286"/>
      <c r="N19" s="286"/>
      <c r="O19" s="286"/>
      <c r="P19" s="286"/>
      <c r="Q19" s="286"/>
      <c r="R19" s="286"/>
      <c r="S19" s="286"/>
      <c r="T19" s="287"/>
      <c r="U19" s="122"/>
    </row>
    <row r="20" spans="1:21" ht="48.75" customHeight="1" x14ac:dyDescent="0.25">
      <c r="A20" s="122"/>
      <c r="B20" s="261" t="s">
        <v>220</v>
      </c>
      <c r="C20" s="264" t="s">
        <v>226</v>
      </c>
      <c r="D20" s="265"/>
      <c r="E20" s="265"/>
      <c r="F20" s="265"/>
      <c r="G20" s="265"/>
      <c r="H20" s="265"/>
      <c r="I20" s="266"/>
      <c r="J20" s="129"/>
      <c r="K20" s="126"/>
      <c r="L20" s="138" t="s">
        <v>238</v>
      </c>
      <c r="M20" s="279" t="s">
        <v>254</v>
      </c>
      <c r="N20" s="280"/>
      <c r="O20" s="280"/>
      <c r="P20" s="280"/>
      <c r="Q20" s="280"/>
      <c r="R20" s="280"/>
      <c r="S20" s="280"/>
      <c r="T20" s="281"/>
      <c r="U20" s="122"/>
    </row>
    <row r="21" spans="1:21" ht="38.25" customHeight="1" thickBot="1" x14ac:dyDescent="0.3">
      <c r="A21" s="122"/>
      <c r="B21" s="263"/>
      <c r="C21" s="270"/>
      <c r="D21" s="271"/>
      <c r="E21" s="271"/>
      <c r="F21" s="271"/>
      <c r="G21" s="271"/>
      <c r="H21" s="271"/>
      <c r="I21" s="272"/>
      <c r="J21" s="129"/>
      <c r="K21" s="126"/>
      <c r="L21" s="139"/>
      <c r="M21" s="282"/>
      <c r="N21" s="283"/>
      <c r="O21" s="283"/>
      <c r="P21" s="283"/>
      <c r="Q21" s="283"/>
      <c r="R21" s="283"/>
      <c r="S21" s="283"/>
      <c r="T21" s="284"/>
      <c r="U21" s="122"/>
    </row>
    <row r="22" spans="1:21" ht="15" customHeight="1" x14ac:dyDescent="0.25">
      <c r="A22" s="122"/>
      <c r="B22" s="261" t="s">
        <v>99</v>
      </c>
      <c r="C22" s="264" t="s">
        <v>244</v>
      </c>
      <c r="D22" s="265"/>
      <c r="E22" s="265"/>
      <c r="F22" s="265"/>
      <c r="G22" s="265"/>
      <c r="H22" s="265"/>
      <c r="I22" s="266"/>
      <c r="J22" s="129"/>
      <c r="K22" s="126"/>
      <c r="L22" s="141" t="s">
        <v>239</v>
      </c>
      <c r="M22" s="279" t="s">
        <v>253</v>
      </c>
      <c r="N22" s="280"/>
      <c r="O22" s="280"/>
      <c r="P22" s="280"/>
      <c r="Q22" s="280"/>
      <c r="R22" s="280"/>
      <c r="S22" s="280"/>
      <c r="T22" s="281"/>
      <c r="U22" s="122"/>
    </row>
    <row r="23" spans="1:21" ht="59.25" customHeight="1" x14ac:dyDescent="0.25">
      <c r="A23" s="122"/>
      <c r="B23" s="262"/>
      <c r="C23" s="267"/>
      <c r="D23" s="268"/>
      <c r="E23" s="268"/>
      <c r="F23" s="268"/>
      <c r="G23" s="268"/>
      <c r="H23" s="268"/>
      <c r="I23" s="269"/>
      <c r="J23" s="129"/>
      <c r="K23" s="126"/>
      <c r="L23" s="142"/>
      <c r="M23" s="282"/>
      <c r="N23" s="283"/>
      <c r="O23" s="283"/>
      <c r="P23" s="283"/>
      <c r="Q23" s="283"/>
      <c r="R23" s="283"/>
      <c r="S23" s="283"/>
      <c r="T23" s="284"/>
      <c r="U23" s="122"/>
    </row>
    <row r="24" spans="1:21" ht="75" customHeight="1" thickBot="1" x14ac:dyDescent="0.3">
      <c r="A24" s="122"/>
      <c r="B24" s="263"/>
      <c r="C24" s="270"/>
      <c r="D24" s="271"/>
      <c r="E24" s="271"/>
      <c r="F24" s="271"/>
      <c r="G24" s="271"/>
      <c r="H24" s="271"/>
      <c r="I24" s="272"/>
      <c r="J24" s="129"/>
      <c r="K24" s="126"/>
      <c r="L24" s="143" t="s">
        <v>123</v>
      </c>
      <c r="M24" s="288" t="s">
        <v>255</v>
      </c>
      <c r="N24" s="289"/>
      <c r="O24" s="289"/>
      <c r="P24" s="289"/>
      <c r="Q24" s="289"/>
      <c r="R24" s="289"/>
      <c r="S24" s="289"/>
      <c r="T24" s="290"/>
      <c r="U24" s="122"/>
    </row>
    <row r="25" spans="1:21" ht="90" customHeight="1" x14ac:dyDescent="0.25">
      <c r="A25" s="122"/>
      <c r="B25" s="261" t="s">
        <v>274</v>
      </c>
      <c r="C25" s="264" t="s">
        <v>245</v>
      </c>
      <c r="D25" s="265"/>
      <c r="E25" s="265"/>
      <c r="F25" s="265"/>
      <c r="G25" s="265"/>
      <c r="H25" s="265"/>
      <c r="I25" s="266"/>
      <c r="J25" s="129"/>
      <c r="K25" s="126"/>
      <c r="L25" s="141" t="s">
        <v>240</v>
      </c>
      <c r="M25" s="279" t="s">
        <v>256</v>
      </c>
      <c r="N25" s="280"/>
      <c r="O25" s="280"/>
      <c r="P25" s="280"/>
      <c r="Q25" s="280"/>
      <c r="R25" s="280"/>
      <c r="S25" s="280"/>
      <c r="T25" s="281"/>
      <c r="U25" s="122"/>
    </row>
    <row r="26" spans="1:21" ht="54.75" customHeight="1" x14ac:dyDescent="0.25">
      <c r="A26" s="122"/>
      <c r="B26" s="262"/>
      <c r="C26" s="267"/>
      <c r="D26" s="268"/>
      <c r="E26" s="268"/>
      <c r="F26" s="268"/>
      <c r="G26" s="268"/>
      <c r="H26" s="268"/>
      <c r="I26" s="269"/>
      <c r="J26" s="129"/>
      <c r="K26" s="126"/>
      <c r="L26" s="142"/>
      <c r="M26" s="282"/>
      <c r="N26" s="283"/>
      <c r="O26" s="283"/>
      <c r="P26" s="283"/>
      <c r="Q26" s="283"/>
      <c r="R26" s="283"/>
      <c r="S26" s="283"/>
      <c r="T26" s="284"/>
      <c r="U26" s="122"/>
    </row>
    <row r="27" spans="1:21" ht="65.25" customHeight="1" x14ac:dyDescent="0.25">
      <c r="A27" s="122"/>
      <c r="B27" s="262"/>
      <c r="C27" s="267"/>
      <c r="D27" s="268"/>
      <c r="E27" s="268"/>
      <c r="F27" s="268"/>
      <c r="G27" s="268"/>
      <c r="H27" s="268"/>
      <c r="I27" s="269"/>
      <c r="J27" s="129"/>
      <c r="K27" s="126"/>
      <c r="L27" s="141" t="s">
        <v>241</v>
      </c>
      <c r="M27" s="279" t="s">
        <v>257</v>
      </c>
      <c r="N27" s="280"/>
      <c r="O27" s="280"/>
      <c r="P27" s="280"/>
      <c r="Q27" s="280"/>
      <c r="R27" s="280"/>
      <c r="S27" s="280"/>
      <c r="T27" s="281"/>
      <c r="U27" s="122"/>
    </row>
    <row r="28" spans="1:21" ht="55.5" customHeight="1" thickBot="1" x14ac:dyDescent="0.3">
      <c r="A28" s="122"/>
      <c r="B28" s="262"/>
      <c r="C28" s="267"/>
      <c r="D28" s="268"/>
      <c r="E28" s="268"/>
      <c r="F28" s="268"/>
      <c r="G28" s="268"/>
      <c r="H28" s="268"/>
      <c r="I28" s="269"/>
      <c r="J28" s="129"/>
      <c r="K28" s="126"/>
      <c r="L28" s="144"/>
      <c r="M28" s="291"/>
      <c r="N28" s="292"/>
      <c r="O28" s="292"/>
      <c r="P28" s="292"/>
      <c r="Q28" s="292"/>
      <c r="R28" s="292"/>
      <c r="S28" s="292"/>
      <c r="T28" s="293"/>
      <c r="U28" s="122"/>
    </row>
    <row r="29" spans="1:21" ht="57" customHeight="1" thickBot="1" x14ac:dyDescent="0.3">
      <c r="A29" s="122"/>
      <c r="B29" s="140" t="s">
        <v>247</v>
      </c>
      <c r="C29" s="275" t="s">
        <v>246</v>
      </c>
      <c r="D29" s="276"/>
      <c r="E29" s="276"/>
      <c r="F29" s="276"/>
      <c r="G29" s="276"/>
      <c r="H29" s="276"/>
      <c r="I29" s="277"/>
      <c r="J29" s="129"/>
      <c r="K29" s="126"/>
      <c r="L29" s="145"/>
      <c r="M29" s="145"/>
      <c r="N29" s="145"/>
      <c r="O29" s="145"/>
      <c r="P29" s="145"/>
      <c r="Q29" s="145"/>
      <c r="R29" s="145"/>
      <c r="S29" s="145"/>
      <c r="T29" s="145"/>
      <c r="U29" s="122"/>
    </row>
    <row r="30" spans="1:21" ht="24.75" customHeight="1" x14ac:dyDescent="0.25">
      <c r="A30" s="122"/>
      <c r="B30" s="261" t="s">
        <v>221</v>
      </c>
      <c r="C30" s="264" t="s">
        <v>222</v>
      </c>
      <c r="D30" s="265"/>
      <c r="E30" s="265"/>
      <c r="F30" s="265"/>
      <c r="G30" s="265"/>
      <c r="H30" s="265"/>
      <c r="I30" s="266"/>
      <c r="J30" s="129"/>
      <c r="K30" s="126"/>
      <c r="L30" s="145"/>
      <c r="M30" s="145"/>
      <c r="N30" s="145"/>
      <c r="O30" s="145"/>
      <c r="P30" s="145"/>
      <c r="Q30" s="145"/>
      <c r="R30" s="145"/>
      <c r="S30" s="145"/>
      <c r="T30" s="145"/>
      <c r="U30" s="122"/>
    </row>
    <row r="31" spans="1:21" ht="102" customHeight="1" x14ac:dyDescent="0.25">
      <c r="A31" s="122"/>
      <c r="B31" s="262"/>
      <c r="C31" s="267"/>
      <c r="D31" s="268"/>
      <c r="E31" s="268"/>
      <c r="F31" s="268"/>
      <c r="G31" s="268"/>
      <c r="H31" s="268"/>
      <c r="I31" s="269"/>
      <c r="J31" s="129"/>
      <c r="K31" s="126"/>
      <c r="L31" s="145"/>
      <c r="M31" s="145"/>
      <c r="N31" s="145"/>
      <c r="O31" s="145"/>
      <c r="P31" s="145"/>
      <c r="Q31" s="145"/>
      <c r="R31" s="145"/>
      <c r="S31" s="145"/>
      <c r="T31" s="145"/>
      <c r="U31" s="122"/>
    </row>
    <row r="32" spans="1:21" ht="63" customHeight="1" x14ac:dyDescent="0.25">
      <c r="A32" s="122"/>
      <c r="B32" s="262"/>
      <c r="C32" s="267"/>
      <c r="D32" s="268"/>
      <c r="E32" s="268"/>
      <c r="F32" s="268"/>
      <c r="G32" s="268"/>
      <c r="H32" s="268"/>
      <c r="I32" s="269"/>
      <c r="J32" s="129"/>
      <c r="K32" s="145"/>
      <c r="L32" s="145"/>
      <c r="M32" s="145"/>
      <c r="N32" s="145"/>
      <c r="O32" s="145"/>
      <c r="P32" s="145"/>
      <c r="Q32" s="145"/>
      <c r="R32" s="145"/>
      <c r="S32" s="145"/>
      <c r="T32" s="145"/>
      <c r="U32" s="122"/>
    </row>
    <row r="33" spans="1:21" ht="15.75" customHeight="1" thickBot="1" x14ac:dyDescent="0.3">
      <c r="A33" s="122"/>
      <c r="B33" s="263"/>
      <c r="C33" s="270"/>
      <c r="D33" s="271"/>
      <c r="E33" s="271"/>
      <c r="F33" s="271"/>
      <c r="G33" s="271"/>
      <c r="H33" s="271"/>
      <c r="I33" s="272"/>
      <c r="J33" s="129"/>
      <c r="K33" s="145"/>
      <c r="L33" s="145"/>
      <c r="M33" s="145"/>
      <c r="N33" s="145"/>
      <c r="O33" s="145"/>
      <c r="P33" s="145"/>
      <c r="Q33" s="145"/>
      <c r="R33" s="145"/>
      <c r="S33" s="145"/>
      <c r="T33" s="145"/>
      <c r="U33" s="122"/>
    </row>
    <row r="34" spans="1:21" ht="30" customHeight="1" x14ac:dyDescent="0.25">
      <c r="A34" s="122"/>
      <c r="B34" s="261" t="s">
        <v>223</v>
      </c>
      <c r="C34" s="264" t="s">
        <v>224</v>
      </c>
      <c r="D34" s="265"/>
      <c r="E34" s="265"/>
      <c r="F34" s="265"/>
      <c r="G34" s="265"/>
      <c r="H34" s="265"/>
      <c r="I34" s="266"/>
      <c r="J34" s="129"/>
      <c r="K34" s="145"/>
      <c r="L34" s="145"/>
      <c r="M34" s="145"/>
      <c r="N34" s="145"/>
      <c r="O34" s="145"/>
      <c r="P34" s="145"/>
      <c r="Q34" s="145"/>
      <c r="R34" s="145"/>
      <c r="S34" s="145"/>
      <c r="T34" s="145"/>
      <c r="U34" s="122"/>
    </row>
    <row r="35" spans="1:21" ht="42.75" customHeight="1" thickBot="1" x14ac:dyDescent="0.3">
      <c r="A35" s="122"/>
      <c r="B35" s="263"/>
      <c r="C35" s="270"/>
      <c r="D35" s="271"/>
      <c r="E35" s="271"/>
      <c r="F35" s="271"/>
      <c r="G35" s="271"/>
      <c r="H35" s="271"/>
      <c r="I35" s="272"/>
      <c r="J35" s="129"/>
      <c r="K35" s="145"/>
      <c r="L35" s="145"/>
      <c r="M35" s="145"/>
      <c r="N35" s="145"/>
      <c r="O35" s="145"/>
      <c r="P35" s="145"/>
      <c r="Q35" s="145"/>
      <c r="R35" s="145"/>
      <c r="S35" s="145"/>
      <c r="T35" s="145"/>
      <c r="U35" s="122"/>
    </row>
    <row r="36" spans="1:21" ht="59.25" customHeight="1" thickBot="1" x14ac:dyDescent="0.3">
      <c r="A36" s="122"/>
      <c r="B36" s="140" t="s">
        <v>248</v>
      </c>
      <c r="C36" s="275" t="s">
        <v>249</v>
      </c>
      <c r="D36" s="276"/>
      <c r="E36" s="276"/>
      <c r="F36" s="276"/>
      <c r="G36" s="276"/>
      <c r="H36" s="276"/>
      <c r="I36" s="277"/>
      <c r="J36" s="129"/>
      <c r="K36" s="145"/>
      <c r="L36" s="145"/>
      <c r="M36" s="145"/>
      <c r="N36" s="145"/>
      <c r="O36" s="145"/>
      <c r="P36" s="145"/>
      <c r="Q36" s="145"/>
      <c r="R36" s="145"/>
      <c r="S36" s="145"/>
      <c r="T36" s="145"/>
      <c r="U36" s="122"/>
    </row>
    <row r="37" spans="1:21" ht="15" customHeight="1" x14ac:dyDescent="0.25">
      <c r="A37" s="122"/>
      <c r="B37" s="261" t="s">
        <v>225</v>
      </c>
      <c r="C37" s="264" t="s">
        <v>250</v>
      </c>
      <c r="D37" s="265"/>
      <c r="E37" s="265"/>
      <c r="F37" s="265"/>
      <c r="G37" s="265"/>
      <c r="H37" s="265"/>
      <c r="I37" s="266"/>
      <c r="J37" s="129"/>
      <c r="K37" s="145"/>
      <c r="L37" s="145"/>
      <c r="M37" s="145"/>
      <c r="N37" s="145"/>
      <c r="O37" s="145"/>
      <c r="P37" s="145"/>
      <c r="Q37" s="145"/>
      <c r="R37" s="145"/>
      <c r="S37" s="145"/>
      <c r="T37" s="145"/>
      <c r="U37" s="122"/>
    </row>
    <row r="38" spans="1:21" ht="15" customHeight="1" x14ac:dyDescent="0.25">
      <c r="A38" s="122"/>
      <c r="B38" s="262"/>
      <c r="C38" s="267"/>
      <c r="D38" s="268"/>
      <c r="E38" s="268"/>
      <c r="F38" s="268"/>
      <c r="G38" s="268"/>
      <c r="H38" s="268"/>
      <c r="I38" s="269"/>
      <c r="J38" s="129"/>
      <c r="K38" s="145"/>
      <c r="L38" s="145"/>
      <c r="M38" s="145"/>
      <c r="N38" s="145"/>
      <c r="O38" s="145"/>
      <c r="P38" s="145"/>
      <c r="Q38" s="145"/>
      <c r="R38" s="145"/>
      <c r="S38" s="145"/>
      <c r="T38" s="145"/>
      <c r="U38" s="122"/>
    </row>
    <row r="39" spans="1:21" ht="15" customHeight="1" x14ac:dyDescent="0.25">
      <c r="A39" s="122"/>
      <c r="B39" s="262"/>
      <c r="C39" s="267"/>
      <c r="D39" s="268"/>
      <c r="E39" s="268"/>
      <c r="F39" s="268"/>
      <c r="G39" s="268"/>
      <c r="H39" s="268"/>
      <c r="I39" s="269"/>
      <c r="J39" s="129"/>
      <c r="K39" s="145"/>
      <c r="L39" s="145"/>
      <c r="M39" s="145"/>
      <c r="N39" s="145"/>
      <c r="O39" s="145"/>
      <c r="P39" s="145"/>
      <c r="Q39" s="145"/>
      <c r="R39" s="145"/>
      <c r="S39" s="145"/>
      <c r="T39" s="145"/>
      <c r="U39" s="122"/>
    </row>
    <row r="40" spans="1:21" ht="50.25" customHeight="1" thickBot="1" x14ac:dyDescent="0.3">
      <c r="A40" s="122"/>
      <c r="B40" s="263"/>
      <c r="C40" s="270"/>
      <c r="D40" s="271"/>
      <c r="E40" s="271"/>
      <c r="F40" s="271"/>
      <c r="G40" s="271"/>
      <c r="H40" s="271"/>
      <c r="I40" s="272"/>
      <c r="J40" s="129"/>
      <c r="K40" s="145"/>
      <c r="L40" s="145"/>
      <c r="M40" s="145"/>
      <c r="N40" s="145"/>
      <c r="O40" s="145"/>
      <c r="P40" s="145"/>
      <c r="Q40" s="145"/>
      <c r="R40" s="145"/>
      <c r="S40" s="145"/>
      <c r="T40" s="145"/>
      <c r="U40" s="122"/>
    </row>
    <row r="41" spans="1:21" ht="41.25" customHeight="1" thickBot="1" x14ac:dyDescent="0.3">
      <c r="A41" s="122"/>
      <c r="B41" s="140" t="s">
        <v>228</v>
      </c>
      <c r="C41" s="275" t="s">
        <v>251</v>
      </c>
      <c r="D41" s="276"/>
      <c r="E41" s="276"/>
      <c r="F41" s="276"/>
      <c r="G41" s="276"/>
      <c r="H41" s="276"/>
      <c r="I41" s="277"/>
      <c r="J41" s="129"/>
      <c r="K41" s="145"/>
      <c r="L41" s="122"/>
      <c r="M41" s="122"/>
      <c r="N41" s="122"/>
      <c r="O41" s="122"/>
      <c r="P41" s="122"/>
      <c r="Q41" s="122"/>
      <c r="R41" s="122"/>
      <c r="S41" s="122"/>
      <c r="U41" s="122"/>
    </row>
    <row r="42" spans="1:21" ht="51.75" customHeight="1" thickBot="1" x14ac:dyDescent="0.3">
      <c r="A42" s="122"/>
      <c r="B42" s="133" t="s">
        <v>229</v>
      </c>
      <c r="C42" s="275" t="s">
        <v>230</v>
      </c>
      <c r="D42" s="276"/>
      <c r="E42" s="276"/>
      <c r="F42" s="276"/>
      <c r="G42" s="276"/>
      <c r="H42" s="276"/>
      <c r="I42" s="277"/>
      <c r="J42" s="129"/>
      <c r="K42" s="145"/>
      <c r="L42" s="122"/>
      <c r="M42" s="122"/>
      <c r="N42" s="122"/>
      <c r="O42" s="122"/>
      <c r="P42" s="122"/>
      <c r="Q42" s="122"/>
      <c r="R42" s="122"/>
      <c r="S42" s="122"/>
      <c r="T42" s="122"/>
      <c r="U42" s="122"/>
    </row>
    <row r="43" spans="1:21" ht="15" customHeight="1" x14ac:dyDescent="0.25">
      <c r="A43" s="122"/>
      <c r="B43" s="261" t="s">
        <v>53</v>
      </c>
      <c r="C43" s="264" t="s">
        <v>252</v>
      </c>
      <c r="D43" s="265"/>
      <c r="E43" s="265"/>
      <c r="F43" s="265"/>
      <c r="G43" s="265"/>
      <c r="H43" s="265"/>
      <c r="I43" s="266"/>
      <c r="J43" s="129"/>
      <c r="K43" s="145"/>
      <c r="L43" s="122"/>
      <c r="M43" s="122"/>
      <c r="N43" s="122"/>
      <c r="O43" s="122"/>
      <c r="P43" s="122"/>
      <c r="Q43" s="122"/>
      <c r="R43" s="122"/>
      <c r="S43" s="122"/>
      <c r="T43" s="122"/>
      <c r="U43" s="122"/>
    </row>
    <row r="44" spans="1:21" ht="39" customHeight="1" x14ac:dyDescent="0.25">
      <c r="A44" s="122"/>
      <c r="B44" s="262"/>
      <c r="C44" s="267"/>
      <c r="D44" s="268"/>
      <c r="E44" s="268"/>
      <c r="F44" s="268"/>
      <c r="G44" s="268"/>
      <c r="H44" s="268"/>
      <c r="I44" s="269"/>
      <c r="J44" s="129"/>
      <c r="K44" s="122"/>
      <c r="L44" s="122"/>
      <c r="M44" s="122"/>
      <c r="N44" s="122"/>
      <c r="O44" s="122"/>
      <c r="P44" s="122"/>
      <c r="Q44" s="122"/>
      <c r="R44" s="122"/>
      <c r="S44" s="122"/>
      <c r="T44" s="122"/>
      <c r="U44" s="122"/>
    </row>
    <row r="45" spans="1:21" ht="27" customHeight="1" x14ac:dyDescent="0.25">
      <c r="A45" s="122"/>
      <c r="B45" s="262"/>
      <c r="C45" s="267"/>
      <c r="D45" s="268"/>
      <c r="E45" s="268"/>
      <c r="F45" s="268"/>
      <c r="G45" s="268"/>
      <c r="H45" s="268"/>
      <c r="I45" s="269"/>
      <c r="J45" s="129"/>
      <c r="K45" s="122"/>
      <c r="L45" s="122"/>
      <c r="M45" s="122"/>
      <c r="N45" s="122"/>
      <c r="O45" s="122"/>
      <c r="P45" s="122"/>
      <c r="Q45" s="122"/>
      <c r="R45" s="122"/>
      <c r="S45" s="122"/>
      <c r="T45" s="122"/>
      <c r="U45" s="122"/>
    </row>
    <row r="46" spans="1:21" ht="24.75" customHeight="1" thickBot="1" x14ac:dyDescent="0.3">
      <c r="A46" s="122"/>
      <c r="B46" s="263"/>
      <c r="C46" s="270"/>
      <c r="D46" s="271"/>
      <c r="E46" s="271"/>
      <c r="F46" s="271"/>
      <c r="G46" s="271"/>
      <c r="H46" s="271"/>
      <c r="I46" s="272"/>
      <c r="J46" s="129"/>
      <c r="K46" s="122"/>
      <c r="L46" s="122"/>
      <c r="M46" s="122"/>
      <c r="N46" s="122"/>
      <c r="O46" s="122"/>
      <c r="P46" s="122"/>
      <c r="Q46" s="122"/>
      <c r="R46" s="122"/>
      <c r="S46" s="122"/>
      <c r="T46" s="122"/>
      <c r="U46" s="122"/>
    </row>
    <row r="47" spans="1:21" ht="36.75" customHeight="1" x14ac:dyDescent="0.25">
      <c r="A47" s="122"/>
      <c r="B47" s="145"/>
      <c r="C47" s="145"/>
      <c r="D47" s="145"/>
      <c r="E47" s="145"/>
      <c r="F47" s="145"/>
      <c r="G47" s="145"/>
      <c r="H47" s="145"/>
      <c r="I47" s="145"/>
      <c r="J47" s="145"/>
      <c r="K47" s="122"/>
      <c r="L47" s="122"/>
      <c r="M47" s="122"/>
      <c r="N47" s="122"/>
      <c r="O47" s="122"/>
      <c r="P47" s="122"/>
      <c r="Q47" s="122"/>
      <c r="R47" s="122"/>
      <c r="S47" s="122"/>
      <c r="T47" s="122"/>
      <c r="U47" s="122"/>
    </row>
    <row r="48" spans="1:21" ht="15" customHeight="1" x14ac:dyDescent="0.25">
      <c r="A48" s="122"/>
      <c r="B48" s="122"/>
      <c r="C48" s="122"/>
      <c r="D48" s="122"/>
      <c r="E48" s="122"/>
      <c r="F48" s="122"/>
      <c r="G48" s="122"/>
      <c r="H48" s="122"/>
      <c r="I48" s="122"/>
      <c r="J48" s="122"/>
      <c r="K48" s="122"/>
      <c r="U48" s="122"/>
    </row>
    <row r="49" spans="1:21" ht="15" customHeight="1" x14ac:dyDescent="0.25">
      <c r="A49" s="122"/>
      <c r="B49" s="122"/>
      <c r="C49" s="122"/>
      <c r="D49" s="122"/>
      <c r="E49" s="122"/>
      <c r="F49" s="122"/>
      <c r="G49" s="122"/>
      <c r="H49" s="122"/>
      <c r="I49" s="122"/>
      <c r="J49" s="122"/>
      <c r="K49" s="122"/>
      <c r="U49" s="122"/>
    </row>
    <row r="50" spans="1:21" ht="15" customHeight="1" x14ac:dyDescent="0.25">
      <c r="A50" s="122"/>
      <c r="B50" s="122"/>
      <c r="C50" s="122"/>
      <c r="D50" s="122"/>
      <c r="E50" s="122"/>
      <c r="F50" s="122"/>
      <c r="G50" s="122"/>
      <c r="H50" s="122"/>
      <c r="I50" s="122"/>
      <c r="J50" s="122"/>
      <c r="K50" s="122"/>
      <c r="U50" s="122"/>
    </row>
    <row r="51" spans="1:21" ht="15" customHeight="1" x14ac:dyDescent="0.25">
      <c r="A51" s="122"/>
      <c r="B51" s="122"/>
      <c r="C51" s="122"/>
      <c r="D51" s="122"/>
      <c r="E51" s="122"/>
      <c r="F51" s="122"/>
      <c r="G51" s="122"/>
      <c r="H51" s="122"/>
      <c r="I51" s="122"/>
      <c r="J51" s="122"/>
    </row>
    <row r="52" spans="1:21" ht="15" customHeight="1" x14ac:dyDescent="0.25">
      <c r="A52" s="122"/>
      <c r="B52" s="122"/>
      <c r="C52" s="122"/>
      <c r="D52" s="122"/>
      <c r="E52" s="122"/>
      <c r="F52" s="122"/>
      <c r="G52" s="122"/>
      <c r="H52" s="122"/>
      <c r="I52" s="122"/>
      <c r="J52" s="122"/>
    </row>
    <row r="53" spans="1:21" ht="15" customHeight="1" x14ac:dyDescent="0.25">
      <c r="A53" s="122"/>
      <c r="B53" s="122"/>
      <c r="C53" s="122"/>
      <c r="D53" s="122"/>
      <c r="E53" s="122"/>
      <c r="F53" s="122"/>
      <c r="G53" s="122"/>
      <c r="H53" s="122"/>
      <c r="I53" s="122"/>
      <c r="J53" s="122"/>
    </row>
    <row r="54" spans="1:21" ht="15" customHeight="1" x14ac:dyDescent="0.25">
      <c r="A54" s="122"/>
      <c r="B54" s="122"/>
      <c r="C54" s="122"/>
      <c r="D54" s="122"/>
      <c r="E54" s="122"/>
      <c r="F54" s="122"/>
      <c r="G54" s="122"/>
      <c r="H54" s="122"/>
      <c r="I54" s="122"/>
      <c r="J54" s="122"/>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1"/>
  <sheetViews>
    <sheetView tabSelected="1" view="pageBreakPreview" topLeftCell="B1" zoomScale="40" zoomScaleNormal="50" zoomScaleSheetLayoutView="40" zoomScalePageLayoutView="50" workbookViewId="0">
      <selection activeCell="H1" sqref="H1:H2"/>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36.7109375" style="52" customWidth="1"/>
    <col min="6" max="6" width="25.42578125" style="52" customWidth="1"/>
    <col min="7" max="7" width="57.28515625" style="201" customWidth="1"/>
    <col min="8" max="8" width="23.5703125" style="52" customWidth="1"/>
    <col min="9" max="9" width="32" style="52" hidden="1" customWidth="1"/>
    <col min="10" max="10" width="36" style="52" customWidth="1"/>
    <col min="11" max="11" width="35.42578125" style="52" customWidth="1"/>
    <col min="12" max="12" width="36.5703125" style="52" customWidth="1"/>
    <col min="13" max="13" width="34" style="52" customWidth="1"/>
    <col min="14" max="14" width="41.140625" style="52" customWidth="1"/>
    <col min="15" max="15" width="33.140625" style="52" customWidth="1"/>
    <col min="16" max="16" width="22.7109375" style="53" bestFit="1" customWidth="1"/>
    <col min="17" max="17" width="50" style="52" customWidth="1"/>
    <col min="18" max="18" width="65.85546875" style="52" customWidth="1"/>
    <col min="19" max="19" width="3.7109375" style="52" customWidth="1"/>
    <col min="20" max="16384" width="10.85546875" style="52"/>
  </cols>
  <sheetData>
    <row r="1" spans="1:21" ht="36.75" customHeight="1" thickBot="1" x14ac:dyDescent="0.5">
      <c r="A1" s="146"/>
      <c r="B1" s="147"/>
      <c r="C1" s="148"/>
      <c r="D1" s="148"/>
      <c r="E1" s="148"/>
      <c r="F1" s="310"/>
      <c r="G1" s="195"/>
      <c r="H1" s="305"/>
      <c r="I1" s="180"/>
      <c r="J1" s="180"/>
      <c r="K1" s="148"/>
      <c r="L1" s="148"/>
      <c r="M1" s="148"/>
      <c r="N1" s="148"/>
      <c r="O1" s="148"/>
      <c r="P1" s="149"/>
      <c r="Q1" s="148"/>
      <c r="R1" s="148"/>
      <c r="S1" s="146"/>
      <c r="T1" s="146"/>
      <c r="U1" s="146"/>
    </row>
    <row r="2" spans="1:21" ht="7.5" hidden="1" customHeight="1" x14ac:dyDescent="0.25">
      <c r="A2" s="146"/>
      <c r="B2" s="147"/>
      <c r="C2" s="148"/>
      <c r="D2" s="148"/>
      <c r="E2" s="148"/>
      <c r="F2" s="311"/>
      <c r="G2" s="196"/>
      <c r="H2" s="305"/>
      <c r="I2" s="180"/>
      <c r="J2" s="180"/>
      <c r="K2" s="148"/>
      <c r="L2" s="148"/>
      <c r="M2" s="148"/>
      <c r="N2" s="148"/>
      <c r="O2" s="148"/>
      <c r="P2" s="149"/>
      <c r="Q2" s="148"/>
      <c r="R2" s="148"/>
      <c r="S2" s="146"/>
      <c r="T2" s="146"/>
      <c r="U2" s="146"/>
    </row>
    <row r="3" spans="1:21" ht="27" hidden="1" thickBot="1" x14ac:dyDescent="0.3">
      <c r="A3" s="146"/>
      <c r="B3" s="147"/>
      <c r="C3" s="148"/>
      <c r="D3" s="148"/>
      <c r="E3" s="148"/>
      <c r="F3" s="148"/>
      <c r="G3" s="197"/>
      <c r="H3" s="148"/>
      <c r="I3" s="148"/>
      <c r="J3" s="148"/>
      <c r="K3" s="148"/>
      <c r="L3" s="148"/>
      <c r="M3" s="148"/>
      <c r="N3" s="148"/>
      <c r="O3" s="148"/>
      <c r="P3" s="149"/>
      <c r="Q3" s="148"/>
      <c r="R3" s="148"/>
      <c r="S3" s="146"/>
      <c r="T3" s="146"/>
      <c r="U3" s="146"/>
    </row>
    <row r="4" spans="1:21" ht="64.5" customHeight="1" thickBot="1" x14ac:dyDescent="0.3">
      <c r="A4" s="146"/>
      <c r="B4" s="324" t="s">
        <v>207</v>
      </c>
      <c r="C4" s="325"/>
      <c r="D4" s="325"/>
      <c r="E4" s="325"/>
      <c r="F4" s="325"/>
      <c r="G4" s="325"/>
      <c r="H4" s="325"/>
      <c r="I4" s="325"/>
      <c r="J4" s="325"/>
      <c r="K4" s="325"/>
      <c r="L4" s="325"/>
      <c r="M4" s="325"/>
      <c r="N4" s="325"/>
      <c r="O4" s="325"/>
      <c r="P4" s="325"/>
      <c r="Q4" s="325"/>
      <c r="R4" s="326"/>
      <c r="S4" s="146"/>
      <c r="T4" s="146"/>
      <c r="U4" s="146"/>
    </row>
    <row r="5" spans="1:21" ht="35.25" customHeight="1" thickBot="1" x14ac:dyDescent="0.3">
      <c r="A5" s="146"/>
      <c r="B5" s="319" t="s">
        <v>51</v>
      </c>
      <c r="C5" s="306"/>
      <c r="D5" s="306"/>
      <c r="E5" s="306"/>
      <c r="F5" s="306"/>
      <c r="G5" s="306"/>
      <c r="H5" s="307"/>
      <c r="I5" s="186"/>
      <c r="J5" s="186"/>
      <c r="K5" s="306"/>
      <c r="L5" s="306"/>
      <c r="M5" s="306"/>
      <c r="N5" s="307"/>
      <c r="O5" s="319" t="s">
        <v>52</v>
      </c>
      <c r="P5" s="320"/>
      <c r="Q5" s="320"/>
      <c r="R5" s="321"/>
      <c r="S5" s="146"/>
      <c r="T5" s="146"/>
      <c r="U5" s="146"/>
    </row>
    <row r="6" spans="1:21" s="56" customFormat="1" ht="56.25" customHeight="1" thickBot="1" x14ac:dyDescent="0.5">
      <c r="A6" s="146"/>
      <c r="B6" s="327" t="s">
        <v>17</v>
      </c>
      <c r="C6" s="309" t="s">
        <v>236</v>
      </c>
      <c r="D6" s="308" t="s">
        <v>209</v>
      </c>
      <c r="E6" s="308" t="s">
        <v>237</v>
      </c>
      <c r="F6" s="308" t="s">
        <v>265</v>
      </c>
      <c r="G6" s="308" t="s">
        <v>99</v>
      </c>
      <c r="H6" s="333" t="s">
        <v>205</v>
      </c>
      <c r="I6" s="334"/>
      <c r="J6" s="330" t="s">
        <v>55</v>
      </c>
      <c r="K6" s="331"/>
      <c r="L6" s="331"/>
      <c r="M6" s="331"/>
      <c r="N6" s="332"/>
      <c r="O6" s="308" t="s">
        <v>57</v>
      </c>
      <c r="P6" s="322" t="s">
        <v>56</v>
      </c>
      <c r="Q6" s="308" t="s">
        <v>53</v>
      </c>
      <c r="R6" s="308"/>
      <c r="S6" s="146"/>
      <c r="T6" s="146"/>
      <c r="U6" s="146"/>
    </row>
    <row r="7" spans="1:21" s="57" customFormat="1" ht="129" customHeight="1" thickBot="1" x14ac:dyDescent="0.5">
      <c r="A7" s="146"/>
      <c r="B7" s="328"/>
      <c r="C7" s="329"/>
      <c r="D7" s="309"/>
      <c r="E7" s="309"/>
      <c r="F7" s="309"/>
      <c r="G7" s="309"/>
      <c r="H7" s="335"/>
      <c r="I7" s="336"/>
      <c r="J7" s="191" t="s">
        <v>260</v>
      </c>
      <c r="K7" s="191" t="s">
        <v>261</v>
      </c>
      <c r="L7" s="191" t="s">
        <v>206</v>
      </c>
      <c r="M7" s="191" t="s">
        <v>263</v>
      </c>
      <c r="N7" s="191" t="s">
        <v>264</v>
      </c>
      <c r="O7" s="309"/>
      <c r="P7" s="323"/>
      <c r="Q7" s="204" t="s">
        <v>58</v>
      </c>
      <c r="R7" s="204" t="s">
        <v>59</v>
      </c>
      <c r="S7" s="146"/>
      <c r="T7" s="146"/>
      <c r="U7" s="146"/>
    </row>
    <row r="8" spans="1:21" ht="46.5" customHeight="1" x14ac:dyDescent="0.25">
      <c r="A8" s="146"/>
      <c r="B8" s="376">
        <v>1</v>
      </c>
      <c r="C8" s="377" t="s">
        <v>294</v>
      </c>
      <c r="D8" s="355" t="s">
        <v>328</v>
      </c>
      <c r="E8" s="316" t="s">
        <v>313</v>
      </c>
      <c r="F8" s="357" t="s">
        <v>342</v>
      </c>
      <c r="G8" s="219" t="s">
        <v>314</v>
      </c>
      <c r="H8" s="314">
        <v>0.15</v>
      </c>
      <c r="I8" s="317"/>
      <c r="J8" s="314">
        <v>0.7</v>
      </c>
      <c r="K8" s="314"/>
      <c r="L8" s="316"/>
      <c r="M8" s="317">
        <v>1</v>
      </c>
      <c r="N8" s="317"/>
      <c r="O8" s="339">
        <f>K8+N8</f>
        <v>0</v>
      </c>
      <c r="P8" s="344">
        <f>H8*O8</f>
        <v>0</v>
      </c>
      <c r="Q8" s="316"/>
      <c r="R8" s="373"/>
      <c r="S8" s="146"/>
      <c r="T8" s="146"/>
      <c r="U8" s="146"/>
    </row>
    <row r="9" spans="1:21" ht="57" customHeight="1" x14ac:dyDescent="0.25">
      <c r="A9" s="146"/>
      <c r="B9" s="346"/>
      <c r="C9" s="347"/>
      <c r="D9" s="356"/>
      <c r="E9" s="315"/>
      <c r="F9" s="315"/>
      <c r="G9" s="203" t="s">
        <v>329</v>
      </c>
      <c r="H9" s="315"/>
      <c r="I9" s="318"/>
      <c r="J9" s="315"/>
      <c r="K9" s="315"/>
      <c r="L9" s="315"/>
      <c r="M9" s="318"/>
      <c r="N9" s="318"/>
      <c r="O9" s="340"/>
      <c r="P9" s="345"/>
      <c r="Q9" s="315"/>
      <c r="R9" s="374"/>
      <c r="S9" s="146"/>
      <c r="T9" s="146"/>
      <c r="U9" s="146"/>
    </row>
    <row r="10" spans="1:21" ht="48" customHeight="1" x14ac:dyDescent="0.25">
      <c r="A10" s="146"/>
      <c r="B10" s="346"/>
      <c r="C10" s="347"/>
      <c r="D10" s="356"/>
      <c r="E10" s="315"/>
      <c r="F10" s="315"/>
      <c r="G10" s="203" t="s">
        <v>330</v>
      </c>
      <c r="H10" s="315"/>
      <c r="I10" s="192"/>
      <c r="J10" s="315"/>
      <c r="K10" s="315"/>
      <c r="L10" s="315"/>
      <c r="M10" s="318"/>
      <c r="N10" s="318"/>
      <c r="O10" s="340"/>
      <c r="P10" s="345"/>
      <c r="Q10" s="315"/>
      <c r="R10" s="374"/>
      <c r="S10" s="146"/>
      <c r="T10" s="146"/>
      <c r="U10" s="146"/>
    </row>
    <row r="11" spans="1:21" ht="48" customHeight="1" x14ac:dyDescent="0.25">
      <c r="A11" s="146"/>
      <c r="B11" s="346"/>
      <c r="C11" s="347"/>
      <c r="D11" s="356"/>
      <c r="E11" s="315"/>
      <c r="F11" s="315"/>
      <c r="G11" s="203" t="s">
        <v>331</v>
      </c>
      <c r="H11" s="315"/>
      <c r="I11" s="192"/>
      <c r="J11" s="315"/>
      <c r="K11" s="315"/>
      <c r="L11" s="315"/>
      <c r="M11" s="318"/>
      <c r="N11" s="318"/>
      <c r="O11" s="340"/>
      <c r="P11" s="345"/>
      <c r="Q11" s="315"/>
      <c r="R11" s="374"/>
      <c r="S11" s="146"/>
      <c r="T11" s="146"/>
      <c r="U11" s="146"/>
    </row>
    <row r="12" spans="1:21" ht="48" customHeight="1" x14ac:dyDescent="0.25">
      <c r="A12" s="146"/>
      <c r="B12" s="346"/>
      <c r="C12" s="347"/>
      <c r="D12" s="356"/>
      <c r="E12" s="315"/>
      <c r="F12" s="315"/>
      <c r="G12" s="203" t="s">
        <v>315</v>
      </c>
      <c r="H12" s="315"/>
      <c r="I12" s="192"/>
      <c r="J12" s="315"/>
      <c r="K12" s="315"/>
      <c r="L12" s="315"/>
      <c r="M12" s="318"/>
      <c r="N12" s="318"/>
      <c r="O12" s="340"/>
      <c r="P12" s="345"/>
      <c r="Q12" s="315"/>
      <c r="R12" s="374"/>
      <c r="S12" s="146"/>
      <c r="T12" s="146"/>
      <c r="U12" s="146"/>
    </row>
    <row r="13" spans="1:21" ht="105" customHeight="1" x14ac:dyDescent="0.25">
      <c r="A13" s="146"/>
      <c r="B13" s="346">
        <v>2</v>
      </c>
      <c r="C13" s="347" t="s">
        <v>285</v>
      </c>
      <c r="D13" s="348" t="s">
        <v>316</v>
      </c>
      <c r="E13" s="347" t="s">
        <v>322</v>
      </c>
      <c r="F13" s="375" t="s">
        <v>342</v>
      </c>
      <c r="G13" s="203" t="s">
        <v>317</v>
      </c>
      <c r="H13" s="350">
        <v>0.2</v>
      </c>
      <c r="I13" s="192"/>
      <c r="J13" s="312">
        <v>0.6</v>
      </c>
      <c r="K13" s="350"/>
      <c r="L13" s="352"/>
      <c r="M13" s="350">
        <v>0.4</v>
      </c>
      <c r="N13" s="318"/>
      <c r="O13" s="340">
        <f>K13+N13</f>
        <v>0</v>
      </c>
      <c r="P13" s="345">
        <f>O13*H13</f>
        <v>0</v>
      </c>
      <c r="Q13" s="315"/>
      <c r="R13" s="374"/>
      <c r="S13" s="146"/>
      <c r="T13" s="146"/>
      <c r="U13" s="146"/>
    </row>
    <row r="14" spans="1:21" ht="75" customHeight="1" x14ac:dyDescent="0.25">
      <c r="A14" s="146"/>
      <c r="B14" s="346"/>
      <c r="C14" s="347"/>
      <c r="D14" s="348"/>
      <c r="E14" s="347"/>
      <c r="F14" s="315"/>
      <c r="G14" s="203" t="s">
        <v>318</v>
      </c>
      <c r="H14" s="350"/>
      <c r="I14" s="192"/>
      <c r="J14" s="315"/>
      <c r="K14" s="350"/>
      <c r="L14" s="352"/>
      <c r="M14" s="350"/>
      <c r="N14" s="318"/>
      <c r="O14" s="340"/>
      <c r="P14" s="345"/>
      <c r="Q14" s="315"/>
      <c r="R14" s="374"/>
      <c r="S14" s="146"/>
      <c r="T14" s="146"/>
      <c r="U14" s="146"/>
    </row>
    <row r="15" spans="1:21" ht="86.25" customHeight="1" x14ac:dyDescent="0.25">
      <c r="A15" s="146"/>
      <c r="B15" s="346"/>
      <c r="C15" s="347"/>
      <c r="D15" s="348"/>
      <c r="E15" s="347"/>
      <c r="F15" s="315"/>
      <c r="G15" s="203" t="s">
        <v>319</v>
      </c>
      <c r="H15" s="350"/>
      <c r="I15" s="192"/>
      <c r="J15" s="315"/>
      <c r="K15" s="350"/>
      <c r="L15" s="352"/>
      <c r="M15" s="350"/>
      <c r="N15" s="318"/>
      <c r="O15" s="340"/>
      <c r="P15" s="345"/>
      <c r="Q15" s="315"/>
      <c r="R15" s="374"/>
      <c r="S15" s="146"/>
      <c r="T15" s="146"/>
      <c r="U15" s="146"/>
    </row>
    <row r="16" spans="1:21" ht="258.75" customHeight="1" x14ac:dyDescent="0.25">
      <c r="A16" s="146"/>
      <c r="B16" s="220">
        <v>3</v>
      </c>
      <c r="C16" s="213" t="s">
        <v>299</v>
      </c>
      <c r="D16" s="214" t="s">
        <v>320</v>
      </c>
      <c r="E16" s="213" t="s">
        <v>321</v>
      </c>
      <c r="F16" s="202" t="s">
        <v>342</v>
      </c>
      <c r="G16" s="203" t="s">
        <v>332</v>
      </c>
      <c r="H16" s="215">
        <v>0.15</v>
      </c>
      <c r="I16" s="192"/>
      <c r="J16" s="194">
        <v>1</v>
      </c>
      <c r="K16" s="215"/>
      <c r="L16" s="216"/>
      <c r="M16" s="215">
        <v>1</v>
      </c>
      <c r="N16" s="192"/>
      <c r="O16" s="217">
        <f>K16+N16</f>
        <v>0</v>
      </c>
      <c r="P16" s="218">
        <f>O16*H16</f>
        <v>0</v>
      </c>
      <c r="Q16" s="193"/>
      <c r="R16" s="221"/>
      <c r="S16" s="146"/>
      <c r="T16" s="146"/>
      <c r="U16" s="146"/>
    </row>
    <row r="17" spans="1:21" ht="192.75" customHeight="1" x14ac:dyDescent="0.25">
      <c r="A17" s="146"/>
      <c r="B17" s="346">
        <v>4</v>
      </c>
      <c r="C17" s="347" t="s">
        <v>299</v>
      </c>
      <c r="D17" s="348" t="s">
        <v>338</v>
      </c>
      <c r="E17" s="226" t="s">
        <v>339</v>
      </c>
      <c r="F17" s="347" t="s">
        <v>342</v>
      </c>
      <c r="G17" s="203" t="s">
        <v>343</v>
      </c>
      <c r="H17" s="350">
        <v>0.2</v>
      </c>
      <c r="I17" s="192"/>
      <c r="J17" s="224">
        <v>0.8</v>
      </c>
      <c r="K17" s="350"/>
      <c r="L17" s="352"/>
      <c r="M17" s="224">
        <v>0.8</v>
      </c>
      <c r="N17" s="318"/>
      <c r="O17" s="340">
        <f>K17+N17</f>
        <v>0</v>
      </c>
      <c r="P17" s="345">
        <f>O17*H17</f>
        <v>0</v>
      </c>
      <c r="Q17" s="315"/>
      <c r="R17" s="374"/>
      <c r="S17" s="146"/>
      <c r="T17" s="146"/>
      <c r="U17" s="146"/>
    </row>
    <row r="18" spans="1:21" ht="111.75" customHeight="1" x14ac:dyDescent="0.25">
      <c r="A18" s="146"/>
      <c r="B18" s="346"/>
      <c r="C18" s="347"/>
      <c r="D18" s="348"/>
      <c r="E18" s="226" t="s">
        <v>340</v>
      </c>
      <c r="F18" s="347"/>
      <c r="G18" s="203" t="s">
        <v>344</v>
      </c>
      <c r="H18" s="350"/>
      <c r="I18" s="225"/>
      <c r="J18" s="224">
        <v>1</v>
      </c>
      <c r="K18" s="350"/>
      <c r="L18" s="352"/>
      <c r="M18" s="224">
        <v>1</v>
      </c>
      <c r="N18" s="318"/>
      <c r="O18" s="340"/>
      <c r="P18" s="345"/>
      <c r="Q18" s="315"/>
      <c r="R18" s="374"/>
      <c r="S18" s="146"/>
      <c r="T18" s="146"/>
      <c r="U18" s="146"/>
    </row>
    <row r="19" spans="1:21" ht="149.25" customHeight="1" x14ac:dyDescent="0.25">
      <c r="A19" s="146"/>
      <c r="B19" s="346"/>
      <c r="C19" s="347"/>
      <c r="D19" s="348"/>
      <c r="E19" s="226" t="s">
        <v>341</v>
      </c>
      <c r="F19" s="347"/>
      <c r="G19" s="203" t="s">
        <v>345</v>
      </c>
      <c r="H19" s="350"/>
      <c r="I19" s="192"/>
      <c r="J19" s="224">
        <v>1</v>
      </c>
      <c r="K19" s="350"/>
      <c r="L19" s="352"/>
      <c r="M19" s="224">
        <v>1</v>
      </c>
      <c r="N19" s="318"/>
      <c r="O19" s="340"/>
      <c r="P19" s="345"/>
      <c r="Q19" s="315"/>
      <c r="R19" s="374"/>
      <c r="S19" s="146"/>
      <c r="T19" s="146"/>
      <c r="U19" s="146"/>
    </row>
    <row r="20" spans="1:21" ht="199.5" customHeight="1" x14ac:dyDescent="0.25">
      <c r="A20" s="146"/>
      <c r="B20" s="346">
        <v>5</v>
      </c>
      <c r="C20" s="347" t="s">
        <v>333</v>
      </c>
      <c r="D20" s="347" t="s">
        <v>324</v>
      </c>
      <c r="E20" s="347" t="s">
        <v>325</v>
      </c>
      <c r="F20" s="347" t="s">
        <v>342</v>
      </c>
      <c r="G20" s="203" t="s">
        <v>323</v>
      </c>
      <c r="H20" s="350">
        <v>0.3</v>
      </c>
      <c r="I20" s="192"/>
      <c r="J20" s="312">
        <v>0.6</v>
      </c>
      <c r="K20" s="350"/>
      <c r="L20" s="352"/>
      <c r="M20" s="350">
        <v>0.4</v>
      </c>
      <c r="N20" s="312"/>
      <c r="O20" s="340">
        <f>K20+N20</f>
        <v>0</v>
      </c>
      <c r="P20" s="345">
        <f>O20*H20</f>
        <v>0</v>
      </c>
      <c r="Q20" s="315"/>
      <c r="R20" s="374"/>
      <c r="S20" s="146"/>
      <c r="T20" s="146"/>
      <c r="U20" s="146"/>
    </row>
    <row r="21" spans="1:21" ht="133.5" customHeight="1" thickBot="1" x14ac:dyDescent="0.3">
      <c r="A21" s="146"/>
      <c r="B21" s="349"/>
      <c r="C21" s="354"/>
      <c r="D21" s="354"/>
      <c r="E21" s="354"/>
      <c r="F21" s="354"/>
      <c r="G21" s="222" t="s">
        <v>326</v>
      </c>
      <c r="H21" s="351"/>
      <c r="I21" s="223"/>
      <c r="J21" s="313"/>
      <c r="K21" s="351"/>
      <c r="L21" s="353"/>
      <c r="M21" s="351"/>
      <c r="N21" s="313"/>
      <c r="O21" s="379"/>
      <c r="P21" s="380"/>
      <c r="Q21" s="313"/>
      <c r="R21" s="378"/>
      <c r="S21" s="146"/>
      <c r="T21" s="146"/>
      <c r="U21" s="146"/>
    </row>
    <row r="22" spans="1:21" ht="27" customHeight="1" thickBot="1" x14ac:dyDescent="0.35">
      <c r="A22" s="146"/>
      <c r="B22" s="205" t="s">
        <v>48</v>
      </c>
      <c r="C22" s="206"/>
      <c r="D22" s="206"/>
      <c r="E22" s="207"/>
      <c r="F22" s="207"/>
      <c r="G22" s="208"/>
      <c r="H22" s="209">
        <f>IF(SUM(H8:H21)&gt;100%,"supera el 100%",SUM(H8:H21))</f>
        <v>1</v>
      </c>
      <c r="I22" s="210"/>
      <c r="J22" s="210"/>
      <c r="K22" s="210"/>
      <c r="L22" s="211"/>
      <c r="M22" s="211"/>
      <c r="N22" s="210"/>
      <c r="O22" s="211"/>
      <c r="P22" s="212">
        <f>SUM(P8:P21)</f>
        <v>0</v>
      </c>
      <c r="Q22" s="70"/>
      <c r="R22" s="91"/>
      <c r="S22" s="146"/>
      <c r="T22" s="146"/>
      <c r="U22" s="146"/>
    </row>
    <row r="23" spans="1:21" ht="27" customHeight="1" x14ac:dyDescent="0.25">
      <c r="A23" s="146"/>
      <c r="B23" s="341" t="s">
        <v>334</v>
      </c>
      <c r="C23" s="342"/>
      <c r="D23" s="342"/>
      <c r="E23" s="342"/>
      <c r="F23" s="342"/>
      <c r="G23" s="342"/>
      <c r="H23" s="342"/>
      <c r="I23" s="342"/>
      <c r="J23" s="342"/>
      <c r="K23" s="342"/>
      <c r="L23" s="342"/>
      <c r="M23" s="342"/>
      <c r="N23" s="342"/>
      <c r="O23" s="343"/>
      <c r="P23" s="86">
        <v>0</v>
      </c>
      <c r="Q23" s="337"/>
      <c r="R23" s="338"/>
      <c r="S23" s="146"/>
      <c r="T23" s="146"/>
      <c r="U23" s="146"/>
    </row>
    <row r="24" spans="1:21" ht="27" customHeight="1" x14ac:dyDescent="0.25">
      <c r="A24" s="146"/>
      <c r="B24" s="87"/>
      <c r="C24" s="84"/>
      <c r="D24" s="84"/>
      <c r="E24" s="84"/>
      <c r="F24" s="84"/>
      <c r="G24" s="83"/>
      <c r="H24" s="84"/>
      <c r="I24" s="84"/>
      <c r="J24" s="84"/>
      <c r="K24" s="84"/>
      <c r="L24" s="84"/>
      <c r="M24" s="83"/>
      <c r="N24" s="83"/>
      <c r="O24" s="83"/>
      <c r="P24" s="85">
        <f>SUM(P22:P23)</f>
        <v>0</v>
      </c>
      <c r="Q24" s="337"/>
      <c r="R24" s="338"/>
      <c r="S24" s="146"/>
      <c r="T24" s="146"/>
      <c r="U24" s="146"/>
    </row>
    <row r="25" spans="1:21" ht="39" customHeight="1" x14ac:dyDescent="0.25">
      <c r="A25" s="146"/>
      <c r="B25" s="88"/>
      <c r="C25" s="372" t="s">
        <v>283</v>
      </c>
      <c r="D25" s="372"/>
      <c r="E25" s="372" t="s">
        <v>284</v>
      </c>
      <c r="F25" s="372"/>
      <c r="G25" s="83"/>
      <c r="H25" s="83"/>
      <c r="I25" s="83"/>
      <c r="J25" s="83"/>
      <c r="K25" s="83"/>
      <c r="L25" s="83"/>
      <c r="M25" s="83"/>
      <c r="N25" s="83"/>
      <c r="O25" s="83"/>
      <c r="P25" s="83"/>
      <c r="Q25" s="337"/>
      <c r="R25" s="338"/>
      <c r="S25" s="146"/>
      <c r="T25" s="146"/>
      <c r="U25" s="146"/>
    </row>
    <row r="26" spans="1:21" ht="29.25" customHeight="1" thickBot="1" x14ac:dyDescent="0.3">
      <c r="A26" s="146"/>
      <c r="B26" s="150"/>
      <c r="C26" s="372" t="s">
        <v>336</v>
      </c>
      <c r="D26" s="372"/>
      <c r="E26" s="372" t="s">
        <v>337</v>
      </c>
      <c r="F26" s="372"/>
      <c r="G26" s="198"/>
      <c r="H26" s="89"/>
      <c r="I26" s="89"/>
      <c r="J26" s="89"/>
      <c r="K26" s="89"/>
      <c r="L26" s="89"/>
      <c r="M26" s="89"/>
      <c r="N26" s="89"/>
      <c r="O26" s="89"/>
      <c r="P26" s="151"/>
      <c r="Q26" s="89"/>
      <c r="R26" s="152"/>
      <c r="S26" s="146"/>
      <c r="T26" s="146"/>
      <c r="U26" s="146"/>
    </row>
    <row r="27" spans="1:21" ht="48.75" customHeight="1" x14ac:dyDescent="0.35">
      <c r="A27" s="146"/>
      <c r="B27" s="150"/>
      <c r="C27" s="187" t="s">
        <v>258</v>
      </c>
      <c r="D27" s="364">
        <v>43159</v>
      </c>
      <c r="E27" s="365"/>
      <c r="F27" s="89"/>
      <c r="G27" s="369"/>
      <c r="H27" s="370"/>
      <c r="I27" s="370"/>
      <c r="J27" s="371"/>
      <c r="K27" s="153"/>
      <c r="L27" s="358"/>
      <c r="M27" s="359"/>
      <c r="N27" s="359"/>
      <c r="O27" s="360"/>
      <c r="P27" s="154"/>
      <c r="Q27" s="155"/>
      <c r="R27" s="156"/>
      <c r="S27" s="146"/>
      <c r="T27" s="146"/>
      <c r="U27" s="146"/>
    </row>
    <row r="28" spans="1:21" ht="48" customHeight="1" thickBot="1" x14ac:dyDescent="0.4">
      <c r="A28" s="146"/>
      <c r="B28" s="150"/>
      <c r="C28" s="187" t="s">
        <v>259</v>
      </c>
      <c r="D28" s="365" t="s">
        <v>327</v>
      </c>
      <c r="E28" s="365"/>
      <c r="F28" s="89"/>
      <c r="G28" s="366" t="s">
        <v>335</v>
      </c>
      <c r="H28" s="367"/>
      <c r="I28" s="367"/>
      <c r="J28" s="368"/>
      <c r="K28" s="153"/>
      <c r="L28" s="361" t="s">
        <v>61</v>
      </c>
      <c r="M28" s="362"/>
      <c r="N28" s="362"/>
      <c r="O28" s="363"/>
      <c r="P28" s="157"/>
      <c r="Q28" s="158"/>
      <c r="R28" s="159"/>
      <c r="S28" s="146"/>
      <c r="T28" s="146"/>
      <c r="U28" s="146"/>
    </row>
    <row r="29" spans="1:21" ht="27" thickBot="1" x14ac:dyDescent="0.3">
      <c r="A29" s="146"/>
      <c r="B29" s="160"/>
      <c r="C29" s="161"/>
      <c r="D29" s="90"/>
      <c r="E29" s="90"/>
      <c r="F29" s="90"/>
      <c r="G29" s="199"/>
      <c r="H29" s="90"/>
      <c r="I29" s="90"/>
      <c r="J29" s="90"/>
      <c r="K29" s="90"/>
      <c r="L29" s="90"/>
      <c r="M29" s="90"/>
      <c r="N29" s="90"/>
      <c r="O29" s="90"/>
      <c r="P29" s="162"/>
      <c r="Q29" s="90"/>
      <c r="R29" s="163"/>
      <c r="S29" s="146"/>
      <c r="T29" s="146"/>
      <c r="U29" s="146"/>
    </row>
    <row r="30" spans="1:21" ht="26.25" x14ac:dyDescent="0.25">
      <c r="A30" s="146"/>
      <c r="B30" s="146"/>
      <c r="C30" s="146"/>
      <c r="D30" s="146"/>
      <c r="E30" s="146"/>
      <c r="F30" s="146"/>
      <c r="G30" s="200"/>
      <c r="H30" s="146"/>
      <c r="I30" s="146"/>
      <c r="J30" s="146"/>
      <c r="K30" s="146"/>
      <c r="L30" s="146"/>
      <c r="M30" s="146"/>
      <c r="N30" s="146"/>
      <c r="O30" s="146"/>
      <c r="P30" s="146"/>
      <c r="Q30" s="146"/>
      <c r="R30" s="146"/>
      <c r="S30" s="146"/>
      <c r="T30" s="146"/>
      <c r="U30" s="146"/>
    </row>
    <row r="31" spans="1:21" ht="26.25" x14ac:dyDescent="0.25">
      <c r="A31" s="146"/>
      <c r="B31" s="146"/>
      <c r="C31" s="146"/>
      <c r="D31" s="146"/>
      <c r="E31" s="146"/>
      <c r="F31" s="146"/>
      <c r="G31" s="200"/>
      <c r="H31" s="146"/>
      <c r="I31" s="146"/>
      <c r="J31" s="146"/>
      <c r="K31" s="146"/>
      <c r="L31" s="146"/>
      <c r="M31" s="146"/>
      <c r="N31" s="146"/>
      <c r="O31" s="146"/>
      <c r="P31" s="146"/>
      <c r="Q31" s="146"/>
      <c r="R31" s="146"/>
      <c r="S31" s="146"/>
      <c r="T31" s="146"/>
      <c r="U31" s="146"/>
    </row>
  </sheetData>
  <mergeCells count="87">
    <mergeCell ref="Q8:Q12"/>
    <mergeCell ref="K13:K15"/>
    <mergeCell ref="L13:L15"/>
    <mergeCell ref="M13:M15"/>
    <mergeCell ref="N13:N15"/>
    <mergeCell ref="R17:R19"/>
    <mergeCell ref="Q20:Q21"/>
    <mergeCell ref="R20:R21"/>
    <mergeCell ref="O13:O15"/>
    <mergeCell ref="P13:P15"/>
    <mergeCell ref="O17:O19"/>
    <mergeCell ref="O20:O21"/>
    <mergeCell ref="P17:P19"/>
    <mergeCell ref="P20:P21"/>
    <mergeCell ref="Q17:Q19"/>
    <mergeCell ref="R8:R12"/>
    <mergeCell ref="Q13:Q15"/>
    <mergeCell ref="R13:R15"/>
    <mergeCell ref="N17:N19"/>
    <mergeCell ref="B17:B19"/>
    <mergeCell ref="C17:C19"/>
    <mergeCell ref="D17:D19"/>
    <mergeCell ref="F17:F19"/>
    <mergeCell ref="H17:H19"/>
    <mergeCell ref="K17:K19"/>
    <mergeCell ref="L17:L19"/>
    <mergeCell ref="E13:E15"/>
    <mergeCell ref="F13:F15"/>
    <mergeCell ref="H13:H15"/>
    <mergeCell ref="B8:B12"/>
    <mergeCell ref="C8:C12"/>
    <mergeCell ref="D8:D12"/>
    <mergeCell ref="E8:E12"/>
    <mergeCell ref="F8:F12"/>
    <mergeCell ref="L27:O27"/>
    <mergeCell ref="L28:O28"/>
    <mergeCell ref="D27:E27"/>
    <mergeCell ref="D28:E28"/>
    <mergeCell ref="G28:J28"/>
    <mergeCell ref="G27:J27"/>
    <mergeCell ref="C25:D25"/>
    <mergeCell ref="E25:F25"/>
    <mergeCell ref="C26:D26"/>
    <mergeCell ref="E26:F26"/>
    <mergeCell ref="Q23:R25"/>
    <mergeCell ref="O8:O12"/>
    <mergeCell ref="B23:O23"/>
    <mergeCell ref="P8:P12"/>
    <mergeCell ref="B13:B15"/>
    <mergeCell ref="C13:C15"/>
    <mergeCell ref="D13:D15"/>
    <mergeCell ref="B20:B21"/>
    <mergeCell ref="K20:K21"/>
    <mergeCell ref="L20:L21"/>
    <mergeCell ref="M20:M21"/>
    <mergeCell ref="N20:N21"/>
    <mergeCell ref="C20:C21"/>
    <mergeCell ref="D20:D21"/>
    <mergeCell ref="E20:E21"/>
    <mergeCell ref="F20:F21"/>
    <mergeCell ref="O5:R5"/>
    <mergeCell ref="F6:F7"/>
    <mergeCell ref="P6:P7"/>
    <mergeCell ref="Q6:R6"/>
    <mergeCell ref="B4:R4"/>
    <mergeCell ref="B5:H5"/>
    <mergeCell ref="B6:B7"/>
    <mergeCell ref="E6:E7"/>
    <mergeCell ref="C6:C7"/>
    <mergeCell ref="D6:D7"/>
    <mergeCell ref="O6:O7"/>
    <mergeCell ref="J6:N6"/>
    <mergeCell ref="H6:I7"/>
    <mergeCell ref="H1:H2"/>
    <mergeCell ref="K5:N5"/>
    <mergeCell ref="G6:G7"/>
    <mergeCell ref="F1:F2"/>
    <mergeCell ref="J20:J21"/>
    <mergeCell ref="H8:H12"/>
    <mergeCell ref="K8:K12"/>
    <mergeCell ref="L8:L12"/>
    <mergeCell ref="M8:M12"/>
    <mergeCell ref="N8:N12"/>
    <mergeCell ref="I8:I9"/>
    <mergeCell ref="J8:J12"/>
    <mergeCell ref="J13:J15"/>
    <mergeCell ref="H20:H21"/>
  </mergeCells>
  <conditionalFormatting sqref="O8 O13 O16:O18 O20">
    <cfRule type="cellIs" dxfId="4" priority="2" operator="greaterThan">
      <formula>100</formula>
    </cfRule>
  </conditionalFormatting>
  <dataValidations count="1">
    <dataValidation allowBlank="1" showInputMessage="1" showErrorMessage="1" errorTitle="error" error="solo datos númericos" sqref="H8:H21"/>
  </dataValidations>
  <printOptions horizontalCentered="1" verticalCentered="1"/>
  <pageMargins left="0.35433070866141736" right="0.31496062992125984" top="0.35433070866141736" bottom="0.39370078740157483" header="0.31496062992125984" footer="0.31496062992125984"/>
  <pageSetup paperSize="175" scale="2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Hoja1!$A$2:$A$17</xm:f>
          </x14:formula1>
          <xm:sqref>C8:C21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47" t="s">
        <v>66</v>
      </c>
      <c r="C2" s="247"/>
      <c r="D2" s="247"/>
      <c r="E2" s="247"/>
      <c r="F2" s="402"/>
      <c r="G2" s="402"/>
      <c r="H2" s="402"/>
      <c r="I2" s="402"/>
      <c r="J2" s="402"/>
      <c r="K2" s="402"/>
      <c r="L2" s="402"/>
      <c r="M2" s="402"/>
      <c r="N2" s="402"/>
      <c r="O2" s="402"/>
      <c r="P2" s="402"/>
      <c r="Q2" s="402"/>
      <c r="R2" s="402"/>
    </row>
    <row r="3" spans="1:19" x14ac:dyDescent="0.25">
      <c r="B3" s="257" t="s">
        <v>1</v>
      </c>
      <c r="C3" s="257"/>
      <c r="D3" s="257"/>
      <c r="E3" s="25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67</v>
      </c>
      <c r="D8" s="6">
        <v>41715</v>
      </c>
      <c r="F8" s="21"/>
    </row>
    <row r="9" spans="1:19" x14ac:dyDescent="0.25">
      <c r="C9" s="251" t="s">
        <v>68</v>
      </c>
      <c r="D9" s="5" t="s">
        <v>69</v>
      </c>
      <c r="F9" s="20"/>
      <c r="G9" s="7"/>
    </row>
    <row r="10" spans="1:19" x14ac:dyDescent="0.25">
      <c r="C10" s="251"/>
      <c r="D10" s="5" t="s">
        <v>13</v>
      </c>
      <c r="F10" s="20"/>
    </row>
    <row r="11" spans="1:19" x14ac:dyDescent="0.25">
      <c r="C11" s="2" t="s">
        <v>70</v>
      </c>
      <c r="D11" s="5" t="s">
        <v>69</v>
      </c>
      <c r="F11" s="20"/>
    </row>
    <row r="12" spans="1:19" x14ac:dyDescent="0.25">
      <c r="C12" s="2"/>
      <c r="D12" s="5" t="s">
        <v>71</v>
      </c>
      <c r="F12" s="20"/>
    </row>
    <row r="13" spans="1:19" x14ac:dyDescent="0.25">
      <c r="D13" s="29"/>
      <c r="E13" s="20"/>
      <c r="F13" s="20"/>
    </row>
    <row r="14" spans="1:19" ht="15.75" thickBot="1" x14ac:dyDescent="0.3"/>
    <row r="15" spans="1:19" ht="15.75" thickBot="1" x14ac:dyDescent="0.3">
      <c r="A15" s="403" t="s">
        <v>14</v>
      </c>
      <c r="B15" s="404"/>
      <c r="C15" s="404"/>
      <c r="D15" s="404"/>
      <c r="E15" s="404"/>
      <c r="F15" s="404"/>
      <c r="G15" s="404"/>
      <c r="H15" s="405" t="s">
        <v>72</v>
      </c>
      <c r="I15" s="388"/>
      <c r="J15" s="388"/>
      <c r="K15" s="388"/>
      <c r="L15" s="388"/>
      <c r="M15" s="388"/>
      <c r="N15" s="388"/>
      <c r="O15" s="388"/>
      <c r="P15" s="388"/>
      <c r="Q15" s="388"/>
      <c r="R15" s="389"/>
    </row>
    <row r="16" spans="1:19" ht="28.5" customHeight="1" x14ac:dyDescent="0.25">
      <c r="A16" s="62" t="s">
        <v>17</v>
      </c>
      <c r="B16" s="62" t="s">
        <v>18</v>
      </c>
      <c r="C16" s="66" t="s">
        <v>19</v>
      </c>
      <c r="D16" s="62" t="s">
        <v>20</v>
      </c>
      <c r="E16" s="62" t="s">
        <v>73</v>
      </c>
      <c r="F16" s="62" t="s">
        <v>22</v>
      </c>
      <c r="G16" s="36" t="s">
        <v>23</v>
      </c>
      <c r="H16" s="406" t="s">
        <v>74</v>
      </c>
      <c r="I16" s="407"/>
      <c r="J16" s="407"/>
      <c r="K16" s="408"/>
      <c r="L16" s="62" t="s">
        <v>75</v>
      </c>
      <c r="M16" s="409" t="s">
        <v>76</v>
      </c>
      <c r="N16" s="411" t="s">
        <v>77</v>
      </c>
      <c r="O16" s="413" t="s">
        <v>78</v>
      </c>
      <c r="P16" s="414"/>
      <c r="Q16" s="406" t="s">
        <v>16</v>
      </c>
      <c r="R16" s="408"/>
    </row>
    <row r="17" spans="1:18" ht="30" customHeight="1" x14ac:dyDescent="0.25">
      <c r="A17" s="255" t="s">
        <v>26</v>
      </c>
      <c r="B17" s="256">
        <v>0.3</v>
      </c>
      <c r="C17" s="234" t="s">
        <v>27</v>
      </c>
      <c r="D17" s="10" t="s">
        <v>28</v>
      </c>
      <c r="E17" s="234">
        <v>4</v>
      </c>
      <c r="F17" s="234" t="s">
        <v>29</v>
      </c>
      <c r="G17" s="248" t="s">
        <v>30</v>
      </c>
      <c r="H17" s="59" t="s">
        <v>62</v>
      </c>
      <c r="I17" s="59" t="s">
        <v>63</v>
      </c>
      <c r="J17" s="59" t="s">
        <v>64</v>
      </c>
      <c r="K17" s="59" t="s">
        <v>79</v>
      </c>
      <c r="L17" s="9" t="s">
        <v>65</v>
      </c>
      <c r="M17" s="410"/>
      <c r="N17" s="412"/>
      <c r="O17" s="22" t="s">
        <v>80</v>
      </c>
      <c r="P17" s="22" t="s">
        <v>59</v>
      </c>
      <c r="Q17" s="22" t="s">
        <v>24</v>
      </c>
      <c r="R17" s="60" t="s">
        <v>25</v>
      </c>
    </row>
    <row r="18" spans="1:18" ht="45" customHeight="1" x14ac:dyDescent="0.25">
      <c r="A18" s="255"/>
      <c r="B18" s="255"/>
      <c r="C18" s="235"/>
      <c r="D18" s="11" t="s">
        <v>31</v>
      </c>
      <c r="E18" s="235"/>
      <c r="F18" s="235"/>
      <c r="G18" s="248"/>
      <c r="H18" s="399">
        <v>0.25</v>
      </c>
      <c r="I18" s="390">
        <f>1/E17</f>
        <v>0.25</v>
      </c>
      <c r="J18" s="390"/>
      <c r="K18" s="390"/>
      <c r="L18" s="396">
        <f>SUM(H18:K18)</f>
        <v>0.5</v>
      </c>
      <c r="M18" s="396">
        <f>2*B17/E17</f>
        <v>0.15</v>
      </c>
      <c r="N18" s="393" t="s">
        <v>81</v>
      </c>
      <c r="O18" s="393" t="s">
        <v>82</v>
      </c>
      <c r="P18" s="234" t="s">
        <v>83</v>
      </c>
      <c r="Q18" s="393" t="s">
        <v>84</v>
      </c>
      <c r="R18" s="234"/>
    </row>
    <row r="19" spans="1:18" ht="35.25" customHeight="1" x14ac:dyDescent="0.25">
      <c r="A19" s="255"/>
      <c r="B19" s="255"/>
      <c r="C19" s="235"/>
      <c r="D19" s="11" t="s">
        <v>32</v>
      </c>
      <c r="E19" s="235"/>
      <c r="F19" s="235"/>
      <c r="G19" s="248"/>
      <c r="H19" s="400"/>
      <c r="I19" s="391"/>
      <c r="J19" s="391"/>
      <c r="K19" s="391"/>
      <c r="L19" s="397"/>
      <c r="M19" s="397"/>
      <c r="N19" s="394"/>
      <c r="O19" s="394"/>
      <c r="P19" s="235"/>
      <c r="Q19" s="394"/>
      <c r="R19" s="235"/>
    </row>
    <row r="20" spans="1:18" ht="39.75" customHeight="1" x14ac:dyDescent="0.25">
      <c r="A20" s="255"/>
      <c r="B20" s="255"/>
      <c r="C20" s="236"/>
      <c r="D20" s="11" t="s">
        <v>33</v>
      </c>
      <c r="E20" s="236"/>
      <c r="F20" s="236"/>
      <c r="G20" s="248"/>
      <c r="H20" s="401"/>
      <c r="I20" s="392"/>
      <c r="J20" s="392"/>
      <c r="K20" s="392"/>
      <c r="L20" s="398"/>
      <c r="M20" s="398"/>
      <c r="N20" s="395"/>
      <c r="O20" s="395"/>
      <c r="P20" s="236"/>
      <c r="Q20" s="395"/>
      <c r="R20" s="236"/>
    </row>
    <row r="21" spans="1:18" ht="56.25" customHeight="1" x14ac:dyDescent="0.25">
      <c r="A21" s="244" t="s">
        <v>34</v>
      </c>
      <c r="B21" s="241">
        <v>0.4</v>
      </c>
      <c r="C21" s="234" t="s">
        <v>35</v>
      </c>
      <c r="D21" s="11" t="s">
        <v>85</v>
      </c>
      <c r="E21" s="234">
        <v>20</v>
      </c>
      <c r="F21" s="234" t="s">
        <v>37</v>
      </c>
      <c r="G21" s="234" t="s">
        <v>86</v>
      </c>
      <c r="H21" s="390">
        <v>0.08</v>
      </c>
      <c r="I21" s="390">
        <f>7/E21</f>
        <v>0.35</v>
      </c>
      <c r="J21" s="381"/>
      <c r="K21" s="234"/>
      <c r="L21" s="381">
        <f>+H21+I21+J21+K21</f>
        <v>0.43</v>
      </c>
      <c r="M21" s="381">
        <f>9*B21/E21</f>
        <v>0.18</v>
      </c>
      <c r="N21" s="234"/>
      <c r="O21" s="234"/>
      <c r="P21" s="234"/>
      <c r="Q21" s="234"/>
      <c r="R21" s="238"/>
    </row>
    <row r="22" spans="1:18" ht="47.25" customHeight="1" x14ac:dyDescent="0.25">
      <c r="A22" s="245"/>
      <c r="B22" s="242"/>
      <c r="C22" s="235"/>
      <c r="D22" s="11" t="s">
        <v>39</v>
      </c>
      <c r="E22" s="235"/>
      <c r="F22" s="235"/>
      <c r="G22" s="235"/>
      <c r="H22" s="391"/>
      <c r="I22" s="391"/>
      <c r="J22" s="235"/>
      <c r="K22" s="235"/>
      <c r="L22" s="382"/>
      <c r="M22" s="382"/>
      <c r="N22" s="235"/>
      <c r="O22" s="235"/>
      <c r="P22" s="235"/>
      <c r="Q22" s="235"/>
      <c r="R22" s="239"/>
    </row>
    <row r="23" spans="1:18" ht="57" customHeight="1" x14ac:dyDescent="0.25">
      <c r="A23" s="246"/>
      <c r="B23" s="243"/>
      <c r="C23" s="236"/>
      <c r="D23" s="11" t="s">
        <v>41</v>
      </c>
      <c r="E23" s="235"/>
      <c r="F23" s="236"/>
      <c r="G23" s="236"/>
      <c r="H23" s="392"/>
      <c r="I23" s="392"/>
      <c r="J23" s="236"/>
      <c r="K23" s="236"/>
      <c r="L23" s="383"/>
      <c r="M23" s="383"/>
      <c r="N23" s="236"/>
      <c r="O23" s="236"/>
      <c r="P23" s="236"/>
      <c r="Q23" s="236"/>
      <c r="R23" s="240"/>
    </row>
    <row r="24" spans="1:18" ht="55.5" customHeight="1" x14ac:dyDescent="0.25">
      <c r="A24" s="244" t="s">
        <v>43</v>
      </c>
      <c r="B24" s="241">
        <v>0.3</v>
      </c>
      <c r="C24" s="234" t="s">
        <v>44</v>
      </c>
      <c r="D24" s="11" t="s">
        <v>45</v>
      </c>
      <c r="E24" s="234">
        <v>15</v>
      </c>
      <c r="F24" s="234" t="s">
        <v>29</v>
      </c>
      <c r="G24" s="234" t="s">
        <v>42</v>
      </c>
      <c r="H24" s="390">
        <v>0.1</v>
      </c>
      <c r="I24" s="390">
        <f>5/E24</f>
        <v>0.33333333333333331</v>
      </c>
      <c r="J24" s="234"/>
      <c r="K24" s="234"/>
      <c r="L24" s="381">
        <f>+H24+I24+J24+K24</f>
        <v>0.43333333333333335</v>
      </c>
      <c r="M24" s="381">
        <f>8*B24/E24</f>
        <v>0.16</v>
      </c>
      <c r="N24" s="234"/>
      <c r="O24" s="234"/>
      <c r="P24" s="234"/>
      <c r="Q24" s="234"/>
      <c r="R24" s="234"/>
    </row>
    <row r="25" spans="1:18" ht="39.75" customHeight="1" x14ac:dyDescent="0.25">
      <c r="A25" s="245"/>
      <c r="B25" s="242"/>
      <c r="C25" s="235"/>
      <c r="D25" s="11" t="s">
        <v>46</v>
      </c>
      <c r="E25" s="235"/>
      <c r="F25" s="235"/>
      <c r="G25" s="235"/>
      <c r="H25" s="391"/>
      <c r="I25" s="391"/>
      <c r="J25" s="235"/>
      <c r="K25" s="235"/>
      <c r="L25" s="382"/>
      <c r="M25" s="382"/>
      <c r="N25" s="235"/>
      <c r="O25" s="235"/>
      <c r="P25" s="235"/>
      <c r="Q25" s="235"/>
      <c r="R25" s="235"/>
    </row>
    <row r="26" spans="1:18" ht="39" customHeight="1" x14ac:dyDescent="0.25">
      <c r="A26" s="246"/>
      <c r="B26" s="243"/>
      <c r="C26" s="236"/>
      <c r="D26" s="11" t="s">
        <v>47</v>
      </c>
      <c r="E26" s="236"/>
      <c r="F26" s="236"/>
      <c r="G26" s="236"/>
      <c r="H26" s="392"/>
      <c r="I26" s="392"/>
      <c r="J26" s="236"/>
      <c r="K26" s="236"/>
      <c r="L26" s="383"/>
      <c r="M26" s="383"/>
      <c r="N26" s="236"/>
      <c r="O26" s="236"/>
      <c r="P26" s="236"/>
      <c r="Q26" s="236"/>
      <c r="R26" s="236"/>
    </row>
    <row r="27" spans="1:18" ht="33.75" customHeight="1" x14ac:dyDescent="0.25">
      <c r="A27" s="60" t="s">
        <v>48</v>
      </c>
      <c r="B27" s="61">
        <f>SUM(B17:B26)</f>
        <v>1</v>
      </c>
      <c r="C27" s="61"/>
      <c r="D27" s="5"/>
      <c r="E27" s="5"/>
      <c r="F27" s="5"/>
      <c r="G27" s="11"/>
      <c r="H27" s="61">
        <f>SUM(H18:H26)</f>
        <v>0.43000000000000005</v>
      </c>
      <c r="I27" s="61">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29"/>
      <c r="E29" s="230"/>
      <c r="F29" s="384"/>
      <c r="G29" s="385"/>
      <c r="H29" s="386"/>
      <c r="I29" s="24"/>
      <c r="J29" s="24"/>
      <c r="K29" s="24"/>
      <c r="L29" s="24"/>
      <c r="M29" s="24"/>
      <c r="N29" s="24"/>
      <c r="O29" s="24"/>
      <c r="P29" s="24"/>
      <c r="Q29" s="24"/>
      <c r="R29" s="24"/>
    </row>
    <row r="30" spans="1:18" ht="15.75" thickBot="1" x14ac:dyDescent="0.3">
      <c r="A30" s="13"/>
      <c r="D30" s="227" t="s">
        <v>49</v>
      </c>
      <c r="E30" s="228"/>
      <c r="F30" s="64"/>
      <c r="G30" s="228" t="s">
        <v>50</v>
      </c>
      <c r="H30" s="231"/>
      <c r="I30" s="25"/>
      <c r="J30" s="25"/>
      <c r="K30" s="25"/>
      <c r="L30" s="25"/>
      <c r="M30" s="25"/>
      <c r="N30" s="25"/>
      <c r="O30" s="25"/>
      <c r="P30" s="25"/>
      <c r="Q30" s="25"/>
      <c r="R30" s="25"/>
    </row>
    <row r="31" spans="1:18" ht="15.75" thickBot="1" x14ac:dyDescent="0.3">
      <c r="A31" s="13"/>
    </row>
    <row r="32" spans="1:18" ht="15.75" thickBot="1" x14ac:dyDescent="0.3">
      <c r="A32" s="13"/>
      <c r="B32" s="387" t="s">
        <v>87</v>
      </c>
      <c r="C32" s="388"/>
      <c r="D32" s="388"/>
      <c r="E32" s="388"/>
      <c r="F32" s="388"/>
      <c r="G32" s="388"/>
      <c r="H32" s="389"/>
      <c r="I32" s="34"/>
      <c r="J32" s="34"/>
      <c r="K32" s="34"/>
      <c r="L32" s="34"/>
      <c r="M32" s="34"/>
      <c r="N32" s="34"/>
      <c r="O32" s="34"/>
      <c r="P32" s="34"/>
      <c r="Q32" s="34"/>
      <c r="R32" s="34"/>
    </row>
    <row r="33" spans="1:18" ht="42.75" x14ac:dyDescent="0.25">
      <c r="A33" s="13"/>
      <c r="B33" s="14" t="s">
        <v>88</v>
      </c>
      <c r="C33" s="30" t="s">
        <v>89</v>
      </c>
      <c r="D33" s="15" t="s">
        <v>90</v>
      </c>
      <c r="E33" s="15" t="s">
        <v>91</v>
      </c>
      <c r="F33" s="15" t="s">
        <v>92</v>
      </c>
      <c r="G33" s="66" t="s">
        <v>93</v>
      </c>
      <c r="H33" s="66" t="s">
        <v>94</v>
      </c>
      <c r="I33" s="25"/>
      <c r="J33" s="25"/>
      <c r="K33" s="25"/>
      <c r="L33" s="25"/>
      <c r="M33" s="25"/>
      <c r="N33" s="25"/>
      <c r="O33" s="25"/>
      <c r="P33" s="25"/>
      <c r="Q33" s="25"/>
      <c r="R33" s="25"/>
    </row>
    <row r="34" spans="1:18" ht="105" x14ac:dyDescent="0.25">
      <c r="B34" s="26" t="s">
        <v>54</v>
      </c>
      <c r="C34" s="11" t="s">
        <v>95</v>
      </c>
      <c r="D34" s="11" t="s">
        <v>96</v>
      </c>
      <c r="E34" s="16">
        <v>41807</v>
      </c>
      <c r="F34" s="11" t="s">
        <v>97</v>
      </c>
      <c r="G34" s="20"/>
      <c r="H34" s="17"/>
      <c r="I34" s="20"/>
      <c r="J34" s="20"/>
      <c r="K34" s="20"/>
      <c r="L34" s="20"/>
      <c r="M34" s="20"/>
      <c r="N34" s="20"/>
      <c r="O34" s="20"/>
      <c r="P34" s="20"/>
      <c r="Q34" s="20"/>
      <c r="R34" s="20"/>
    </row>
    <row r="35" spans="1:18" ht="42.75" x14ac:dyDescent="0.25">
      <c r="B35" s="27" t="s">
        <v>98</v>
      </c>
      <c r="C35" s="31"/>
      <c r="D35" s="5"/>
      <c r="E35" s="5"/>
      <c r="F35" s="5"/>
      <c r="G35" s="5"/>
      <c r="H35" s="17"/>
      <c r="I35" s="20"/>
      <c r="J35" s="20"/>
      <c r="K35" s="20"/>
      <c r="L35" s="20"/>
      <c r="M35" s="20"/>
      <c r="N35" s="20"/>
      <c r="O35" s="20"/>
      <c r="P35" s="20"/>
      <c r="Q35" s="20"/>
      <c r="R35" s="20"/>
    </row>
    <row r="36" spans="1:18" x14ac:dyDescent="0.25">
      <c r="B36" s="28" t="s">
        <v>99</v>
      </c>
      <c r="C36" s="32"/>
      <c r="D36" s="5"/>
      <c r="E36" s="5"/>
      <c r="F36" s="5"/>
      <c r="G36" s="5"/>
      <c r="H36" s="17"/>
      <c r="I36" s="20"/>
      <c r="J36" s="20"/>
      <c r="K36" s="20"/>
      <c r="L36" s="20"/>
      <c r="M36" s="20"/>
      <c r="N36" s="20"/>
      <c r="O36" s="20"/>
      <c r="P36" s="20"/>
      <c r="Q36" s="20"/>
      <c r="R36" s="20"/>
    </row>
    <row r="37" spans="1:18" x14ac:dyDescent="0.25">
      <c r="B37" s="28" t="s">
        <v>100</v>
      </c>
      <c r="C37" s="32"/>
      <c r="D37" s="5"/>
      <c r="E37" s="5"/>
      <c r="F37" s="5"/>
      <c r="G37" s="5"/>
      <c r="H37" s="17"/>
      <c r="I37" s="20"/>
      <c r="J37" s="20"/>
      <c r="K37" s="20"/>
      <c r="L37" s="20"/>
      <c r="M37" s="20"/>
      <c r="N37" s="20"/>
      <c r="O37" s="20"/>
      <c r="P37" s="20"/>
      <c r="Q37" s="20"/>
      <c r="R37" s="20"/>
    </row>
    <row r="38" spans="1:18" ht="15.75" thickBot="1" x14ac:dyDescent="0.3">
      <c r="B38" s="63" t="s">
        <v>101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47" t="s">
        <v>66</v>
      </c>
      <c r="C2" s="247"/>
      <c r="D2" s="247"/>
      <c r="E2" s="247"/>
      <c r="F2" s="402"/>
      <c r="G2" s="402"/>
      <c r="H2" s="402"/>
      <c r="I2" s="402"/>
      <c r="J2" s="402"/>
      <c r="K2" s="402"/>
      <c r="L2" s="402"/>
      <c r="M2" s="402"/>
      <c r="N2" s="402"/>
      <c r="O2" s="402"/>
      <c r="P2" s="402"/>
      <c r="Q2" s="402"/>
      <c r="R2" s="402"/>
    </row>
    <row r="3" spans="1:19" x14ac:dyDescent="0.25">
      <c r="B3" s="257" t="s">
        <v>1</v>
      </c>
      <c r="C3" s="257"/>
      <c r="D3" s="257"/>
      <c r="E3" s="25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67</v>
      </c>
      <c r="D8" s="6">
        <v>41715</v>
      </c>
      <c r="F8" s="21"/>
    </row>
    <row r="9" spans="1:19" x14ac:dyDescent="0.25">
      <c r="C9" s="251" t="s">
        <v>68</v>
      </c>
      <c r="D9" s="5" t="s">
        <v>69</v>
      </c>
      <c r="F9" s="20"/>
      <c r="G9" s="7"/>
    </row>
    <row r="10" spans="1:19" x14ac:dyDescent="0.25">
      <c r="C10" s="251"/>
      <c r="D10" s="5" t="s">
        <v>13</v>
      </c>
      <c r="F10" s="20"/>
    </row>
    <row r="11" spans="1:19" x14ac:dyDescent="0.25">
      <c r="C11" s="2" t="s">
        <v>70</v>
      </c>
      <c r="D11" s="5" t="s">
        <v>102</v>
      </c>
      <c r="F11" s="20"/>
    </row>
    <row r="12" spans="1:19" x14ac:dyDescent="0.25">
      <c r="C12" s="2"/>
      <c r="D12" s="5" t="s">
        <v>103</v>
      </c>
      <c r="F12" s="20"/>
    </row>
    <row r="13" spans="1:19" x14ac:dyDescent="0.25">
      <c r="D13" s="29"/>
      <c r="E13" s="20"/>
      <c r="F13" s="20"/>
    </row>
    <row r="14" spans="1:19" ht="15.75" thickBot="1" x14ac:dyDescent="0.3"/>
    <row r="15" spans="1:19" ht="15.75" thickBot="1" x14ac:dyDescent="0.3">
      <c r="A15" s="403" t="s">
        <v>14</v>
      </c>
      <c r="B15" s="404"/>
      <c r="C15" s="404"/>
      <c r="D15" s="404"/>
      <c r="E15" s="404"/>
      <c r="F15" s="404"/>
      <c r="G15" s="404"/>
      <c r="H15" s="405" t="s">
        <v>72</v>
      </c>
      <c r="I15" s="388"/>
      <c r="J15" s="388"/>
      <c r="K15" s="388"/>
      <c r="L15" s="388"/>
      <c r="M15" s="388"/>
      <c r="N15" s="388"/>
      <c r="O15" s="388"/>
      <c r="P15" s="388"/>
      <c r="Q15" s="388"/>
      <c r="R15" s="389"/>
    </row>
    <row r="16" spans="1:19" ht="28.5" customHeight="1" x14ac:dyDescent="0.25">
      <c r="A16" s="62" t="s">
        <v>17</v>
      </c>
      <c r="B16" s="62" t="s">
        <v>18</v>
      </c>
      <c r="C16" s="66" t="s">
        <v>19</v>
      </c>
      <c r="D16" s="62" t="s">
        <v>20</v>
      </c>
      <c r="E16" s="62" t="s">
        <v>73</v>
      </c>
      <c r="F16" s="62" t="s">
        <v>22</v>
      </c>
      <c r="G16" s="36" t="s">
        <v>23</v>
      </c>
      <c r="H16" s="406" t="s">
        <v>74</v>
      </c>
      <c r="I16" s="407"/>
      <c r="J16" s="407"/>
      <c r="K16" s="408"/>
      <c r="L16" s="62" t="s">
        <v>75</v>
      </c>
      <c r="M16" s="409" t="s">
        <v>76</v>
      </c>
      <c r="N16" s="411" t="s">
        <v>77</v>
      </c>
      <c r="O16" s="413" t="s">
        <v>78</v>
      </c>
      <c r="P16" s="414"/>
      <c r="Q16" s="406" t="s">
        <v>16</v>
      </c>
      <c r="R16" s="408"/>
    </row>
    <row r="17" spans="1:18" ht="30" customHeight="1" x14ac:dyDescent="0.25">
      <c r="A17" s="255" t="s">
        <v>26</v>
      </c>
      <c r="B17" s="256">
        <v>0.3</v>
      </c>
      <c r="C17" s="234" t="s">
        <v>27</v>
      </c>
      <c r="D17" s="10" t="s">
        <v>28</v>
      </c>
      <c r="E17" s="234">
        <v>4</v>
      </c>
      <c r="F17" s="234" t="s">
        <v>29</v>
      </c>
      <c r="G17" s="248" t="s">
        <v>30</v>
      </c>
      <c r="H17" s="59" t="s">
        <v>62</v>
      </c>
      <c r="I17" s="59" t="s">
        <v>63</v>
      </c>
      <c r="J17" s="59" t="s">
        <v>64</v>
      </c>
      <c r="K17" s="59" t="s">
        <v>79</v>
      </c>
      <c r="L17" s="9" t="s">
        <v>65</v>
      </c>
      <c r="M17" s="410"/>
      <c r="N17" s="412"/>
      <c r="O17" s="22" t="s">
        <v>80</v>
      </c>
      <c r="P17" s="22" t="s">
        <v>59</v>
      </c>
      <c r="Q17" s="22" t="s">
        <v>24</v>
      </c>
      <c r="R17" s="60" t="s">
        <v>25</v>
      </c>
    </row>
    <row r="18" spans="1:18" ht="45" customHeight="1" x14ac:dyDescent="0.25">
      <c r="A18" s="255"/>
      <c r="B18" s="255"/>
      <c r="C18" s="235"/>
      <c r="D18" s="11" t="s">
        <v>31</v>
      </c>
      <c r="E18" s="235"/>
      <c r="F18" s="235"/>
      <c r="G18" s="248"/>
      <c r="H18" s="390">
        <f>1/E17</f>
        <v>0.25</v>
      </c>
      <c r="I18" s="390">
        <f>+'Seguimiento 2'!I18:I20</f>
        <v>0.25</v>
      </c>
      <c r="J18" s="390">
        <f>2/E17</f>
        <v>0.5</v>
      </c>
      <c r="K18" s="390"/>
      <c r="L18" s="396">
        <f>+H18+I18+J18</f>
        <v>1</v>
      </c>
      <c r="M18" s="396">
        <f>4*B17/E17</f>
        <v>0.3</v>
      </c>
      <c r="N18" s="393" t="s">
        <v>81</v>
      </c>
      <c r="O18" s="393" t="s">
        <v>82</v>
      </c>
      <c r="P18" s="234" t="s">
        <v>83</v>
      </c>
      <c r="Q18" s="393" t="s">
        <v>84</v>
      </c>
      <c r="R18" s="234"/>
    </row>
    <row r="19" spans="1:18" ht="35.25" customHeight="1" x14ac:dyDescent="0.25">
      <c r="A19" s="255"/>
      <c r="B19" s="255"/>
      <c r="C19" s="235"/>
      <c r="D19" s="11" t="s">
        <v>32</v>
      </c>
      <c r="E19" s="235"/>
      <c r="F19" s="235"/>
      <c r="G19" s="248"/>
      <c r="H19" s="391"/>
      <c r="I19" s="391"/>
      <c r="J19" s="391"/>
      <c r="K19" s="391"/>
      <c r="L19" s="397"/>
      <c r="M19" s="397"/>
      <c r="N19" s="394"/>
      <c r="O19" s="394"/>
      <c r="P19" s="235"/>
      <c r="Q19" s="394"/>
      <c r="R19" s="235"/>
    </row>
    <row r="20" spans="1:18" ht="39.75" customHeight="1" x14ac:dyDescent="0.25">
      <c r="A20" s="255"/>
      <c r="B20" s="255"/>
      <c r="C20" s="236"/>
      <c r="D20" s="11" t="s">
        <v>33</v>
      </c>
      <c r="E20" s="236"/>
      <c r="F20" s="236"/>
      <c r="G20" s="248"/>
      <c r="H20" s="392"/>
      <c r="I20" s="392"/>
      <c r="J20" s="392"/>
      <c r="K20" s="392"/>
      <c r="L20" s="398"/>
      <c r="M20" s="398"/>
      <c r="N20" s="395"/>
      <c r="O20" s="395"/>
      <c r="P20" s="236"/>
      <c r="Q20" s="395"/>
      <c r="R20" s="236"/>
    </row>
    <row r="21" spans="1:18" ht="56.25" customHeight="1" x14ac:dyDescent="0.25">
      <c r="A21" s="244" t="s">
        <v>34</v>
      </c>
      <c r="B21" s="241">
        <v>0.4</v>
      </c>
      <c r="C21" s="234" t="s">
        <v>35</v>
      </c>
      <c r="D21" s="11" t="s">
        <v>85</v>
      </c>
      <c r="E21" s="234">
        <v>20</v>
      </c>
      <c r="F21" s="234" t="s">
        <v>37</v>
      </c>
      <c r="G21" s="234" t="s">
        <v>86</v>
      </c>
      <c r="H21" s="390">
        <f>7/25</f>
        <v>0.28000000000000003</v>
      </c>
      <c r="I21" s="381">
        <f>+'Seguimiento 2'!I21:I23</f>
        <v>0.35</v>
      </c>
      <c r="J21" s="390">
        <f>5/E21</f>
        <v>0.25</v>
      </c>
      <c r="K21" s="234"/>
      <c r="L21" s="381">
        <f>+H21+I21+J21+K21</f>
        <v>0.88</v>
      </c>
      <c r="M21" s="381">
        <f>+L21*B21</f>
        <v>0.35200000000000004</v>
      </c>
      <c r="N21" s="234"/>
      <c r="O21" s="234"/>
      <c r="P21" s="234"/>
      <c r="Q21" s="234"/>
      <c r="R21" s="234"/>
    </row>
    <row r="22" spans="1:18" ht="47.25" customHeight="1" x14ac:dyDescent="0.25">
      <c r="A22" s="245"/>
      <c r="B22" s="242"/>
      <c r="C22" s="235"/>
      <c r="D22" s="11" t="s">
        <v>39</v>
      </c>
      <c r="E22" s="235"/>
      <c r="F22" s="235"/>
      <c r="G22" s="235"/>
      <c r="H22" s="391"/>
      <c r="I22" s="235"/>
      <c r="J22" s="391"/>
      <c r="K22" s="235"/>
      <c r="L22" s="382"/>
      <c r="M22" s="382"/>
      <c r="N22" s="235"/>
      <c r="O22" s="235"/>
      <c r="P22" s="235"/>
      <c r="Q22" s="235"/>
      <c r="R22" s="235"/>
    </row>
    <row r="23" spans="1:18" ht="57" customHeight="1" x14ac:dyDescent="0.25">
      <c r="A23" s="246"/>
      <c r="B23" s="243"/>
      <c r="C23" s="236"/>
      <c r="D23" s="11" t="s">
        <v>41</v>
      </c>
      <c r="E23" s="235"/>
      <c r="F23" s="236"/>
      <c r="G23" s="236"/>
      <c r="H23" s="392"/>
      <c r="I23" s="236"/>
      <c r="J23" s="392"/>
      <c r="K23" s="236"/>
      <c r="L23" s="383"/>
      <c r="M23" s="383"/>
      <c r="N23" s="236"/>
      <c r="O23" s="236"/>
      <c r="P23" s="236"/>
      <c r="Q23" s="236"/>
      <c r="R23" s="236"/>
    </row>
    <row r="24" spans="1:18" ht="55.5" customHeight="1" x14ac:dyDescent="0.25">
      <c r="A24" s="244" t="s">
        <v>43</v>
      </c>
      <c r="B24" s="241">
        <v>0.3</v>
      </c>
      <c r="C24" s="234" t="s">
        <v>44</v>
      </c>
      <c r="D24" s="11" t="s">
        <v>45</v>
      </c>
      <c r="E24" s="234">
        <v>15</v>
      </c>
      <c r="F24" s="234" t="s">
        <v>29</v>
      </c>
      <c r="G24" s="234" t="s">
        <v>42</v>
      </c>
      <c r="H24" s="390">
        <f>3/30</f>
        <v>0.1</v>
      </c>
      <c r="I24" s="381">
        <f>+'Seguimiento 2'!I24:I26</f>
        <v>0.33333333333333331</v>
      </c>
      <c r="J24" s="390">
        <f>6/E24</f>
        <v>0.4</v>
      </c>
      <c r="K24" s="234"/>
      <c r="L24" s="381">
        <f>+H24+I24+J24+K24</f>
        <v>0.83333333333333337</v>
      </c>
      <c r="M24" s="381">
        <f>14*B24/E24</f>
        <v>0.28000000000000003</v>
      </c>
      <c r="N24" s="234"/>
      <c r="O24" s="234"/>
      <c r="P24" s="234"/>
      <c r="Q24" s="234"/>
      <c r="R24" s="234"/>
    </row>
    <row r="25" spans="1:18" ht="39.75" customHeight="1" x14ac:dyDescent="0.25">
      <c r="A25" s="245"/>
      <c r="B25" s="242"/>
      <c r="C25" s="235"/>
      <c r="D25" s="11" t="s">
        <v>46</v>
      </c>
      <c r="E25" s="235"/>
      <c r="F25" s="235"/>
      <c r="G25" s="235"/>
      <c r="H25" s="391"/>
      <c r="I25" s="235"/>
      <c r="J25" s="391"/>
      <c r="K25" s="235"/>
      <c r="L25" s="382"/>
      <c r="M25" s="382"/>
      <c r="N25" s="235"/>
      <c r="O25" s="235"/>
      <c r="P25" s="235"/>
      <c r="Q25" s="235"/>
      <c r="R25" s="235"/>
    </row>
    <row r="26" spans="1:18" ht="39" customHeight="1" x14ac:dyDescent="0.25">
      <c r="A26" s="246"/>
      <c r="B26" s="243"/>
      <c r="C26" s="236"/>
      <c r="D26" s="11" t="s">
        <v>47</v>
      </c>
      <c r="E26" s="236"/>
      <c r="F26" s="236"/>
      <c r="G26" s="236"/>
      <c r="H26" s="392"/>
      <c r="I26" s="236"/>
      <c r="J26" s="392"/>
      <c r="K26" s="236"/>
      <c r="L26" s="383"/>
      <c r="M26" s="383"/>
      <c r="N26" s="236"/>
      <c r="O26" s="236"/>
      <c r="P26" s="236"/>
      <c r="Q26" s="236"/>
      <c r="R26" s="236"/>
    </row>
    <row r="27" spans="1:18" ht="33.75" customHeight="1" x14ac:dyDescent="0.25">
      <c r="A27" s="60" t="s">
        <v>48</v>
      </c>
      <c r="B27" s="61">
        <f>SUM(B17:B26)</f>
        <v>1</v>
      </c>
      <c r="C27" s="61"/>
      <c r="D27" s="5"/>
      <c r="E27" s="5"/>
      <c r="F27" s="5"/>
      <c r="G27" s="11"/>
      <c r="H27" s="61">
        <f>SUM(H18:H26)</f>
        <v>0.63</v>
      </c>
      <c r="I27" s="61">
        <f>SUM(I18:I26)</f>
        <v>0.93333333333333335</v>
      </c>
      <c r="J27" s="61">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29"/>
      <c r="E29" s="230"/>
      <c r="F29" s="384"/>
      <c r="G29" s="385"/>
      <c r="H29" s="386"/>
      <c r="I29" s="24"/>
      <c r="J29" s="24"/>
      <c r="K29" s="24"/>
      <c r="L29" s="24"/>
      <c r="M29" s="24"/>
      <c r="N29" s="24"/>
      <c r="O29" s="24"/>
      <c r="P29" s="24"/>
      <c r="Q29" s="24"/>
      <c r="R29" s="24"/>
    </row>
    <row r="30" spans="1:18" ht="15.75" thickBot="1" x14ac:dyDescent="0.3">
      <c r="A30" s="13"/>
      <c r="D30" s="227" t="s">
        <v>49</v>
      </c>
      <c r="E30" s="228"/>
      <c r="F30" s="64"/>
      <c r="G30" s="228" t="s">
        <v>50</v>
      </c>
      <c r="H30" s="231"/>
      <c r="I30" s="25"/>
      <c r="J30" s="25"/>
      <c r="K30" s="25"/>
      <c r="L30" s="25"/>
      <c r="M30" s="25"/>
      <c r="N30" s="25"/>
      <c r="O30" s="25"/>
      <c r="P30" s="25"/>
      <c r="Q30" s="25"/>
      <c r="R30" s="25"/>
    </row>
    <row r="31" spans="1:18" ht="15.75" thickBot="1" x14ac:dyDescent="0.3">
      <c r="A31" s="13"/>
    </row>
    <row r="32" spans="1:18" ht="15.75" thickBot="1" x14ac:dyDescent="0.3">
      <c r="A32" s="13"/>
      <c r="B32" s="387" t="s">
        <v>87</v>
      </c>
      <c r="C32" s="388"/>
      <c r="D32" s="388"/>
      <c r="E32" s="388"/>
      <c r="F32" s="388"/>
      <c r="G32" s="388"/>
      <c r="H32" s="389"/>
      <c r="I32" s="34"/>
      <c r="J32" s="34"/>
      <c r="K32" s="34"/>
      <c r="L32" s="34"/>
      <c r="M32" s="34"/>
      <c r="N32" s="34"/>
      <c r="O32" s="34"/>
      <c r="P32" s="34"/>
      <c r="Q32" s="34"/>
      <c r="R32" s="34"/>
    </row>
    <row r="33" spans="1:18" ht="42.75" x14ac:dyDescent="0.25">
      <c r="A33" s="13"/>
      <c r="B33" s="14" t="s">
        <v>88</v>
      </c>
      <c r="C33" s="30" t="s">
        <v>89</v>
      </c>
      <c r="D33" s="15" t="s">
        <v>90</v>
      </c>
      <c r="E33" s="15" t="s">
        <v>91</v>
      </c>
      <c r="F33" s="15" t="s">
        <v>92</v>
      </c>
      <c r="G33" s="66" t="s">
        <v>93</v>
      </c>
      <c r="H33" s="66" t="s">
        <v>94</v>
      </c>
      <c r="I33" s="25"/>
      <c r="J33" s="25"/>
      <c r="K33" s="25"/>
      <c r="L33" s="25"/>
      <c r="M33" s="25"/>
      <c r="N33" s="25"/>
      <c r="O33" s="25"/>
      <c r="P33" s="25"/>
      <c r="Q33" s="25"/>
      <c r="R33" s="25"/>
    </row>
    <row r="34" spans="1:18" ht="105" x14ac:dyDescent="0.25">
      <c r="B34" s="26" t="s">
        <v>54</v>
      </c>
      <c r="C34" s="11" t="s">
        <v>95</v>
      </c>
      <c r="D34" s="11" t="s">
        <v>96</v>
      </c>
      <c r="E34" s="16">
        <v>41807</v>
      </c>
      <c r="F34" s="11" t="s">
        <v>97</v>
      </c>
      <c r="G34" s="20"/>
      <c r="H34" s="17"/>
      <c r="I34" s="20"/>
      <c r="J34" s="20"/>
      <c r="K34" s="20"/>
      <c r="L34" s="20"/>
      <c r="M34" s="20"/>
      <c r="N34" s="20"/>
      <c r="O34" s="20"/>
      <c r="P34" s="20"/>
      <c r="Q34" s="20"/>
      <c r="R34" s="20"/>
    </row>
    <row r="35" spans="1:18" ht="42.75" x14ac:dyDescent="0.25">
      <c r="B35" s="27" t="s">
        <v>98</v>
      </c>
      <c r="C35" s="31"/>
      <c r="D35" s="5"/>
      <c r="E35" s="5"/>
      <c r="F35" s="5"/>
      <c r="G35" s="5"/>
      <c r="H35" s="17"/>
      <c r="I35" s="20"/>
      <c r="J35" s="20"/>
      <c r="K35" s="20"/>
      <c r="L35" s="20"/>
      <c r="M35" s="20"/>
      <c r="N35" s="20"/>
      <c r="O35" s="20"/>
      <c r="P35" s="20"/>
      <c r="Q35" s="20"/>
      <c r="R35" s="20"/>
    </row>
    <row r="36" spans="1:18" x14ac:dyDescent="0.25">
      <c r="B36" s="28" t="s">
        <v>99</v>
      </c>
      <c r="C36" s="32"/>
      <c r="D36" s="5"/>
      <c r="E36" s="5"/>
      <c r="F36" s="5"/>
      <c r="G36" s="5"/>
      <c r="H36" s="17"/>
      <c r="I36" s="20"/>
      <c r="J36" s="20"/>
      <c r="K36" s="20"/>
      <c r="L36" s="20"/>
      <c r="M36" s="20"/>
      <c r="N36" s="20"/>
      <c r="O36" s="20"/>
      <c r="P36" s="20"/>
      <c r="Q36" s="20"/>
      <c r="R36" s="20"/>
    </row>
    <row r="37" spans="1:18" x14ac:dyDescent="0.25">
      <c r="B37" s="28" t="s">
        <v>100</v>
      </c>
      <c r="C37" s="32"/>
      <c r="D37" s="5"/>
      <c r="E37" s="5"/>
      <c r="F37" s="5"/>
      <c r="G37" s="5"/>
      <c r="H37" s="17"/>
      <c r="I37" s="20"/>
      <c r="J37" s="20"/>
      <c r="K37" s="20"/>
      <c r="L37" s="20"/>
      <c r="M37" s="20"/>
      <c r="N37" s="20"/>
      <c r="O37" s="20"/>
      <c r="P37" s="20"/>
      <c r="Q37" s="20"/>
      <c r="R37" s="20"/>
    </row>
    <row r="38" spans="1:18" ht="15.75" thickBot="1" x14ac:dyDescent="0.3">
      <c r="B38" s="63" t="s">
        <v>101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47" t="s">
        <v>66</v>
      </c>
      <c r="C2" s="247"/>
      <c r="D2" s="247"/>
      <c r="E2" s="247"/>
      <c r="F2" s="402"/>
      <c r="G2" s="402"/>
      <c r="H2" s="402"/>
      <c r="I2" s="402"/>
      <c r="J2" s="402"/>
      <c r="K2" s="402"/>
      <c r="L2" s="402"/>
      <c r="M2" s="402"/>
      <c r="N2" s="402"/>
      <c r="O2" s="402"/>
      <c r="P2" s="402"/>
      <c r="Q2" s="402"/>
      <c r="R2" s="402"/>
    </row>
    <row r="3" spans="1:19" x14ac:dyDescent="0.25">
      <c r="B3" s="257" t="s">
        <v>1</v>
      </c>
      <c r="C3" s="257"/>
      <c r="D3" s="257"/>
      <c r="E3" s="25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67</v>
      </c>
      <c r="D8" s="6">
        <v>41715</v>
      </c>
      <c r="F8" s="21"/>
    </row>
    <row r="9" spans="1:19" x14ac:dyDescent="0.25">
      <c r="C9" s="251" t="s">
        <v>68</v>
      </c>
      <c r="D9" s="5" t="s">
        <v>69</v>
      </c>
      <c r="F9" s="20"/>
      <c r="G9" s="7"/>
    </row>
    <row r="10" spans="1:19" x14ac:dyDescent="0.25">
      <c r="C10" s="251"/>
      <c r="D10" s="5" t="s">
        <v>13</v>
      </c>
      <c r="F10" s="20"/>
    </row>
    <row r="11" spans="1:19" x14ac:dyDescent="0.25">
      <c r="C11" s="2" t="s">
        <v>70</v>
      </c>
      <c r="D11" s="5" t="s">
        <v>104</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403" t="s">
        <v>14</v>
      </c>
      <c r="B15" s="404"/>
      <c r="C15" s="404"/>
      <c r="D15" s="404"/>
      <c r="E15" s="404"/>
      <c r="F15" s="404"/>
      <c r="G15" s="404"/>
      <c r="H15" s="405" t="s">
        <v>72</v>
      </c>
      <c r="I15" s="388"/>
      <c r="J15" s="388"/>
      <c r="K15" s="388"/>
      <c r="L15" s="388"/>
      <c r="M15" s="388"/>
      <c r="N15" s="388"/>
      <c r="O15" s="388"/>
      <c r="P15" s="388"/>
      <c r="Q15" s="388"/>
      <c r="R15" s="389"/>
    </row>
    <row r="16" spans="1:19" ht="28.5" customHeight="1" x14ac:dyDescent="0.25">
      <c r="A16" s="62" t="s">
        <v>17</v>
      </c>
      <c r="B16" s="62" t="s">
        <v>18</v>
      </c>
      <c r="C16" s="66" t="s">
        <v>19</v>
      </c>
      <c r="D16" s="62" t="s">
        <v>20</v>
      </c>
      <c r="E16" s="62" t="s">
        <v>73</v>
      </c>
      <c r="F16" s="62" t="s">
        <v>22</v>
      </c>
      <c r="G16" s="36" t="s">
        <v>23</v>
      </c>
      <c r="H16" s="406" t="s">
        <v>74</v>
      </c>
      <c r="I16" s="407"/>
      <c r="J16" s="407"/>
      <c r="K16" s="408"/>
      <c r="L16" s="62" t="s">
        <v>75</v>
      </c>
      <c r="M16" s="409" t="s">
        <v>76</v>
      </c>
      <c r="N16" s="411" t="s">
        <v>77</v>
      </c>
      <c r="O16" s="413" t="s">
        <v>78</v>
      </c>
      <c r="P16" s="414"/>
      <c r="Q16" s="406" t="s">
        <v>16</v>
      </c>
      <c r="R16" s="408"/>
    </row>
    <row r="17" spans="1:18" ht="30" customHeight="1" x14ac:dyDescent="0.25">
      <c r="A17" s="255" t="s">
        <v>26</v>
      </c>
      <c r="B17" s="256">
        <v>0.3</v>
      </c>
      <c r="C17" s="234" t="s">
        <v>27</v>
      </c>
      <c r="D17" s="10" t="s">
        <v>28</v>
      </c>
      <c r="E17" s="234">
        <v>4</v>
      </c>
      <c r="F17" s="234" t="s">
        <v>29</v>
      </c>
      <c r="G17" s="248" t="s">
        <v>30</v>
      </c>
      <c r="H17" s="59" t="s">
        <v>62</v>
      </c>
      <c r="I17" s="59" t="s">
        <v>63</v>
      </c>
      <c r="J17" s="59" t="s">
        <v>64</v>
      </c>
      <c r="K17" s="59" t="s">
        <v>79</v>
      </c>
      <c r="L17" s="9" t="s">
        <v>65</v>
      </c>
      <c r="M17" s="410"/>
      <c r="N17" s="412"/>
      <c r="O17" s="22" t="s">
        <v>80</v>
      </c>
      <c r="P17" s="22" t="s">
        <v>59</v>
      </c>
      <c r="Q17" s="22" t="s">
        <v>24</v>
      </c>
      <c r="R17" s="60" t="s">
        <v>25</v>
      </c>
    </row>
    <row r="18" spans="1:18" ht="45" customHeight="1" x14ac:dyDescent="0.25">
      <c r="A18" s="255"/>
      <c r="B18" s="255"/>
      <c r="C18" s="235"/>
      <c r="D18" s="11" t="s">
        <v>31</v>
      </c>
      <c r="E18" s="235"/>
      <c r="F18" s="235"/>
      <c r="G18" s="248"/>
      <c r="H18" s="390">
        <f>1/E17</f>
        <v>0.25</v>
      </c>
      <c r="I18" s="390">
        <f>+'Seguimiento 2'!I18:I20</f>
        <v>0.25</v>
      </c>
      <c r="J18" s="390">
        <f>+'Seguimiento 3'!J18:J20</f>
        <v>0.5</v>
      </c>
      <c r="K18" s="390">
        <v>0</v>
      </c>
      <c r="L18" s="396">
        <f>+H18+I18+J18+K18</f>
        <v>1</v>
      </c>
      <c r="M18" s="396">
        <f>4*B17/E17</f>
        <v>0.3</v>
      </c>
      <c r="N18" s="393" t="s">
        <v>81</v>
      </c>
      <c r="O18" s="393" t="s">
        <v>82</v>
      </c>
      <c r="P18" s="234" t="s">
        <v>83</v>
      </c>
      <c r="Q18" s="393" t="s">
        <v>84</v>
      </c>
      <c r="R18" s="234"/>
    </row>
    <row r="19" spans="1:18" ht="35.25" customHeight="1" x14ac:dyDescent="0.25">
      <c r="A19" s="255"/>
      <c r="B19" s="255"/>
      <c r="C19" s="235"/>
      <c r="D19" s="11" t="s">
        <v>32</v>
      </c>
      <c r="E19" s="235"/>
      <c r="F19" s="235"/>
      <c r="G19" s="248"/>
      <c r="H19" s="391"/>
      <c r="I19" s="391"/>
      <c r="J19" s="391"/>
      <c r="K19" s="391"/>
      <c r="L19" s="397"/>
      <c r="M19" s="397"/>
      <c r="N19" s="394"/>
      <c r="O19" s="394"/>
      <c r="P19" s="235"/>
      <c r="Q19" s="394"/>
      <c r="R19" s="235"/>
    </row>
    <row r="20" spans="1:18" ht="39.75" customHeight="1" x14ac:dyDescent="0.25">
      <c r="A20" s="255"/>
      <c r="B20" s="255"/>
      <c r="C20" s="236"/>
      <c r="D20" s="11" t="s">
        <v>33</v>
      </c>
      <c r="E20" s="236"/>
      <c r="F20" s="236"/>
      <c r="G20" s="248"/>
      <c r="H20" s="392"/>
      <c r="I20" s="392"/>
      <c r="J20" s="392"/>
      <c r="K20" s="392"/>
      <c r="L20" s="398"/>
      <c r="M20" s="398"/>
      <c r="N20" s="395"/>
      <c r="O20" s="395"/>
      <c r="P20" s="236"/>
      <c r="Q20" s="395"/>
      <c r="R20" s="236"/>
    </row>
    <row r="21" spans="1:18" ht="56.25" customHeight="1" x14ac:dyDescent="0.25">
      <c r="A21" s="244" t="s">
        <v>34</v>
      </c>
      <c r="B21" s="241">
        <v>0.4</v>
      </c>
      <c r="C21" s="234" t="s">
        <v>35</v>
      </c>
      <c r="D21" s="11" t="s">
        <v>85</v>
      </c>
      <c r="E21" s="234">
        <v>20</v>
      </c>
      <c r="F21" s="234" t="s">
        <v>37</v>
      </c>
      <c r="G21" s="234" t="s">
        <v>86</v>
      </c>
      <c r="H21" s="390">
        <f>7/25</f>
        <v>0.28000000000000003</v>
      </c>
      <c r="I21" s="381">
        <f>+'Seguimiento 2'!I21:I23</f>
        <v>0.35</v>
      </c>
      <c r="J21" s="381">
        <f>+'Seguimiento 3'!J21:J23</f>
        <v>0.25</v>
      </c>
      <c r="K21" s="390">
        <f>8/E21</f>
        <v>0.4</v>
      </c>
      <c r="L21" s="381">
        <f>+H21+I21+J21+K21</f>
        <v>1.28</v>
      </c>
      <c r="M21" s="381">
        <f>22*B21/E21</f>
        <v>0.44000000000000006</v>
      </c>
      <c r="N21" s="234"/>
      <c r="O21" s="234"/>
      <c r="P21" s="234"/>
      <c r="Q21" s="234"/>
      <c r="R21" s="238"/>
    </row>
    <row r="22" spans="1:18" ht="47.25" customHeight="1" x14ac:dyDescent="0.25">
      <c r="A22" s="245"/>
      <c r="B22" s="242"/>
      <c r="C22" s="235"/>
      <c r="D22" s="11" t="s">
        <v>39</v>
      </c>
      <c r="E22" s="235"/>
      <c r="F22" s="235"/>
      <c r="G22" s="235"/>
      <c r="H22" s="391"/>
      <c r="I22" s="235"/>
      <c r="J22" s="235"/>
      <c r="K22" s="391"/>
      <c r="L22" s="382"/>
      <c r="M22" s="382"/>
      <c r="N22" s="235"/>
      <c r="O22" s="235"/>
      <c r="P22" s="235"/>
      <c r="Q22" s="235"/>
      <c r="R22" s="239"/>
    </row>
    <row r="23" spans="1:18" ht="57" customHeight="1" x14ac:dyDescent="0.25">
      <c r="A23" s="246"/>
      <c r="B23" s="243"/>
      <c r="C23" s="236"/>
      <c r="D23" s="11" t="s">
        <v>41</v>
      </c>
      <c r="E23" s="235"/>
      <c r="F23" s="236"/>
      <c r="G23" s="236"/>
      <c r="H23" s="392"/>
      <c r="I23" s="236"/>
      <c r="J23" s="236"/>
      <c r="K23" s="392"/>
      <c r="L23" s="383"/>
      <c r="M23" s="383"/>
      <c r="N23" s="236"/>
      <c r="O23" s="236"/>
      <c r="P23" s="236"/>
      <c r="Q23" s="236"/>
      <c r="R23" s="240"/>
    </row>
    <row r="24" spans="1:18" ht="55.5" customHeight="1" x14ac:dyDescent="0.25">
      <c r="A24" s="244" t="s">
        <v>43</v>
      </c>
      <c r="B24" s="241">
        <v>0.3</v>
      </c>
      <c r="C24" s="234" t="s">
        <v>44</v>
      </c>
      <c r="D24" s="11" t="s">
        <v>45</v>
      </c>
      <c r="E24" s="234">
        <v>15</v>
      </c>
      <c r="F24" s="234" t="s">
        <v>29</v>
      </c>
      <c r="G24" s="234" t="s">
        <v>42</v>
      </c>
      <c r="H24" s="390">
        <f>3/30</f>
        <v>0.1</v>
      </c>
      <c r="I24" s="381">
        <f>+'Seguimiento 2'!I24:I26</f>
        <v>0.33333333333333331</v>
      </c>
      <c r="J24" s="381">
        <f>+'Seguimiento 3'!J24:J26</f>
        <v>0.4</v>
      </c>
      <c r="K24" s="390">
        <f>1/E24</f>
        <v>6.6666666666666666E-2</v>
      </c>
      <c r="L24" s="381">
        <f>+H24+I24+J24+K24</f>
        <v>0.9</v>
      </c>
      <c r="M24" s="381">
        <f>15*B24/E24</f>
        <v>0.3</v>
      </c>
      <c r="N24" s="234"/>
      <c r="O24" s="234"/>
      <c r="P24" s="234"/>
      <c r="Q24" s="234"/>
      <c r="R24" s="234"/>
    </row>
    <row r="25" spans="1:18" ht="39.75" customHeight="1" x14ac:dyDescent="0.25">
      <c r="A25" s="245"/>
      <c r="B25" s="242"/>
      <c r="C25" s="235"/>
      <c r="D25" s="11" t="s">
        <v>46</v>
      </c>
      <c r="E25" s="235"/>
      <c r="F25" s="235"/>
      <c r="G25" s="235"/>
      <c r="H25" s="391"/>
      <c r="I25" s="235"/>
      <c r="J25" s="235"/>
      <c r="K25" s="391"/>
      <c r="L25" s="382"/>
      <c r="M25" s="382"/>
      <c r="N25" s="235"/>
      <c r="O25" s="235"/>
      <c r="P25" s="235"/>
      <c r="Q25" s="235"/>
      <c r="R25" s="235"/>
    </row>
    <row r="26" spans="1:18" ht="39" customHeight="1" x14ac:dyDescent="0.25">
      <c r="A26" s="246"/>
      <c r="B26" s="243"/>
      <c r="C26" s="236"/>
      <c r="D26" s="11" t="s">
        <v>47</v>
      </c>
      <c r="E26" s="236"/>
      <c r="F26" s="236"/>
      <c r="G26" s="236"/>
      <c r="H26" s="392"/>
      <c r="I26" s="236"/>
      <c r="J26" s="236"/>
      <c r="K26" s="392"/>
      <c r="L26" s="383"/>
      <c r="M26" s="383"/>
      <c r="N26" s="236"/>
      <c r="O26" s="236"/>
      <c r="P26" s="236"/>
      <c r="Q26" s="236"/>
      <c r="R26" s="236"/>
    </row>
    <row r="27" spans="1:18" ht="33.75" customHeight="1" x14ac:dyDescent="0.25">
      <c r="A27" s="60" t="s">
        <v>48</v>
      </c>
      <c r="B27" s="61">
        <f>SUM(B17:B26)</f>
        <v>1</v>
      </c>
      <c r="C27" s="61"/>
      <c r="D27" s="5"/>
      <c r="E27" s="5"/>
      <c r="F27" s="5"/>
      <c r="G27" s="11"/>
      <c r="H27" s="61">
        <f>SUM(H18:H26)</f>
        <v>0.63</v>
      </c>
      <c r="I27" s="61">
        <f>SUM(I18:I26)</f>
        <v>0.93333333333333335</v>
      </c>
      <c r="J27" s="61">
        <f>SUM(J18:J26)</f>
        <v>1.1499999999999999</v>
      </c>
      <c r="K27" s="61">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29"/>
      <c r="E29" s="230"/>
      <c r="F29" s="384"/>
      <c r="G29" s="385"/>
      <c r="H29" s="386"/>
      <c r="I29" s="24"/>
      <c r="J29" s="24"/>
      <c r="K29" s="24"/>
      <c r="L29" s="24"/>
      <c r="M29" s="24"/>
      <c r="N29" s="24"/>
      <c r="O29" s="24"/>
      <c r="P29" s="24"/>
      <c r="Q29" s="24"/>
      <c r="R29" s="24"/>
    </row>
    <row r="30" spans="1:18" ht="15.75" thickBot="1" x14ac:dyDescent="0.3">
      <c r="A30" s="13"/>
      <c r="D30" s="227" t="s">
        <v>49</v>
      </c>
      <c r="E30" s="228"/>
      <c r="F30" s="64"/>
      <c r="G30" s="228" t="s">
        <v>50</v>
      </c>
      <c r="H30" s="231"/>
      <c r="I30" s="25"/>
      <c r="J30" s="25"/>
      <c r="K30" s="25"/>
      <c r="L30" s="25"/>
      <c r="M30" s="25"/>
      <c r="N30" s="25"/>
      <c r="O30" s="25"/>
      <c r="P30" s="25"/>
      <c r="Q30" s="25"/>
      <c r="R30" s="25"/>
    </row>
    <row r="31" spans="1:18" ht="15.75" thickBot="1" x14ac:dyDescent="0.3">
      <c r="A31" s="13"/>
    </row>
    <row r="32" spans="1:18" ht="15.75" thickBot="1" x14ac:dyDescent="0.3">
      <c r="A32" s="13"/>
      <c r="B32" s="387" t="s">
        <v>87</v>
      </c>
      <c r="C32" s="388"/>
      <c r="D32" s="388"/>
      <c r="E32" s="388"/>
      <c r="F32" s="388"/>
      <c r="G32" s="388"/>
      <c r="H32" s="389"/>
      <c r="I32" s="34"/>
      <c r="J32" s="34"/>
      <c r="K32" s="34"/>
      <c r="L32" s="34"/>
      <c r="M32" s="34"/>
      <c r="N32" s="34"/>
      <c r="O32" s="34"/>
      <c r="P32" s="34"/>
      <c r="Q32" s="34"/>
      <c r="R32" s="34"/>
    </row>
    <row r="33" spans="1:18" ht="42.75" x14ac:dyDescent="0.25">
      <c r="A33" s="13"/>
      <c r="B33" s="14" t="s">
        <v>88</v>
      </c>
      <c r="C33" s="30" t="s">
        <v>89</v>
      </c>
      <c r="D33" s="15" t="s">
        <v>90</v>
      </c>
      <c r="E33" s="15" t="s">
        <v>91</v>
      </c>
      <c r="F33" s="15" t="s">
        <v>92</v>
      </c>
      <c r="G33" s="66" t="s">
        <v>93</v>
      </c>
      <c r="H33" s="66" t="s">
        <v>94</v>
      </c>
      <c r="I33" s="25"/>
      <c r="J33" s="25"/>
      <c r="K33" s="25"/>
      <c r="L33" s="25"/>
      <c r="M33" s="25"/>
      <c r="N33" s="25"/>
      <c r="O33" s="25"/>
      <c r="P33" s="25"/>
      <c r="Q33" s="25"/>
      <c r="R33" s="25"/>
    </row>
    <row r="34" spans="1:18" ht="105" x14ac:dyDescent="0.25">
      <c r="B34" s="26" t="s">
        <v>54</v>
      </c>
      <c r="C34" s="11" t="s">
        <v>95</v>
      </c>
      <c r="D34" s="11" t="s">
        <v>96</v>
      </c>
      <c r="E34" s="16">
        <v>41807</v>
      </c>
      <c r="F34" s="11" t="s">
        <v>97</v>
      </c>
      <c r="G34" s="20"/>
      <c r="H34" s="17"/>
      <c r="I34" s="20"/>
      <c r="J34" s="20"/>
      <c r="K34" s="20"/>
      <c r="L34" s="20"/>
      <c r="M34" s="20"/>
      <c r="N34" s="20"/>
      <c r="O34" s="20"/>
      <c r="P34" s="20"/>
      <c r="Q34" s="20"/>
      <c r="R34" s="20"/>
    </row>
    <row r="35" spans="1:18" ht="42.75" x14ac:dyDescent="0.25">
      <c r="B35" s="27" t="s">
        <v>98</v>
      </c>
      <c r="C35" s="31"/>
      <c r="D35" s="5"/>
      <c r="E35" s="5"/>
      <c r="F35" s="5"/>
      <c r="G35" s="5"/>
      <c r="H35" s="17"/>
      <c r="I35" s="20"/>
      <c r="J35" s="20"/>
      <c r="K35" s="20"/>
      <c r="L35" s="20"/>
      <c r="M35" s="20"/>
      <c r="N35" s="20"/>
      <c r="O35" s="20"/>
      <c r="P35" s="20"/>
      <c r="Q35" s="20"/>
      <c r="R35" s="20"/>
    </row>
    <row r="36" spans="1:18" x14ac:dyDescent="0.25">
      <c r="B36" s="28" t="s">
        <v>99</v>
      </c>
      <c r="C36" s="32"/>
      <c r="D36" s="5"/>
      <c r="E36" s="5"/>
      <c r="F36" s="5"/>
      <c r="G36" s="5"/>
      <c r="H36" s="17"/>
      <c r="I36" s="20"/>
      <c r="J36" s="20"/>
      <c r="K36" s="20"/>
      <c r="L36" s="20"/>
      <c r="M36" s="20"/>
      <c r="N36" s="20"/>
      <c r="O36" s="20"/>
      <c r="P36" s="20"/>
      <c r="Q36" s="20"/>
      <c r="R36" s="20"/>
    </row>
    <row r="37" spans="1:18" x14ac:dyDescent="0.25">
      <c r="B37" s="28" t="s">
        <v>100</v>
      </c>
      <c r="C37" s="32"/>
      <c r="D37" s="5"/>
      <c r="E37" s="5"/>
      <c r="F37" s="5"/>
      <c r="G37" s="5"/>
      <c r="H37" s="17"/>
      <c r="I37" s="20"/>
      <c r="J37" s="20"/>
      <c r="K37" s="20"/>
      <c r="L37" s="20"/>
      <c r="M37" s="20"/>
      <c r="N37" s="20"/>
      <c r="O37" s="20"/>
      <c r="P37" s="20"/>
      <c r="Q37" s="20"/>
      <c r="R37" s="20"/>
    </row>
    <row r="38" spans="1:18" ht="15.75" thickBot="1" x14ac:dyDescent="0.3">
      <c r="B38" s="63" t="s">
        <v>101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47" t="s">
        <v>66</v>
      </c>
      <c r="C2" s="247"/>
      <c r="D2" s="247"/>
      <c r="E2" s="247"/>
      <c r="F2" s="402"/>
      <c r="G2" s="402"/>
      <c r="H2" s="402"/>
      <c r="I2" s="402"/>
      <c r="J2" s="402"/>
      <c r="K2" s="402"/>
      <c r="L2" s="402"/>
      <c r="M2" s="402"/>
    </row>
    <row r="3" spans="1:13" ht="15.75" thickBot="1" x14ac:dyDescent="0.3"/>
    <row r="4" spans="1:13" ht="15.75" thickBot="1" x14ac:dyDescent="0.3">
      <c r="A4" s="403" t="s">
        <v>14</v>
      </c>
      <c r="B4" s="404"/>
      <c r="C4" s="404"/>
      <c r="D4" s="404"/>
      <c r="E4" s="404"/>
      <c r="F4" s="404"/>
      <c r="G4" s="404"/>
      <c r="H4" s="405" t="s">
        <v>72</v>
      </c>
      <c r="I4" s="388"/>
      <c r="J4" s="388"/>
      <c r="K4" s="388"/>
      <c r="L4" s="388"/>
      <c r="M4" s="388"/>
    </row>
    <row r="5" spans="1:13" ht="28.5" customHeight="1" x14ac:dyDescent="0.25">
      <c r="A5" s="62" t="s">
        <v>17</v>
      </c>
      <c r="B5" s="62" t="s">
        <v>18</v>
      </c>
      <c r="C5" s="66" t="s">
        <v>19</v>
      </c>
      <c r="D5" s="62" t="s">
        <v>20</v>
      </c>
      <c r="E5" s="62" t="s">
        <v>73</v>
      </c>
      <c r="F5" s="62" t="s">
        <v>22</v>
      </c>
      <c r="G5" s="36" t="s">
        <v>23</v>
      </c>
      <c r="H5" s="406" t="s">
        <v>74</v>
      </c>
      <c r="I5" s="407"/>
      <c r="J5" s="407"/>
      <c r="K5" s="408"/>
      <c r="L5" s="62" t="s">
        <v>75</v>
      </c>
      <c r="M5" s="409" t="s">
        <v>76</v>
      </c>
    </row>
    <row r="6" spans="1:13" ht="30" customHeight="1" x14ac:dyDescent="0.25">
      <c r="A6" s="255" t="s">
        <v>26</v>
      </c>
      <c r="B6" s="256">
        <v>0.3</v>
      </c>
      <c r="C6" s="234" t="s">
        <v>27</v>
      </c>
      <c r="D6" s="10" t="s">
        <v>28</v>
      </c>
      <c r="E6" s="234">
        <v>4</v>
      </c>
      <c r="F6" s="234" t="s">
        <v>29</v>
      </c>
      <c r="G6" s="248" t="s">
        <v>30</v>
      </c>
      <c r="H6" s="59" t="s">
        <v>62</v>
      </c>
      <c r="I6" s="59" t="s">
        <v>63</v>
      </c>
      <c r="J6" s="59" t="s">
        <v>64</v>
      </c>
      <c r="K6" s="59" t="s">
        <v>79</v>
      </c>
      <c r="L6" s="9" t="s">
        <v>65</v>
      </c>
      <c r="M6" s="410"/>
    </row>
    <row r="7" spans="1:13" ht="45" customHeight="1" x14ac:dyDescent="0.25">
      <c r="A7" s="255"/>
      <c r="B7" s="255"/>
      <c r="C7" s="235"/>
      <c r="D7" s="11" t="s">
        <v>31</v>
      </c>
      <c r="E7" s="235"/>
      <c r="F7" s="235"/>
      <c r="G7" s="248"/>
      <c r="H7" s="390">
        <f>1/E6</f>
        <v>0.25</v>
      </c>
      <c r="I7" s="390">
        <v>0.25</v>
      </c>
      <c r="J7" s="390">
        <v>0.5</v>
      </c>
      <c r="K7" s="390">
        <v>0</v>
      </c>
      <c r="L7" s="396">
        <f>+H7+I7+J7+K7</f>
        <v>1</v>
      </c>
      <c r="M7" s="396">
        <f>4*B6/E6</f>
        <v>0.3</v>
      </c>
    </row>
    <row r="8" spans="1:13" ht="35.25" customHeight="1" x14ac:dyDescent="0.25">
      <c r="A8" s="255"/>
      <c r="B8" s="255"/>
      <c r="C8" s="235"/>
      <c r="D8" s="11" t="s">
        <v>32</v>
      </c>
      <c r="E8" s="235"/>
      <c r="F8" s="235"/>
      <c r="G8" s="248"/>
      <c r="H8" s="391"/>
      <c r="I8" s="391"/>
      <c r="J8" s="391"/>
      <c r="K8" s="391"/>
      <c r="L8" s="397"/>
      <c r="M8" s="397"/>
    </row>
    <row r="9" spans="1:13" ht="39.75" customHeight="1" x14ac:dyDescent="0.25">
      <c r="A9" s="255"/>
      <c r="B9" s="255"/>
      <c r="C9" s="236"/>
      <c r="D9" s="11" t="s">
        <v>33</v>
      </c>
      <c r="E9" s="236"/>
      <c r="F9" s="236"/>
      <c r="G9" s="248"/>
      <c r="H9" s="392"/>
      <c r="I9" s="392"/>
      <c r="J9" s="392"/>
      <c r="K9" s="392"/>
      <c r="L9" s="398"/>
      <c r="M9" s="398"/>
    </row>
    <row r="10" spans="1:13" ht="56.25" customHeight="1" x14ac:dyDescent="0.25">
      <c r="A10" s="244" t="s">
        <v>34</v>
      </c>
      <c r="B10" s="241">
        <v>0.4</v>
      </c>
      <c r="C10" s="234" t="s">
        <v>35</v>
      </c>
      <c r="D10" s="11" t="s">
        <v>85</v>
      </c>
      <c r="E10" s="234">
        <v>20</v>
      </c>
      <c r="F10" s="234" t="s">
        <v>37</v>
      </c>
      <c r="G10" s="234" t="s">
        <v>86</v>
      </c>
      <c r="H10" s="390">
        <f>7/25</f>
        <v>0.28000000000000003</v>
      </c>
      <c r="I10" s="381">
        <v>0.35</v>
      </c>
      <c r="J10" s="381">
        <v>0.25</v>
      </c>
      <c r="K10" s="390">
        <f>8/E10</f>
        <v>0.4</v>
      </c>
      <c r="L10" s="381">
        <f>+H10+I10+J10+K10</f>
        <v>1.28</v>
      </c>
      <c r="M10" s="381">
        <f>22*B10/E10</f>
        <v>0.44000000000000006</v>
      </c>
    </row>
    <row r="11" spans="1:13" ht="47.25" customHeight="1" x14ac:dyDescent="0.25">
      <c r="A11" s="245"/>
      <c r="B11" s="242"/>
      <c r="C11" s="235"/>
      <c r="D11" s="11" t="s">
        <v>39</v>
      </c>
      <c r="E11" s="235"/>
      <c r="F11" s="235"/>
      <c r="G11" s="235"/>
      <c r="H11" s="391"/>
      <c r="I11" s="235"/>
      <c r="J11" s="235"/>
      <c r="K11" s="391"/>
      <c r="L11" s="382"/>
      <c r="M11" s="382"/>
    </row>
    <row r="12" spans="1:13" ht="57" customHeight="1" x14ac:dyDescent="0.25">
      <c r="A12" s="246"/>
      <c r="B12" s="243"/>
      <c r="C12" s="236"/>
      <c r="D12" s="11" t="s">
        <v>41</v>
      </c>
      <c r="E12" s="235"/>
      <c r="F12" s="236"/>
      <c r="G12" s="236"/>
      <c r="H12" s="392"/>
      <c r="I12" s="236"/>
      <c r="J12" s="236"/>
      <c r="K12" s="392"/>
      <c r="L12" s="383"/>
      <c r="M12" s="383"/>
    </row>
    <row r="13" spans="1:13" ht="55.5" customHeight="1" x14ac:dyDescent="0.25">
      <c r="A13" s="244" t="s">
        <v>43</v>
      </c>
      <c r="B13" s="241">
        <v>0.3</v>
      </c>
      <c r="C13" s="234" t="s">
        <v>44</v>
      </c>
      <c r="D13" s="11" t="s">
        <v>45</v>
      </c>
      <c r="E13" s="234">
        <v>15</v>
      </c>
      <c r="F13" s="234" t="s">
        <v>29</v>
      </c>
      <c r="G13" s="234" t="s">
        <v>42</v>
      </c>
      <c r="H13" s="390">
        <f>3/30</f>
        <v>0.1</v>
      </c>
      <c r="I13" s="381">
        <v>0.33</v>
      </c>
      <c r="J13" s="381">
        <v>0.4</v>
      </c>
      <c r="K13" s="390">
        <f>1/E13</f>
        <v>6.6666666666666666E-2</v>
      </c>
      <c r="L13" s="381">
        <f>+H13+I13+J13+K13</f>
        <v>0.89666666666666672</v>
      </c>
      <c r="M13" s="381">
        <f>15*B13/E13</f>
        <v>0.3</v>
      </c>
    </row>
    <row r="14" spans="1:13" ht="39.75" customHeight="1" x14ac:dyDescent="0.25">
      <c r="A14" s="245"/>
      <c r="B14" s="242"/>
      <c r="C14" s="235"/>
      <c r="D14" s="11" t="s">
        <v>46</v>
      </c>
      <c r="E14" s="235"/>
      <c r="F14" s="235"/>
      <c r="G14" s="235"/>
      <c r="H14" s="391"/>
      <c r="I14" s="235"/>
      <c r="J14" s="235"/>
      <c r="K14" s="391"/>
      <c r="L14" s="382"/>
      <c r="M14" s="382"/>
    </row>
    <row r="15" spans="1:13" ht="39" customHeight="1" x14ac:dyDescent="0.25">
      <c r="A15" s="246"/>
      <c r="B15" s="243"/>
      <c r="C15" s="236"/>
      <c r="D15" s="11" t="s">
        <v>47</v>
      </c>
      <c r="E15" s="236"/>
      <c r="F15" s="236"/>
      <c r="G15" s="236"/>
      <c r="H15" s="392"/>
      <c r="I15" s="236"/>
      <c r="J15" s="236"/>
      <c r="K15" s="392"/>
      <c r="L15" s="383"/>
      <c r="M15" s="383"/>
    </row>
    <row r="16" spans="1:13" ht="33.75" customHeight="1" x14ac:dyDescent="0.25">
      <c r="A16" s="60" t="s">
        <v>48</v>
      </c>
      <c r="B16" s="61">
        <f>SUM(B6:B15)</f>
        <v>1</v>
      </c>
      <c r="C16" s="61"/>
      <c r="D16" s="5"/>
      <c r="E16" s="5"/>
      <c r="F16" s="5"/>
      <c r="G16" s="11"/>
      <c r="H16" s="61">
        <f>SUM(H7:H15)</f>
        <v>0.63</v>
      </c>
      <c r="I16" s="61">
        <f>SUM(I7:I15)</f>
        <v>0.92999999999999994</v>
      </c>
      <c r="J16" s="61">
        <f>SUM(J7:J15)</f>
        <v>1.1499999999999999</v>
      </c>
      <c r="K16" s="61">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28" t="s">
        <v>105</v>
      </c>
      <c r="C3" s="429"/>
      <c r="D3" s="429"/>
      <c r="E3" s="429"/>
      <c r="F3" s="429"/>
      <c r="G3" s="429"/>
      <c r="H3" s="429"/>
      <c r="I3" s="430"/>
    </row>
    <row r="4" spans="2:9" ht="15.75" thickBot="1" x14ac:dyDescent="0.3">
      <c r="B4" s="426" t="s">
        <v>106</v>
      </c>
      <c r="C4" s="422"/>
      <c r="D4" s="422"/>
      <c r="E4" s="431" t="s">
        <v>107</v>
      </c>
      <c r="F4" s="432"/>
      <c r="G4" s="433"/>
      <c r="H4" s="422" t="s">
        <v>108</v>
      </c>
      <c r="I4" s="423"/>
    </row>
    <row r="5" spans="2:9" ht="15.75" thickBot="1" x14ac:dyDescent="0.3">
      <c r="B5" s="427"/>
      <c r="C5" s="424"/>
      <c r="D5" s="424"/>
      <c r="E5" s="67">
        <v>1</v>
      </c>
      <c r="F5" s="68">
        <v>2</v>
      </c>
      <c r="G5" s="68">
        <v>3</v>
      </c>
      <c r="H5" s="424"/>
      <c r="I5" s="425"/>
    </row>
    <row r="6" spans="2:9" ht="30.75" customHeight="1" x14ac:dyDescent="0.25">
      <c r="B6" s="55">
        <v>1</v>
      </c>
      <c r="C6" s="418" t="s">
        <v>109</v>
      </c>
      <c r="D6" s="418"/>
      <c r="E6" s="69"/>
      <c r="F6" s="69"/>
      <c r="G6" s="69"/>
      <c r="H6" s="434"/>
      <c r="I6" s="435"/>
    </row>
    <row r="7" spans="2:9" ht="39" customHeight="1" x14ac:dyDescent="0.25">
      <c r="B7" s="54">
        <v>2</v>
      </c>
      <c r="C7" s="419" t="s">
        <v>110</v>
      </c>
      <c r="D7" s="419"/>
      <c r="E7" s="50"/>
      <c r="F7" s="50"/>
      <c r="G7" s="50"/>
      <c r="H7" s="416"/>
      <c r="I7" s="417"/>
    </row>
    <row r="8" spans="2:9" ht="30" customHeight="1" x14ac:dyDescent="0.25">
      <c r="B8" s="54">
        <v>3</v>
      </c>
      <c r="C8" s="419" t="s">
        <v>111</v>
      </c>
      <c r="D8" s="419"/>
      <c r="E8" s="50"/>
      <c r="F8" s="50"/>
      <c r="G8" s="50"/>
      <c r="H8" s="416"/>
      <c r="I8" s="417"/>
    </row>
    <row r="9" spans="2:9" ht="34.5" customHeight="1" x14ac:dyDescent="0.25">
      <c r="B9" s="54">
        <v>4</v>
      </c>
      <c r="C9" s="419" t="s">
        <v>112</v>
      </c>
      <c r="D9" s="419"/>
      <c r="E9" s="50"/>
      <c r="F9" s="50"/>
      <c r="G9" s="50"/>
      <c r="H9" s="416"/>
      <c r="I9" s="417"/>
    </row>
    <row r="10" spans="2:9" ht="30.75" customHeight="1" x14ac:dyDescent="0.25">
      <c r="B10" s="54">
        <v>5</v>
      </c>
      <c r="C10" s="419" t="s">
        <v>113</v>
      </c>
      <c r="D10" s="419"/>
      <c r="E10" s="50"/>
      <c r="F10" s="50"/>
      <c r="G10" s="50"/>
      <c r="H10" s="416"/>
      <c r="I10" s="417"/>
    </row>
    <row r="11" spans="2:9" ht="33.75" customHeight="1" x14ac:dyDescent="0.25">
      <c r="B11" s="54">
        <v>6</v>
      </c>
      <c r="C11" s="419" t="s">
        <v>114</v>
      </c>
      <c r="D11" s="419"/>
      <c r="E11" s="50"/>
      <c r="F11" s="50"/>
      <c r="G11" s="50"/>
      <c r="H11" s="416"/>
      <c r="I11" s="417"/>
    </row>
    <row r="12" spans="2:9" ht="25.5" customHeight="1" x14ac:dyDescent="0.25">
      <c r="B12" s="54">
        <v>7</v>
      </c>
      <c r="C12" s="419" t="s">
        <v>115</v>
      </c>
      <c r="D12" s="419"/>
      <c r="E12" s="51"/>
      <c r="F12" s="51"/>
      <c r="G12" s="51"/>
      <c r="H12" s="420"/>
      <c r="I12" s="421"/>
    </row>
    <row r="13" spans="2:9" ht="46.5" customHeight="1" x14ac:dyDescent="0.25">
      <c r="B13" s="54">
        <v>8</v>
      </c>
      <c r="C13" s="419" t="s">
        <v>116</v>
      </c>
      <c r="D13" s="419"/>
      <c r="E13" s="51"/>
      <c r="F13" s="51"/>
      <c r="G13" s="51"/>
      <c r="H13" s="420"/>
      <c r="I13" s="421"/>
    </row>
    <row r="14" spans="2:9" ht="30.75" customHeight="1" x14ac:dyDescent="0.25">
      <c r="B14" s="54">
        <v>9</v>
      </c>
      <c r="C14" s="419" t="s">
        <v>117</v>
      </c>
      <c r="D14" s="419"/>
      <c r="E14" s="51"/>
      <c r="F14" s="51"/>
      <c r="G14" s="51"/>
      <c r="H14" s="420"/>
      <c r="I14" s="421"/>
    </row>
    <row r="15" spans="2:9" x14ac:dyDescent="0.25">
      <c r="B15" s="54">
        <v>10</v>
      </c>
      <c r="C15" s="419"/>
      <c r="D15" s="419"/>
      <c r="E15" s="51"/>
      <c r="F15" s="51"/>
      <c r="G15" s="51"/>
      <c r="H15" s="420"/>
      <c r="I15" s="421"/>
    </row>
    <row r="16" spans="2:9" x14ac:dyDescent="0.25">
      <c r="B16" s="54">
        <v>11</v>
      </c>
      <c r="C16" s="419"/>
      <c r="D16" s="419"/>
      <c r="E16" s="51"/>
      <c r="F16" s="51"/>
      <c r="G16" s="51"/>
      <c r="H16" s="420"/>
      <c r="I16" s="421"/>
    </row>
    <row r="17" spans="2:9" x14ac:dyDescent="0.25">
      <c r="B17" s="54">
        <v>12</v>
      </c>
      <c r="C17" s="419"/>
      <c r="D17" s="419"/>
      <c r="E17" s="51"/>
      <c r="F17" s="51"/>
      <c r="G17" s="51"/>
      <c r="H17" s="420"/>
      <c r="I17" s="421"/>
    </row>
    <row r="18" spans="2:9" ht="15.75" thickBot="1" x14ac:dyDescent="0.3"/>
    <row r="19" spans="2:9" ht="11.25" customHeight="1" thickBot="1" x14ac:dyDescent="0.3">
      <c r="B19" s="415" t="s">
        <v>118</v>
      </c>
      <c r="C19" s="415"/>
      <c r="D19" s="415"/>
      <c r="E19" s="415"/>
      <c r="F19" s="415"/>
      <c r="G19" s="415"/>
      <c r="H19" s="415"/>
      <c r="I19" s="415"/>
    </row>
    <row r="20" spans="2:9" ht="6.75" customHeight="1" thickBot="1" x14ac:dyDescent="0.3">
      <c r="B20" s="415"/>
      <c r="C20" s="415"/>
      <c r="D20" s="415"/>
      <c r="E20" s="415"/>
      <c r="F20" s="415"/>
      <c r="G20" s="415"/>
      <c r="H20" s="415"/>
      <c r="I20" s="415"/>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M254"/>
  <sheetViews>
    <sheetView view="pageBreakPreview" topLeftCell="A61" zoomScale="90" zoomScaleSheetLayoutView="90" workbookViewId="0">
      <selection activeCell="B4" sqref="B4:J4"/>
    </sheetView>
  </sheetViews>
  <sheetFormatPr baseColWidth="10" defaultColWidth="10.85546875" defaultRowHeight="15" x14ac:dyDescent="0.25"/>
  <cols>
    <col min="1" max="1" width="2.42578125" style="94" customWidth="1"/>
    <col min="2" max="2" width="4" style="72" customWidth="1"/>
    <col min="3" max="3" width="24.7109375" style="72" customWidth="1"/>
    <col min="4" max="4" width="35.42578125" style="73" customWidth="1"/>
    <col min="5" max="5" width="12" style="72" customWidth="1"/>
    <col min="6" max="6" width="9.85546875" style="72" customWidth="1"/>
    <col min="7" max="7" width="12.7109375" style="72" customWidth="1"/>
    <col min="8" max="8" width="14.140625" style="72" customWidth="1"/>
    <col min="9" max="9" width="24.5703125" style="72" customWidth="1"/>
    <col min="10" max="10" width="32.140625" style="72" customWidth="1"/>
    <col min="11" max="11" width="5" style="94" customWidth="1"/>
    <col min="12" max="12" width="16.42578125" style="94" customWidth="1"/>
    <col min="13" max="16384" width="10.85546875" style="72"/>
  </cols>
  <sheetData>
    <row r="1" spans="1:12" ht="15.75" thickBot="1" x14ac:dyDescent="0.3">
      <c r="B1" s="94"/>
      <c r="C1" s="94"/>
      <c r="D1" s="94"/>
      <c r="E1" s="94"/>
      <c r="F1" s="94"/>
      <c r="G1" s="94"/>
      <c r="H1" s="94"/>
      <c r="I1" s="94"/>
      <c r="J1" s="94"/>
      <c r="L1"/>
    </row>
    <row r="2" spans="1:12" ht="35.1" customHeight="1" thickBot="1" x14ac:dyDescent="0.3">
      <c r="A2" s="164"/>
      <c r="B2" s="474" t="s">
        <v>214</v>
      </c>
      <c r="C2" s="475"/>
      <c r="D2" s="475"/>
      <c r="E2" s="475"/>
      <c r="F2" s="475"/>
      <c r="G2" s="475"/>
      <c r="H2" s="475"/>
      <c r="I2" s="475"/>
      <c r="J2" s="476"/>
      <c r="K2" s="164"/>
      <c r="L2"/>
    </row>
    <row r="3" spans="1:12" ht="5.0999999999999996" customHeight="1" thickBot="1" x14ac:dyDescent="0.3">
      <c r="A3" s="164"/>
      <c r="B3" s="165"/>
      <c r="C3" s="165"/>
      <c r="D3" s="166"/>
      <c r="E3" s="165"/>
      <c r="F3" s="165"/>
      <c r="G3" s="165"/>
      <c r="H3" s="165"/>
      <c r="I3" s="165"/>
      <c r="J3" s="165"/>
      <c r="K3" s="164"/>
      <c r="L3"/>
    </row>
    <row r="4" spans="1:12" ht="21.95" customHeight="1" thickBot="1" x14ac:dyDescent="0.3">
      <c r="A4" s="164"/>
      <c r="B4" s="477" t="s">
        <v>270</v>
      </c>
      <c r="C4" s="478"/>
      <c r="D4" s="478"/>
      <c r="E4" s="478"/>
      <c r="F4" s="478"/>
      <c r="G4" s="478"/>
      <c r="H4" s="478"/>
      <c r="I4" s="478"/>
      <c r="J4" s="479"/>
      <c r="K4" s="164"/>
      <c r="L4"/>
    </row>
    <row r="5" spans="1:12" s="74" customFormat="1" ht="24.75" customHeight="1" x14ac:dyDescent="0.3">
      <c r="A5" s="164"/>
      <c r="B5" s="167"/>
      <c r="C5" s="480" t="s">
        <v>276</v>
      </c>
      <c r="D5" s="480"/>
      <c r="E5" s="480"/>
      <c r="F5" s="480"/>
      <c r="G5" s="480"/>
      <c r="H5" s="480"/>
      <c r="I5" s="480"/>
      <c r="J5" s="168">
        <v>5</v>
      </c>
      <c r="K5" s="164"/>
      <c r="L5"/>
    </row>
    <row r="6" spans="1:12" s="74" customFormat="1" ht="24.75" customHeight="1" x14ac:dyDescent="0.3">
      <c r="A6" s="164"/>
      <c r="B6" s="169"/>
      <c r="C6" s="473" t="s">
        <v>215</v>
      </c>
      <c r="D6" s="473"/>
      <c r="E6" s="473"/>
      <c r="F6" s="473"/>
      <c r="G6" s="473"/>
      <c r="H6" s="473"/>
      <c r="I6" s="473"/>
      <c r="J6" s="170">
        <v>4</v>
      </c>
      <c r="K6" s="164"/>
      <c r="L6"/>
    </row>
    <row r="7" spans="1:12" s="74" customFormat="1" ht="24.75" customHeight="1" x14ac:dyDescent="0.3">
      <c r="A7" s="164"/>
      <c r="B7" s="169"/>
      <c r="C7" s="473" t="s">
        <v>120</v>
      </c>
      <c r="D7" s="473"/>
      <c r="E7" s="473"/>
      <c r="F7" s="473"/>
      <c r="G7" s="473"/>
      <c r="H7" s="473"/>
      <c r="I7" s="473"/>
      <c r="J7" s="170">
        <v>3</v>
      </c>
      <c r="K7" s="164"/>
      <c r="L7"/>
    </row>
    <row r="8" spans="1:12" s="74" customFormat="1" ht="24.75" customHeight="1" x14ac:dyDescent="0.3">
      <c r="A8" s="164"/>
      <c r="B8" s="169"/>
      <c r="C8" s="473" t="s">
        <v>121</v>
      </c>
      <c r="D8" s="473"/>
      <c r="E8" s="473"/>
      <c r="F8" s="473"/>
      <c r="G8" s="473"/>
      <c r="H8" s="473"/>
      <c r="I8" s="473"/>
      <c r="J8" s="170">
        <v>2</v>
      </c>
      <c r="K8" s="164"/>
      <c r="L8"/>
    </row>
    <row r="9" spans="1:12" s="74" customFormat="1" ht="24.75" customHeight="1" thickBot="1" x14ac:dyDescent="0.35">
      <c r="A9" s="164"/>
      <c r="B9" s="171"/>
      <c r="C9" s="463" t="s">
        <v>282</v>
      </c>
      <c r="D9" s="464"/>
      <c r="E9" s="464"/>
      <c r="F9" s="464"/>
      <c r="G9" s="464"/>
      <c r="H9" s="464"/>
      <c r="I9" s="464"/>
      <c r="J9" s="172">
        <v>1</v>
      </c>
      <c r="K9" s="164"/>
      <c r="L9"/>
    </row>
    <row r="10" spans="1:12" s="74" customFormat="1" ht="22.5" customHeight="1" thickBot="1" x14ac:dyDescent="0.35">
      <c r="A10" s="164"/>
      <c r="B10" s="173"/>
      <c r="C10" s="174"/>
      <c r="D10" s="174"/>
      <c r="E10" s="174"/>
      <c r="F10" s="174"/>
      <c r="G10" s="174"/>
      <c r="H10" s="174"/>
      <c r="I10" s="174"/>
      <c r="J10" s="175"/>
      <c r="K10" s="164"/>
      <c r="L10"/>
    </row>
    <row r="11" spans="1:12" ht="33" customHeight="1" x14ac:dyDescent="0.25">
      <c r="A11" s="164"/>
      <c r="B11" s="465" t="s">
        <v>277</v>
      </c>
      <c r="C11" s="466"/>
      <c r="D11" s="466" t="s">
        <v>122</v>
      </c>
      <c r="E11" s="466" t="s">
        <v>210</v>
      </c>
      <c r="F11" s="466"/>
      <c r="G11" s="466"/>
      <c r="H11" s="460" t="s">
        <v>266</v>
      </c>
      <c r="I11" s="471" t="s">
        <v>267</v>
      </c>
      <c r="J11" s="457" t="s">
        <v>268</v>
      </c>
      <c r="K11" s="95"/>
      <c r="L11"/>
    </row>
    <row r="12" spans="1:12" ht="27.75" customHeight="1" x14ac:dyDescent="0.25">
      <c r="A12" s="164"/>
      <c r="B12" s="467"/>
      <c r="C12" s="468"/>
      <c r="D12" s="468"/>
      <c r="E12" s="118" t="s">
        <v>124</v>
      </c>
      <c r="F12" s="118" t="s">
        <v>125</v>
      </c>
      <c r="G12" s="118" t="s">
        <v>126</v>
      </c>
      <c r="H12" s="461"/>
      <c r="I12" s="472"/>
      <c r="J12" s="458"/>
      <c r="K12" s="95"/>
      <c r="L12"/>
    </row>
    <row r="13" spans="1:12" ht="15.75" customHeight="1" x14ac:dyDescent="0.25">
      <c r="A13" s="164"/>
      <c r="B13" s="469"/>
      <c r="C13" s="470"/>
      <c r="D13" s="470"/>
      <c r="E13" s="75">
        <v>0.6</v>
      </c>
      <c r="F13" s="75">
        <v>0.2</v>
      </c>
      <c r="G13" s="75">
        <v>0.2</v>
      </c>
      <c r="H13" s="462"/>
      <c r="I13" s="472"/>
      <c r="J13" s="459"/>
      <c r="K13" s="95"/>
      <c r="L13"/>
    </row>
    <row r="14" spans="1:12" ht="47.45" customHeight="1" x14ac:dyDescent="0.25">
      <c r="A14" s="164"/>
      <c r="B14" s="449">
        <v>1</v>
      </c>
      <c r="C14" s="450" t="s">
        <v>127</v>
      </c>
      <c r="D14" s="76" t="s">
        <v>160</v>
      </c>
      <c r="E14" s="177"/>
      <c r="F14" s="177"/>
      <c r="G14" s="177"/>
      <c r="H14" s="454"/>
      <c r="I14" s="454">
        <f>AVERAGE(E18:G18)</f>
        <v>0</v>
      </c>
      <c r="J14" s="455"/>
      <c r="K14" s="95"/>
      <c r="L14"/>
    </row>
    <row r="15" spans="1:12" ht="38.1" customHeight="1" x14ac:dyDescent="0.25">
      <c r="A15" s="164"/>
      <c r="B15" s="449"/>
      <c r="C15" s="450"/>
      <c r="D15" s="76" t="s">
        <v>128</v>
      </c>
      <c r="E15" s="177"/>
      <c r="F15" s="177"/>
      <c r="G15" s="177"/>
      <c r="H15" s="454"/>
      <c r="I15" s="454"/>
      <c r="J15" s="455"/>
      <c r="K15" s="95"/>
      <c r="L15"/>
    </row>
    <row r="16" spans="1:12" ht="41.45" customHeight="1" x14ac:dyDescent="0.25">
      <c r="A16" s="164"/>
      <c r="B16" s="449"/>
      <c r="C16" s="450"/>
      <c r="D16" s="76" t="s">
        <v>161</v>
      </c>
      <c r="E16" s="177"/>
      <c r="F16" s="177"/>
      <c r="G16" s="177"/>
      <c r="H16" s="454"/>
      <c r="I16" s="454"/>
      <c r="J16" s="455"/>
      <c r="K16" s="95"/>
      <c r="L16"/>
    </row>
    <row r="17" spans="1:12" ht="47.1" customHeight="1" x14ac:dyDescent="0.25">
      <c r="A17" s="164"/>
      <c r="B17" s="449"/>
      <c r="C17" s="450"/>
      <c r="D17" s="76" t="s">
        <v>162</v>
      </c>
      <c r="E17" s="177"/>
      <c r="F17" s="177"/>
      <c r="G17" s="177"/>
      <c r="H17" s="454"/>
      <c r="I17" s="454"/>
      <c r="J17" s="455"/>
      <c r="K17" s="95"/>
      <c r="L17"/>
    </row>
    <row r="18" spans="1:12" ht="24.75" customHeight="1" x14ac:dyDescent="0.25">
      <c r="A18" s="164"/>
      <c r="B18" s="452" t="s">
        <v>129</v>
      </c>
      <c r="C18" s="452"/>
      <c r="D18" s="452"/>
      <c r="E18" s="71">
        <f>SUM(E14:E17)/4</f>
        <v>0</v>
      </c>
      <c r="F18" s="77">
        <f t="shared" ref="F18:G18" si="0">SUM(F14:F17)/4</f>
        <v>0</v>
      </c>
      <c r="G18" s="77">
        <f t="shared" si="0"/>
        <v>0</v>
      </c>
      <c r="H18" s="454"/>
      <c r="I18" s="454"/>
      <c r="J18" s="455"/>
      <c r="K18" s="95"/>
      <c r="L18"/>
    </row>
    <row r="19" spans="1:12" ht="24.75" customHeight="1" x14ac:dyDescent="0.25">
      <c r="A19" s="164"/>
      <c r="B19" s="449">
        <v>2</v>
      </c>
      <c r="C19" s="450" t="s">
        <v>130</v>
      </c>
      <c r="D19" s="76" t="s">
        <v>163</v>
      </c>
      <c r="E19" s="119"/>
      <c r="F19" s="119"/>
      <c r="G19" s="119"/>
      <c r="H19" s="454"/>
      <c r="I19" s="454">
        <f>AVERAGE(E24:G24)</f>
        <v>0</v>
      </c>
      <c r="J19" s="447"/>
      <c r="K19" s="95"/>
      <c r="L19"/>
    </row>
    <row r="20" spans="1:12" ht="36" customHeight="1" x14ac:dyDescent="0.25">
      <c r="A20" s="164"/>
      <c r="B20" s="449"/>
      <c r="C20" s="450"/>
      <c r="D20" s="76" t="s">
        <v>164</v>
      </c>
      <c r="E20" s="119"/>
      <c r="F20" s="119"/>
      <c r="G20" s="119"/>
      <c r="H20" s="454"/>
      <c r="I20" s="454"/>
      <c r="J20" s="447"/>
      <c r="K20" s="95"/>
      <c r="L20"/>
    </row>
    <row r="21" spans="1:12" ht="33.6" customHeight="1" x14ac:dyDescent="0.25">
      <c r="A21" s="164"/>
      <c r="B21" s="449"/>
      <c r="C21" s="450"/>
      <c r="D21" s="76" t="s">
        <v>165</v>
      </c>
      <c r="E21" s="119"/>
      <c r="F21" s="119"/>
      <c r="G21" s="119"/>
      <c r="H21" s="454"/>
      <c r="I21" s="454"/>
      <c r="J21" s="447"/>
      <c r="K21" s="95"/>
      <c r="L21"/>
    </row>
    <row r="22" spans="1:12" ht="35.25" customHeight="1" x14ac:dyDescent="0.25">
      <c r="A22" s="164"/>
      <c r="B22" s="449"/>
      <c r="C22" s="450"/>
      <c r="D22" s="76" t="s">
        <v>166</v>
      </c>
      <c r="E22" s="119"/>
      <c r="F22" s="119"/>
      <c r="G22" s="119"/>
      <c r="H22" s="454"/>
      <c r="I22" s="454"/>
      <c r="J22" s="447"/>
      <c r="K22" s="95"/>
      <c r="L22"/>
    </row>
    <row r="23" spans="1:12" ht="21" customHeight="1" x14ac:dyDescent="0.25">
      <c r="A23" s="164"/>
      <c r="B23" s="449"/>
      <c r="C23" s="450"/>
      <c r="D23" s="76" t="s">
        <v>167</v>
      </c>
      <c r="E23" s="119"/>
      <c r="F23" s="119"/>
      <c r="G23" s="119"/>
      <c r="H23" s="454"/>
      <c r="I23" s="454"/>
      <c r="J23" s="447"/>
      <c r="K23" s="95"/>
      <c r="L23"/>
    </row>
    <row r="24" spans="1:12" ht="24.75" customHeight="1" x14ac:dyDescent="0.25">
      <c r="A24" s="164"/>
      <c r="B24" s="452" t="s">
        <v>129</v>
      </c>
      <c r="C24" s="452"/>
      <c r="D24" s="452"/>
      <c r="E24" s="77">
        <f>SUM(E19:E23)/5</f>
        <v>0</v>
      </c>
      <c r="F24" s="77">
        <f t="shared" ref="F24:G24" si="1">SUM(F19:F23)/5</f>
        <v>0</v>
      </c>
      <c r="G24" s="77">
        <f t="shared" si="1"/>
        <v>0</v>
      </c>
      <c r="H24" s="454"/>
      <c r="I24" s="454"/>
      <c r="J24" s="447"/>
      <c r="K24" s="95"/>
      <c r="L24"/>
    </row>
    <row r="25" spans="1:12" ht="24.75" customHeight="1" x14ac:dyDescent="0.25">
      <c r="A25" s="164"/>
      <c r="B25" s="449">
        <v>3</v>
      </c>
      <c r="C25" s="450" t="s">
        <v>168</v>
      </c>
      <c r="D25" s="76" t="s">
        <v>169</v>
      </c>
      <c r="E25" s="119"/>
      <c r="F25" s="119"/>
      <c r="G25" s="119"/>
      <c r="H25" s="451"/>
      <c r="I25" s="454">
        <f>AVERAGE(E30:G30)</f>
        <v>0</v>
      </c>
      <c r="J25" s="447"/>
      <c r="K25" s="95"/>
      <c r="L25"/>
    </row>
    <row r="26" spans="1:12" ht="33.75" customHeight="1" x14ac:dyDescent="0.25">
      <c r="A26" s="164"/>
      <c r="B26" s="449"/>
      <c r="C26" s="450"/>
      <c r="D26" s="76" t="s">
        <v>170</v>
      </c>
      <c r="E26" s="119"/>
      <c r="F26" s="119"/>
      <c r="G26" s="119"/>
      <c r="H26" s="451"/>
      <c r="I26" s="454"/>
      <c r="J26" s="447"/>
      <c r="K26" s="95"/>
      <c r="L26"/>
    </row>
    <row r="27" spans="1:12" x14ac:dyDescent="0.25">
      <c r="A27" s="164"/>
      <c r="B27" s="449"/>
      <c r="C27" s="450"/>
      <c r="D27" s="76" t="s">
        <v>171</v>
      </c>
      <c r="E27" s="119"/>
      <c r="F27" s="119"/>
      <c r="G27" s="119"/>
      <c r="H27" s="451"/>
      <c r="I27" s="454"/>
      <c r="J27" s="447"/>
      <c r="K27" s="95"/>
      <c r="L27"/>
    </row>
    <row r="28" spans="1:12" ht="27.75" customHeight="1" x14ac:dyDescent="0.25">
      <c r="A28" s="164"/>
      <c r="B28" s="449"/>
      <c r="C28" s="450"/>
      <c r="D28" s="76" t="s">
        <v>172</v>
      </c>
      <c r="E28" s="119"/>
      <c r="F28" s="119"/>
      <c r="G28" s="119"/>
      <c r="H28" s="451"/>
      <c r="I28" s="454"/>
      <c r="J28" s="447"/>
      <c r="K28" s="95"/>
      <c r="L28"/>
    </row>
    <row r="29" spans="1:12" ht="36" customHeight="1" x14ac:dyDescent="0.25">
      <c r="A29" s="164"/>
      <c r="B29" s="449"/>
      <c r="C29" s="450"/>
      <c r="D29" s="76" t="s">
        <v>173</v>
      </c>
      <c r="E29" s="119"/>
      <c r="F29" s="119"/>
      <c r="G29" s="119"/>
      <c r="H29" s="451"/>
      <c r="I29" s="454"/>
      <c r="J29" s="447"/>
      <c r="K29" s="95"/>
      <c r="L29"/>
    </row>
    <row r="30" spans="1:12" ht="24.75" customHeight="1" x14ac:dyDescent="0.25">
      <c r="A30" s="164"/>
      <c r="B30" s="452" t="s">
        <v>129</v>
      </c>
      <c r="C30" s="452"/>
      <c r="D30" s="452"/>
      <c r="E30" s="77">
        <f>SUM(E25:E29)/5</f>
        <v>0</v>
      </c>
      <c r="F30" s="77">
        <f t="shared" ref="F30:G30" si="2">SUM(F25:F29)/5</f>
        <v>0</v>
      </c>
      <c r="G30" s="77">
        <f t="shared" si="2"/>
        <v>0</v>
      </c>
      <c r="H30" s="451"/>
      <c r="I30" s="454"/>
      <c r="J30" s="447"/>
      <c r="K30" s="95"/>
      <c r="L30"/>
    </row>
    <row r="31" spans="1:12" ht="34.5" customHeight="1" x14ac:dyDescent="0.25">
      <c r="A31" s="164"/>
      <c r="B31" s="449">
        <v>4</v>
      </c>
      <c r="C31" s="450" t="s">
        <v>131</v>
      </c>
      <c r="D31" s="78" t="s">
        <v>174</v>
      </c>
      <c r="E31" s="120"/>
      <c r="F31" s="120"/>
      <c r="G31" s="120"/>
      <c r="H31" s="441"/>
      <c r="I31" s="444">
        <f>AVERAGE(E35:G35)</f>
        <v>0</v>
      </c>
      <c r="J31" s="456"/>
      <c r="K31" s="95"/>
      <c r="L31"/>
    </row>
    <row r="32" spans="1:12" ht="24.75" customHeight="1" x14ac:dyDescent="0.25">
      <c r="A32" s="164"/>
      <c r="B32" s="449"/>
      <c r="C32" s="450"/>
      <c r="D32" s="78" t="s">
        <v>175</v>
      </c>
      <c r="E32" s="120"/>
      <c r="F32" s="120"/>
      <c r="G32" s="120"/>
      <c r="H32" s="442"/>
      <c r="I32" s="445"/>
      <c r="J32" s="456"/>
      <c r="K32" s="95"/>
      <c r="L32"/>
    </row>
    <row r="33" spans="1:12" ht="24.75" customHeight="1" x14ac:dyDescent="0.25">
      <c r="A33" s="164"/>
      <c r="B33" s="449"/>
      <c r="C33" s="450"/>
      <c r="D33" s="78" t="s">
        <v>176</v>
      </c>
      <c r="E33" s="120"/>
      <c r="F33" s="120"/>
      <c r="G33" s="120"/>
      <c r="H33" s="442"/>
      <c r="I33" s="445"/>
      <c r="J33" s="456"/>
      <c r="K33" s="95"/>
      <c r="L33"/>
    </row>
    <row r="34" spans="1:12" ht="36.75" customHeight="1" x14ac:dyDescent="0.25">
      <c r="A34" s="164"/>
      <c r="B34" s="449"/>
      <c r="C34" s="450"/>
      <c r="D34" s="78" t="s">
        <v>177</v>
      </c>
      <c r="E34" s="120"/>
      <c r="F34" s="120"/>
      <c r="G34" s="120"/>
      <c r="H34" s="442"/>
      <c r="I34" s="445"/>
      <c r="J34" s="456"/>
      <c r="K34" s="95"/>
      <c r="L34"/>
    </row>
    <row r="35" spans="1:12" ht="24.75" customHeight="1" x14ac:dyDescent="0.25">
      <c r="A35" s="164"/>
      <c r="B35" s="452" t="s">
        <v>129</v>
      </c>
      <c r="C35" s="452"/>
      <c r="D35" s="452"/>
      <c r="E35" s="77">
        <f>SUM(E31:E34)/4</f>
        <v>0</v>
      </c>
      <c r="F35" s="77">
        <f t="shared" ref="F35:G35" si="3">SUM(F31:F34)/4</f>
        <v>0</v>
      </c>
      <c r="G35" s="77">
        <f t="shared" si="3"/>
        <v>0</v>
      </c>
      <c r="H35" s="443"/>
      <c r="I35" s="446"/>
      <c r="J35" s="456"/>
      <c r="K35" s="95"/>
      <c r="L35"/>
    </row>
    <row r="36" spans="1:12" ht="25.5" customHeight="1" x14ac:dyDescent="0.25">
      <c r="A36" s="164"/>
      <c r="B36" s="449">
        <v>5</v>
      </c>
      <c r="C36" s="450" t="s">
        <v>275</v>
      </c>
      <c r="D36" s="79" t="s">
        <v>178</v>
      </c>
      <c r="E36" s="177"/>
      <c r="F36" s="177"/>
      <c r="G36" s="177"/>
      <c r="H36" s="454"/>
      <c r="I36" s="454">
        <f>AVERAGE(E41:G41)</f>
        <v>0</v>
      </c>
      <c r="J36" s="455"/>
      <c r="K36" s="95"/>
      <c r="L36"/>
    </row>
    <row r="37" spans="1:12" ht="27" customHeight="1" x14ac:dyDescent="0.25">
      <c r="A37" s="164"/>
      <c r="B37" s="449"/>
      <c r="C37" s="450"/>
      <c r="D37" s="79" t="s">
        <v>179</v>
      </c>
      <c r="E37" s="177"/>
      <c r="F37" s="177"/>
      <c r="G37" s="177"/>
      <c r="H37" s="454"/>
      <c r="I37" s="454"/>
      <c r="J37" s="455"/>
      <c r="K37" s="95"/>
      <c r="L37"/>
    </row>
    <row r="38" spans="1:12" ht="35.1" customHeight="1" x14ac:dyDescent="0.25">
      <c r="A38" s="164"/>
      <c r="B38" s="449"/>
      <c r="C38" s="450"/>
      <c r="D38" s="79" t="s">
        <v>180</v>
      </c>
      <c r="E38" s="177"/>
      <c r="F38" s="177"/>
      <c r="G38" s="177"/>
      <c r="H38" s="454"/>
      <c r="I38" s="454"/>
      <c r="J38" s="455"/>
      <c r="K38" s="95"/>
      <c r="L38"/>
    </row>
    <row r="39" spans="1:12" ht="24" customHeight="1" x14ac:dyDescent="0.25">
      <c r="A39" s="164"/>
      <c r="B39" s="449"/>
      <c r="C39" s="450"/>
      <c r="D39" s="79" t="s">
        <v>181</v>
      </c>
      <c r="E39" s="177"/>
      <c r="F39" s="177"/>
      <c r="G39" s="177"/>
      <c r="H39" s="454"/>
      <c r="I39" s="454"/>
      <c r="J39" s="455"/>
      <c r="K39" s="95"/>
      <c r="L39"/>
    </row>
    <row r="40" spans="1:12" ht="26.25" customHeight="1" x14ac:dyDescent="0.25">
      <c r="A40" s="164"/>
      <c r="B40" s="449"/>
      <c r="C40" s="450"/>
      <c r="D40" s="79" t="s">
        <v>182</v>
      </c>
      <c r="E40" s="177"/>
      <c r="F40" s="177"/>
      <c r="G40" s="177"/>
      <c r="H40" s="454"/>
      <c r="I40" s="454"/>
      <c r="J40" s="455"/>
      <c r="K40" s="95"/>
      <c r="L40"/>
    </row>
    <row r="41" spans="1:12" ht="24.75" customHeight="1" x14ac:dyDescent="0.25">
      <c r="A41" s="164"/>
      <c r="B41" s="452" t="s">
        <v>129</v>
      </c>
      <c r="C41" s="452"/>
      <c r="D41" s="452"/>
      <c r="E41" s="77">
        <f>SUM(E36:E40)/5</f>
        <v>0</v>
      </c>
      <c r="F41" s="77">
        <f t="shared" ref="F41:G41" si="4">SUM(F36:F40)/5</f>
        <v>0</v>
      </c>
      <c r="G41" s="77">
        <f t="shared" si="4"/>
        <v>0</v>
      </c>
      <c r="H41" s="454"/>
      <c r="I41" s="454"/>
      <c r="J41" s="455"/>
      <c r="K41" s="95"/>
      <c r="L41"/>
    </row>
    <row r="42" spans="1:12" ht="24.75" customHeight="1" x14ac:dyDescent="0.25">
      <c r="A42" s="164"/>
      <c r="B42" s="449">
        <v>6</v>
      </c>
      <c r="C42" s="450" t="s">
        <v>183</v>
      </c>
      <c r="D42" s="76" t="s">
        <v>184</v>
      </c>
      <c r="E42" s="119"/>
      <c r="F42" s="119"/>
      <c r="G42" s="119"/>
      <c r="H42" s="454"/>
      <c r="I42" s="454">
        <f>AVERAGE(E48:G48)</f>
        <v>0</v>
      </c>
      <c r="J42" s="447"/>
      <c r="K42" s="95"/>
      <c r="L42"/>
    </row>
    <row r="43" spans="1:12" ht="36" customHeight="1" x14ac:dyDescent="0.25">
      <c r="A43" s="164"/>
      <c r="B43" s="449"/>
      <c r="C43" s="450"/>
      <c r="D43" s="76" t="s">
        <v>185</v>
      </c>
      <c r="E43" s="119"/>
      <c r="F43" s="119"/>
      <c r="G43" s="119"/>
      <c r="H43" s="454"/>
      <c r="I43" s="454"/>
      <c r="J43" s="447"/>
      <c r="K43" s="95"/>
      <c r="L43"/>
    </row>
    <row r="44" spans="1:12" ht="24.75" customHeight="1" x14ac:dyDescent="0.25">
      <c r="A44" s="164"/>
      <c r="B44" s="449"/>
      <c r="C44" s="450"/>
      <c r="D44" s="76" t="s">
        <v>186</v>
      </c>
      <c r="E44" s="119"/>
      <c r="F44" s="119"/>
      <c r="G44" s="119"/>
      <c r="H44" s="454"/>
      <c r="I44" s="454"/>
      <c r="J44" s="447"/>
      <c r="K44" s="95"/>
      <c r="L44"/>
    </row>
    <row r="45" spans="1:12" ht="15.75" customHeight="1" x14ac:dyDescent="0.25">
      <c r="A45" s="164"/>
      <c r="B45" s="449"/>
      <c r="C45" s="450"/>
      <c r="D45" s="76" t="s">
        <v>187</v>
      </c>
      <c r="E45" s="119"/>
      <c r="F45" s="119"/>
      <c r="G45" s="119"/>
      <c r="H45" s="454"/>
      <c r="I45" s="454"/>
      <c r="J45" s="447"/>
      <c r="K45" s="95"/>
      <c r="L45"/>
    </row>
    <row r="46" spans="1:12" ht="12.75" customHeight="1" x14ac:dyDescent="0.25">
      <c r="A46" s="164"/>
      <c r="B46" s="449"/>
      <c r="C46" s="450"/>
      <c r="D46" s="76" t="s">
        <v>188</v>
      </c>
      <c r="E46" s="119"/>
      <c r="F46" s="119"/>
      <c r="G46" s="119"/>
      <c r="H46" s="454"/>
      <c r="I46" s="454"/>
      <c r="J46" s="447"/>
      <c r="K46" s="95"/>
      <c r="L46"/>
    </row>
    <row r="47" spans="1:12" ht="15" customHeight="1" x14ac:dyDescent="0.25">
      <c r="A47" s="164"/>
      <c r="B47" s="449"/>
      <c r="C47" s="450"/>
      <c r="D47" s="76" t="s">
        <v>189</v>
      </c>
      <c r="E47" s="119"/>
      <c r="F47" s="119"/>
      <c r="G47" s="119"/>
      <c r="H47" s="454"/>
      <c r="I47" s="454"/>
      <c r="J47" s="447"/>
      <c r="K47" s="95"/>
      <c r="L47"/>
    </row>
    <row r="48" spans="1:12" ht="24.75" customHeight="1" x14ac:dyDescent="0.25">
      <c r="A48" s="164"/>
      <c r="B48" s="452" t="s">
        <v>129</v>
      </c>
      <c r="C48" s="452"/>
      <c r="D48" s="452"/>
      <c r="E48" s="77">
        <f>SUM(E42:E47)/6</f>
        <v>0</v>
      </c>
      <c r="F48" s="77">
        <f t="shared" ref="F48:G48" si="5">SUM(F42:F47)/6</f>
        <v>0</v>
      </c>
      <c r="G48" s="77">
        <f t="shared" si="5"/>
        <v>0</v>
      </c>
      <c r="H48" s="454"/>
      <c r="I48" s="454"/>
      <c r="J48" s="447"/>
      <c r="K48" s="95"/>
      <c r="L48"/>
    </row>
    <row r="49" spans="1:12" ht="24.75" customHeight="1" x14ac:dyDescent="0.25">
      <c r="A49" s="164"/>
      <c r="B49" s="449">
        <v>7</v>
      </c>
      <c r="C49" s="450" t="s">
        <v>190</v>
      </c>
      <c r="D49" s="76" t="s">
        <v>191</v>
      </c>
      <c r="E49" s="119"/>
      <c r="F49" s="119"/>
      <c r="G49" s="119"/>
      <c r="H49" s="451"/>
      <c r="I49" s="444">
        <f>AVERAGE(E53:G53)</f>
        <v>0</v>
      </c>
      <c r="J49" s="447"/>
      <c r="K49" s="95"/>
      <c r="L49"/>
    </row>
    <row r="50" spans="1:12" ht="47.25" customHeight="1" x14ac:dyDescent="0.25">
      <c r="A50" s="164"/>
      <c r="B50" s="449"/>
      <c r="C50" s="450"/>
      <c r="D50" s="76" t="s">
        <v>192</v>
      </c>
      <c r="E50" s="119"/>
      <c r="F50" s="119"/>
      <c r="G50" s="119"/>
      <c r="H50" s="451"/>
      <c r="I50" s="445"/>
      <c r="J50" s="447"/>
      <c r="K50" s="95"/>
      <c r="L50"/>
    </row>
    <row r="51" spans="1:12" ht="14.25" customHeight="1" x14ac:dyDescent="0.25">
      <c r="A51" s="164"/>
      <c r="B51" s="449"/>
      <c r="C51" s="450"/>
      <c r="D51" s="76" t="s">
        <v>193</v>
      </c>
      <c r="E51" s="119"/>
      <c r="F51" s="119"/>
      <c r="G51" s="119"/>
      <c r="H51" s="451"/>
      <c r="I51" s="445"/>
      <c r="J51" s="447"/>
      <c r="K51" s="95"/>
      <c r="L51"/>
    </row>
    <row r="52" spans="1:12" ht="27" customHeight="1" x14ac:dyDescent="0.25">
      <c r="A52" s="164"/>
      <c r="B52" s="449"/>
      <c r="C52" s="450"/>
      <c r="D52" s="76" t="s">
        <v>194</v>
      </c>
      <c r="E52" s="119"/>
      <c r="F52" s="119"/>
      <c r="G52" s="119"/>
      <c r="H52" s="451"/>
      <c r="I52" s="445"/>
      <c r="J52" s="447"/>
      <c r="K52" s="95"/>
      <c r="L52"/>
    </row>
    <row r="53" spans="1:12" ht="24.75" customHeight="1" x14ac:dyDescent="0.25">
      <c r="A53" s="164"/>
      <c r="B53" s="452" t="s">
        <v>129</v>
      </c>
      <c r="C53" s="452"/>
      <c r="D53" s="452"/>
      <c r="E53" s="77">
        <f>SUM(E49:E52)/4</f>
        <v>0</v>
      </c>
      <c r="F53" s="77">
        <f t="shared" ref="F53:G53" si="6">SUM(F49:F52)/4</f>
        <v>0</v>
      </c>
      <c r="G53" s="77">
        <f t="shared" si="6"/>
        <v>0</v>
      </c>
      <c r="H53" s="451"/>
      <c r="I53" s="446"/>
      <c r="J53" s="447"/>
      <c r="K53" s="95"/>
      <c r="L53"/>
    </row>
    <row r="54" spans="1:12" ht="34.5" customHeight="1" x14ac:dyDescent="0.25">
      <c r="A54" s="164"/>
      <c r="B54" s="449">
        <v>8</v>
      </c>
      <c r="C54" s="450" t="s">
        <v>195</v>
      </c>
      <c r="D54" s="78" t="s">
        <v>132</v>
      </c>
      <c r="E54" s="120"/>
      <c r="F54" s="120"/>
      <c r="G54" s="120"/>
      <c r="H54" s="453"/>
      <c r="I54" s="454">
        <f>AVERAGE(E61:G61)</f>
        <v>0</v>
      </c>
      <c r="J54" s="448"/>
      <c r="K54" s="95"/>
      <c r="L54"/>
    </row>
    <row r="55" spans="1:12" ht="24.75" customHeight="1" x14ac:dyDescent="0.25">
      <c r="A55" s="164"/>
      <c r="B55" s="449"/>
      <c r="C55" s="450"/>
      <c r="D55" s="78" t="s">
        <v>133</v>
      </c>
      <c r="E55" s="120"/>
      <c r="F55" s="120"/>
      <c r="G55" s="120"/>
      <c r="H55" s="453"/>
      <c r="I55" s="454"/>
      <c r="J55" s="448"/>
      <c r="K55" s="95"/>
      <c r="L55"/>
    </row>
    <row r="56" spans="1:12" ht="24.75" customHeight="1" x14ac:dyDescent="0.25">
      <c r="A56" s="164"/>
      <c r="B56" s="449"/>
      <c r="C56" s="450"/>
      <c r="D56" s="78" t="s">
        <v>134</v>
      </c>
      <c r="E56" s="120"/>
      <c r="F56" s="120"/>
      <c r="G56" s="120"/>
      <c r="H56" s="453"/>
      <c r="I56" s="454"/>
      <c r="J56" s="448"/>
      <c r="K56" s="95"/>
      <c r="L56"/>
    </row>
    <row r="57" spans="1:12" ht="36.75" customHeight="1" x14ac:dyDescent="0.25">
      <c r="A57" s="164"/>
      <c r="B57" s="449"/>
      <c r="C57" s="450"/>
      <c r="D57" s="78" t="s">
        <v>135</v>
      </c>
      <c r="E57" s="120"/>
      <c r="F57" s="120"/>
      <c r="G57" s="120"/>
      <c r="H57" s="453"/>
      <c r="I57" s="454"/>
      <c r="J57" s="448"/>
      <c r="K57" s="95"/>
      <c r="L57"/>
    </row>
    <row r="58" spans="1:12" ht="44.25" customHeight="1" x14ac:dyDescent="0.25">
      <c r="A58" s="164"/>
      <c r="B58" s="449"/>
      <c r="C58" s="450"/>
      <c r="D58" s="78" t="s">
        <v>136</v>
      </c>
      <c r="E58" s="120"/>
      <c r="F58" s="120"/>
      <c r="G58" s="120"/>
      <c r="H58" s="453"/>
      <c r="I58" s="454"/>
      <c r="J58" s="448"/>
      <c r="K58" s="95"/>
      <c r="L58"/>
    </row>
    <row r="59" spans="1:12" ht="44.25" customHeight="1" x14ac:dyDescent="0.25">
      <c r="A59" s="164"/>
      <c r="B59" s="449"/>
      <c r="C59" s="450"/>
      <c r="D59" s="78" t="s">
        <v>196</v>
      </c>
      <c r="E59" s="120"/>
      <c r="F59" s="120"/>
      <c r="G59" s="120"/>
      <c r="H59" s="453"/>
      <c r="I59" s="454"/>
      <c r="J59" s="448"/>
      <c r="K59" s="95"/>
      <c r="L59"/>
    </row>
    <row r="60" spans="1:12" ht="26.25" customHeight="1" x14ac:dyDescent="0.25">
      <c r="A60" s="164"/>
      <c r="B60" s="449"/>
      <c r="C60" s="450"/>
      <c r="D60" s="78" t="s">
        <v>197</v>
      </c>
      <c r="E60" s="120"/>
      <c r="F60" s="120"/>
      <c r="G60" s="120"/>
      <c r="H60" s="453"/>
      <c r="I60" s="454"/>
      <c r="J60" s="448"/>
      <c r="K60" s="95"/>
      <c r="L60"/>
    </row>
    <row r="61" spans="1:12" ht="24.75" customHeight="1" x14ac:dyDescent="0.25">
      <c r="A61" s="164"/>
      <c r="B61" s="452" t="s">
        <v>129</v>
      </c>
      <c r="C61" s="452"/>
      <c r="D61" s="452"/>
      <c r="E61" s="77">
        <f>SUM(E54:E60)/7</f>
        <v>0</v>
      </c>
      <c r="F61" s="77">
        <f t="shared" ref="F61:G61" si="7">SUM(F54:F60)/7</f>
        <v>0</v>
      </c>
      <c r="G61" s="77">
        <f t="shared" si="7"/>
        <v>0</v>
      </c>
      <c r="H61" s="453"/>
      <c r="I61" s="454"/>
      <c r="J61" s="448"/>
      <c r="K61" s="95"/>
      <c r="L61"/>
    </row>
    <row r="62" spans="1:12" ht="24.75" customHeight="1" x14ac:dyDescent="0.25">
      <c r="A62" s="164"/>
      <c r="B62" s="449">
        <v>9</v>
      </c>
      <c r="C62" s="450" t="s">
        <v>198</v>
      </c>
      <c r="D62" s="78" t="s">
        <v>199</v>
      </c>
      <c r="E62" s="120"/>
      <c r="F62" s="120"/>
      <c r="G62" s="120"/>
      <c r="H62" s="453"/>
      <c r="I62" s="444">
        <f>AVERAGE(E66:G66)</f>
        <v>0</v>
      </c>
      <c r="J62" s="447"/>
      <c r="K62" s="95"/>
      <c r="L62"/>
    </row>
    <row r="63" spans="1:12" ht="24.75" customHeight="1" x14ac:dyDescent="0.25">
      <c r="A63" s="164"/>
      <c r="B63" s="449"/>
      <c r="C63" s="450"/>
      <c r="D63" s="78" t="s">
        <v>200</v>
      </c>
      <c r="E63" s="120"/>
      <c r="F63" s="120"/>
      <c r="G63" s="120"/>
      <c r="H63" s="453"/>
      <c r="I63" s="445"/>
      <c r="J63" s="447"/>
      <c r="K63" s="95"/>
      <c r="L63"/>
    </row>
    <row r="64" spans="1:12" ht="24.75" customHeight="1" x14ac:dyDescent="0.25">
      <c r="A64" s="164"/>
      <c r="B64" s="449"/>
      <c r="C64" s="450"/>
      <c r="D64" s="78" t="s">
        <v>201</v>
      </c>
      <c r="E64" s="120"/>
      <c r="F64" s="120"/>
      <c r="G64" s="120"/>
      <c r="H64" s="453"/>
      <c r="I64" s="445"/>
      <c r="J64" s="447"/>
      <c r="K64" s="95"/>
      <c r="L64"/>
    </row>
    <row r="65" spans="1:13" ht="34.5" customHeight="1" x14ac:dyDescent="0.25">
      <c r="A65" s="164"/>
      <c r="B65" s="449"/>
      <c r="C65" s="450"/>
      <c r="D65" s="76" t="s">
        <v>202</v>
      </c>
      <c r="E65" s="120"/>
      <c r="F65" s="120"/>
      <c r="G65" s="120"/>
      <c r="H65" s="453"/>
      <c r="I65" s="445"/>
      <c r="J65" s="447"/>
      <c r="K65" s="95"/>
      <c r="L65"/>
    </row>
    <row r="66" spans="1:13" ht="24.75" customHeight="1" x14ac:dyDescent="0.25">
      <c r="A66" s="164"/>
      <c r="B66" s="452" t="s">
        <v>48</v>
      </c>
      <c r="C66" s="452"/>
      <c r="D66" s="452"/>
      <c r="E66" s="77">
        <f>SUM(E62:E65)/4</f>
        <v>0</v>
      </c>
      <c r="F66" s="77">
        <f t="shared" ref="F66:G66" si="8">SUM(F62:F65)/4</f>
        <v>0</v>
      </c>
      <c r="G66" s="77">
        <f t="shared" si="8"/>
        <v>0</v>
      </c>
      <c r="H66" s="453"/>
      <c r="I66" s="446"/>
      <c r="J66" s="447"/>
      <c r="K66" s="95"/>
      <c r="L66"/>
    </row>
    <row r="67" spans="1:13" ht="15.75" thickBot="1" x14ac:dyDescent="0.3">
      <c r="A67" s="164"/>
      <c r="B67" s="95"/>
      <c r="C67" s="95"/>
      <c r="D67" s="96"/>
      <c r="E67" s="95"/>
      <c r="F67" s="95"/>
      <c r="G67" s="95"/>
      <c r="H67" s="95"/>
      <c r="I67" s="95"/>
      <c r="J67" s="95"/>
      <c r="K67" s="95"/>
      <c r="L67"/>
    </row>
    <row r="68" spans="1:13" ht="18.75" customHeight="1" thickBot="1" x14ac:dyDescent="0.3">
      <c r="A68" s="164"/>
      <c r="B68" s="97"/>
      <c r="C68" s="97"/>
      <c r="D68" s="97"/>
      <c r="E68" s="438" t="s">
        <v>211</v>
      </c>
      <c r="F68" s="439"/>
      <c r="G68" s="440"/>
      <c r="H68" s="80"/>
      <c r="I68" s="81">
        <f>AVERAGE(I14:I66)</f>
        <v>0</v>
      </c>
      <c r="J68" s="82">
        <f>I68/5*100%</f>
        <v>0</v>
      </c>
      <c r="K68" s="95"/>
      <c r="L68"/>
    </row>
    <row r="69" spans="1:13" ht="36" customHeight="1" x14ac:dyDescent="0.25">
      <c r="A69" s="164"/>
      <c r="B69" s="164"/>
      <c r="C69" s="164"/>
      <c r="D69" s="176"/>
      <c r="E69" s="164"/>
      <c r="F69" s="164"/>
      <c r="G69" s="164"/>
      <c r="H69" s="164"/>
      <c r="I69" s="164"/>
      <c r="J69" s="164"/>
      <c r="K69" s="95"/>
      <c r="L69"/>
      <c r="M69"/>
    </row>
    <row r="70" spans="1:13" ht="30" customHeight="1" x14ac:dyDescent="0.25">
      <c r="A70" s="164"/>
      <c r="B70" s="164"/>
      <c r="C70" s="181" t="s">
        <v>258</v>
      </c>
      <c r="D70" s="181"/>
      <c r="E70" s="164"/>
      <c r="F70" s="164"/>
      <c r="G70" s="164"/>
      <c r="H70" s="436"/>
      <c r="I70" s="436"/>
      <c r="J70" s="98"/>
      <c r="K70" s="95"/>
      <c r="L70"/>
      <c r="M70"/>
    </row>
    <row r="71" spans="1:13" ht="30" customHeight="1" x14ac:dyDescent="0.25">
      <c r="A71" s="164"/>
      <c r="B71" s="164"/>
      <c r="C71" s="181" t="s">
        <v>259</v>
      </c>
      <c r="D71" s="181"/>
      <c r="E71" s="164"/>
      <c r="F71" s="164"/>
      <c r="G71" s="164"/>
      <c r="H71" s="437" t="s">
        <v>61</v>
      </c>
      <c r="I71" s="437"/>
      <c r="J71" s="181" t="s">
        <v>137</v>
      </c>
      <c r="K71" s="95"/>
      <c r="L71"/>
      <c r="M71"/>
    </row>
    <row r="72" spans="1:13" x14ac:dyDescent="0.25">
      <c r="A72" s="164"/>
      <c r="B72" s="164"/>
      <c r="C72" s="164"/>
      <c r="D72" s="164"/>
      <c r="E72" s="164"/>
      <c r="F72" s="164"/>
      <c r="G72" s="164"/>
      <c r="H72" s="164"/>
      <c r="I72" s="164"/>
      <c r="J72" s="164"/>
      <c r="K72" s="164"/>
      <c r="L72"/>
      <c r="M72"/>
    </row>
    <row r="73" spans="1:13" x14ac:dyDescent="0.25">
      <c r="A73"/>
      <c r="K73"/>
      <c r="L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sheetData>
  <mergeCells count="70">
    <mergeCell ref="C8:I8"/>
    <mergeCell ref="B2:J2"/>
    <mergeCell ref="B4:J4"/>
    <mergeCell ref="C5:I5"/>
    <mergeCell ref="C6:I6"/>
    <mergeCell ref="C7:I7"/>
    <mergeCell ref="C9:I9"/>
    <mergeCell ref="B11:C13"/>
    <mergeCell ref="D11:D13"/>
    <mergeCell ref="E11:G11"/>
    <mergeCell ref="I11:I13"/>
    <mergeCell ref="J11:J13"/>
    <mergeCell ref="B14:B17"/>
    <mergeCell ref="C14:C17"/>
    <mergeCell ref="H14:H18"/>
    <mergeCell ref="I14:I18"/>
    <mergeCell ref="J14:J18"/>
    <mergeCell ref="H11:H13"/>
    <mergeCell ref="B18:D18"/>
    <mergeCell ref="B19:B23"/>
    <mergeCell ref="C19:C23"/>
    <mergeCell ref="H19:H24"/>
    <mergeCell ref="I19:I24"/>
    <mergeCell ref="J19:J24"/>
    <mergeCell ref="B24:D24"/>
    <mergeCell ref="B31:B34"/>
    <mergeCell ref="C31:C34"/>
    <mergeCell ref="J31:J35"/>
    <mergeCell ref="B35:D35"/>
    <mergeCell ref="B25:B29"/>
    <mergeCell ref="C25:C29"/>
    <mergeCell ref="H25:H30"/>
    <mergeCell ref="I25:I30"/>
    <mergeCell ref="J25:J30"/>
    <mergeCell ref="B30:D30"/>
    <mergeCell ref="J42:J48"/>
    <mergeCell ref="B48:D48"/>
    <mergeCell ref="B36:B40"/>
    <mergeCell ref="C36:C40"/>
    <mergeCell ref="H36:H41"/>
    <mergeCell ref="I36:I41"/>
    <mergeCell ref="J36:J41"/>
    <mergeCell ref="B41:D41"/>
    <mergeCell ref="B66:D66"/>
    <mergeCell ref="B42:B47"/>
    <mergeCell ref="C42:C47"/>
    <mergeCell ref="H42:H48"/>
    <mergeCell ref="I42:I48"/>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H70:I70"/>
    <mergeCell ref="H71:I71"/>
    <mergeCell ref="E68:G68"/>
    <mergeCell ref="H31:H35"/>
    <mergeCell ref="I31:I35"/>
    <mergeCell ref="I62:I66"/>
  </mergeCells>
  <dataValidations count="2">
    <dataValidation type="whole" showInputMessage="1" showErrorMessage="1" sqref="E14:G17 E19:G23 E25:G29 E31:G34 E36:G40 E42:G47 E54:G60 E62:G65">
      <formula1>1</formula1>
      <formula2>5</formula2>
    </dataValidation>
    <dataValidation type="whole" allowBlank="1" showInputMessage="1" showErrorMessage="1" sqref="E49:G52">
      <formula1>1</formula1>
      <formula2>5</formula2>
    </dataValidation>
  </dataValidations>
  <pageMargins left="0.7" right="0.7" top="0.75" bottom="0.75" header="0.3" footer="0.3"/>
  <pageSetup paperSize="175" scale="48" orientation="portrait" r:id="rId1"/>
  <rowBreaks count="1" manualBreakCount="1">
    <brk id="53" max="10"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Concertacion </vt:lpstr>
      <vt:lpstr>MANUAL</vt:lpstr>
      <vt:lpstr>ANEXO 1 SJRR</vt:lpstr>
      <vt:lpstr>Seguimiento 2</vt:lpstr>
      <vt:lpstr>Seguimiento 3</vt:lpstr>
      <vt:lpstr>Seguimiento 4</vt:lpstr>
      <vt:lpstr>Final</vt:lpstr>
      <vt:lpstr>Componente de Gestion Adicional</vt:lpstr>
      <vt:lpstr>ANEXO 2</vt:lpstr>
      <vt:lpstr>ANEXO 3</vt:lpstr>
      <vt:lpstr>Hoja1</vt:lpstr>
      <vt:lpstr>Instructivo</vt:lpstr>
      <vt:lpstr>'ANEXO 1 SJRR'!Área_de_impresión</vt:lpstr>
      <vt:lpstr>'ANEXO 2'!Área_de_impresión</vt:lpstr>
      <vt:lpstr>'ANEXO 3'!Área_de_impresión</vt:lpstr>
      <vt:lpstr>'Componente de Gestion Adicional'!Área_de_impresión</vt:lpstr>
      <vt:lpstr>MANUAL!Área_de_impresión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Natalia Aguilar Cubillos</cp:lastModifiedBy>
  <cp:revision/>
  <cp:lastPrinted>2017-01-20T19:39:11Z</cp:lastPrinted>
  <dcterms:created xsi:type="dcterms:W3CDTF">2014-03-17T17:12:16Z</dcterms:created>
  <dcterms:modified xsi:type="dcterms:W3CDTF">2018-03-01T14:41:16Z</dcterms:modified>
</cp:coreProperties>
</file>