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21450" windowHeight="5025" activeTab="0"/>
  </bookViews>
  <sheets>
    <sheet name="Eje. Ptal.  a 31 de Julio" sheetId="1" r:id="rId1"/>
    <sheet name="Ejecución de Cont de Inversión" sheetId="2" r:id="rId2"/>
  </sheets>
  <definedNames/>
  <calcPr fullCalcOnLoad="1"/>
</workbook>
</file>

<file path=xl/sharedStrings.xml><?xml version="1.0" encoding="utf-8"?>
<sst xmlns="http://schemas.openxmlformats.org/spreadsheetml/2006/main" count="133" uniqueCount="74">
  <si>
    <t>Año Fiscal:</t>
  </si>
  <si>
    <t>Vigencia:</t>
  </si>
  <si>
    <t>Actual</t>
  </si>
  <si>
    <t>Periodo:</t>
  </si>
  <si>
    <t>Enero-Julio</t>
  </si>
  <si>
    <t>CDP</t>
  </si>
  <si>
    <t>A-1-0-1-1</t>
  </si>
  <si>
    <t>Nación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</si>
  <si>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</si>
  <si>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</si>
  <si>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</si>
  <si>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</si>
  <si>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</si>
  <si>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</si>
  <si>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</si>
  <si>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</si>
  <si>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</si>
  <si>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</si>
  <si>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</si>
  <si>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</si>
  <si>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</si>
  <si>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</si>
  <si>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</si>
  <si>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</si>
  <si>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</si>
  <si>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C-520-1000-1</t>
  </si>
  <si>
    <t>FORTALECIMIENTO DE LA CONTRATACIÓN PÚBLICA NACIONAL</t>
  </si>
  <si>
    <t>Propios</t>
  </si>
  <si>
    <t xml:space="preserve">% Cdp </t>
  </si>
  <si>
    <t>% Apr. Disponible</t>
  </si>
  <si>
    <t>% Compromiso</t>
  </si>
  <si>
    <t>% Pago</t>
  </si>
  <si>
    <t>Rubro</t>
  </si>
  <si>
    <t>Fuente</t>
  </si>
  <si>
    <t>Descripción</t>
  </si>
  <si>
    <t>Apr. Disponible</t>
  </si>
  <si>
    <t>Compromiso</t>
  </si>
  <si>
    <t>Orden de pago</t>
  </si>
  <si>
    <t>Funcionamiento</t>
  </si>
  <si>
    <t>Gastos de Personal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</si>
  <si>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</si>
  <si>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</si>
  <si>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</si>
  <si>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</si>
  <si>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</si>
  <si>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</si>
  <si>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Total Inversión</t>
  </si>
  <si>
    <t>Total Ejecución Presupuestal CCE</t>
  </si>
  <si>
    <t>Colombia Compra Eficiente</t>
  </si>
  <si>
    <t>Ejecución Presupuestal a 31 de Julio 2014</t>
  </si>
  <si>
    <t>Apr.Vigente</t>
  </si>
  <si>
    <t>Ejecución Presupuestal por Contratos en los Rubros de Inversión a 1 de agosto de 2014</t>
  </si>
  <si>
    <t>Ejecutado</t>
  </si>
  <si>
    <t>% Ejecutado</t>
  </si>
  <si>
    <t>Saldo Por Ejecutar</t>
  </si>
  <si>
    <t>% Por Ejecutar</t>
  </si>
  <si>
    <t>ALGOAP S A S</t>
  </si>
  <si>
    <t>AVANXO COLOMBIA</t>
  </si>
  <si>
    <t>EVERIS SPAIN SL SUCURSAL EN COLOMBIA</t>
  </si>
  <si>
    <t>FIGUEROA ANGEL JAIRO ALEJANDRO</t>
  </si>
  <si>
    <t>FLOREZ GARCIA DAVID LEONARDO</t>
  </si>
  <si>
    <t>FONDO FINANCIERO DE PROYECTOS DE DESARROLLO FONADE</t>
  </si>
  <si>
    <t>UNION TEMPORAL IDOM - SILO</t>
  </si>
  <si>
    <t>MOJICA SANABRIA ANDRES DE JESUS</t>
  </si>
  <si>
    <t>ORACLE COLOMBIA LIMITADA</t>
  </si>
  <si>
    <t>SANDOVAL RAMIREZ MARIA DEL PILAR</t>
  </si>
  <si>
    <t>Total Ejecución de compromisos</t>
  </si>
  <si>
    <t>Apropiación Vigente Recursos Nación</t>
  </si>
  <si>
    <t>ISI EMERGING MARKETS COLOMBIA S. A. S.</t>
  </si>
  <si>
    <t>MORENO PEREZ MARIA FERNANDA</t>
  </si>
  <si>
    <t>PROYECTOS SEMANA S.A.</t>
  </si>
  <si>
    <t>UNION TEMPORAL VORTAL TECNOCOM - ANC</t>
  </si>
  <si>
    <t>Apropiación Vigente Recursos Propios</t>
  </si>
  <si>
    <t>Apropiación Vigente Recursos Inversión Nación + Propios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</si>
</sst>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  <numFmt numFmtId="165" formatCode="_(* #,##0_);_(* \(#,##0\);_(* &quot;-&quot;??_);_(@_)"/>
    <numFmt numFmtId="166" formatCode="_([$$-240A]\ * #,##0.00_);_([$$-240A]\ * \(#,##0.00\);_([$$-240A]\ * &quot;-&quot;??_);_(@_)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4">
    <xf numFmtId="0" fontId="0" fillId="0" borderId="0" xfId="0" applyFont="1" applyFill="1" applyBorder="1" applyAlignment="1">
      <alignment/>
    </xf>
    <xf numFmtId="0" fontId="39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0" fillId="0" borderId="0" xfId="53" applyFont="1">
      <alignment/>
      <protection/>
    </xf>
    <xf numFmtId="0" fontId="40" fillId="0" borderId="0" xfId="53" applyFont="1" applyAlignment="1">
      <alignment horizontal="center"/>
      <protection/>
    </xf>
    <xf numFmtId="165" fontId="40" fillId="0" borderId="0" xfId="48" applyNumberFormat="1" applyFont="1" applyAlignment="1">
      <alignment/>
    </xf>
    <xf numFmtId="0" fontId="41" fillId="0" borderId="0" xfId="53" applyFont="1" applyAlignment="1">
      <alignment horizontal="left"/>
      <protection/>
    </xf>
    <xf numFmtId="0" fontId="40" fillId="0" borderId="0" xfId="53" applyFont="1" applyAlignment="1">
      <alignment horizontal="left"/>
      <protection/>
    </xf>
    <xf numFmtId="0" fontId="42" fillId="33" borderId="10" xfId="53" applyFont="1" applyFill="1" applyBorder="1" applyAlignment="1">
      <alignment horizontal="left" indent="1"/>
      <protection/>
    </xf>
    <xf numFmtId="0" fontId="42" fillId="33" borderId="11" xfId="53" applyFont="1" applyFill="1" applyBorder="1" applyAlignment="1">
      <alignment horizontal="left" indent="1"/>
      <protection/>
    </xf>
    <xf numFmtId="165" fontId="42" fillId="33" borderId="11" xfId="48" applyNumberFormat="1" applyFont="1" applyFill="1" applyBorder="1" applyAlignment="1">
      <alignment horizontal="center"/>
    </xf>
    <xf numFmtId="165" fontId="42" fillId="33" borderId="12" xfId="48" applyNumberFormat="1" applyFont="1" applyFill="1" applyBorder="1" applyAlignment="1">
      <alignment horizontal="center"/>
    </xf>
    <xf numFmtId="0" fontId="42" fillId="33" borderId="13" xfId="53" applyFont="1" applyFill="1" applyBorder="1" applyAlignment="1">
      <alignment horizontal="left" indent="2"/>
      <protection/>
    </xf>
    <xf numFmtId="0" fontId="42" fillId="33" borderId="13" xfId="53" applyFont="1" applyFill="1" applyBorder="1">
      <alignment/>
      <protection/>
    </xf>
    <xf numFmtId="44" fontId="42" fillId="33" borderId="13" xfId="51" applyFont="1" applyFill="1" applyBorder="1" applyAlignment="1">
      <alignment/>
    </xf>
    <xf numFmtId="9" fontId="42" fillId="33" borderId="13" xfId="56" applyFont="1" applyFill="1" applyBorder="1" applyAlignment="1">
      <alignment horizontal="center"/>
    </xf>
    <xf numFmtId="0" fontId="42" fillId="0" borderId="0" xfId="53" applyFont="1" applyFill="1" applyAlignment="1">
      <alignment horizontal="left" indent="2"/>
      <protection/>
    </xf>
    <xf numFmtId="0" fontId="42" fillId="0" borderId="0" xfId="53" applyFont="1" applyFill="1">
      <alignment/>
      <protection/>
    </xf>
    <xf numFmtId="44" fontId="42" fillId="0" borderId="0" xfId="51" applyFont="1" applyFill="1" applyAlignment="1">
      <alignment/>
    </xf>
    <xf numFmtId="9" fontId="42" fillId="0" borderId="0" xfId="56" applyFont="1" applyFill="1" applyAlignment="1">
      <alignment horizontal="center"/>
    </xf>
    <xf numFmtId="0" fontId="42" fillId="33" borderId="14" xfId="53" applyFont="1" applyFill="1" applyBorder="1" applyAlignment="1">
      <alignment horizontal="left" indent="2"/>
      <protection/>
    </xf>
    <xf numFmtId="43" fontId="42" fillId="33" borderId="14" xfId="48" applyFont="1" applyFill="1" applyBorder="1" applyAlignment="1">
      <alignment/>
    </xf>
    <xf numFmtId="9" fontId="42" fillId="33" borderId="14" xfId="56" applyFont="1" applyFill="1" applyBorder="1" applyAlignment="1">
      <alignment horizontal="center"/>
    </xf>
    <xf numFmtId="0" fontId="42" fillId="0" borderId="15" xfId="53" applyFont="1" applyFill="1" applyBorder="1" applyAlignment="1">
      <alignment horizontal="left" indent="2"/>
      <protection/>
    </xf>
    <xf numFmtId="43" fontId="42" fillId="0" borderId="15" xfId="48" applyFont="1" applyFill="1" applyBorder="1" applyAlignment="1">
      <alignment/>
    </xf>
    <xf numFmtId="9" fontId="42" fillId="0" borderId="15" xfId="56" applyFont="1" applyFill="1" applyBorder="1" applyAlignment="1">
      <alignment horizontal="center"/>
    </xf>
    <xf numFmtId="0" fontId="42" fillId="33" borderId="14" xfId="53" applyFont="1" applyFill="1" applyBorder="1" applyAlignment="1">
      <alignment horizontal="left" indent="1"/>
      <protection/>
    </xf>
    <xf numFmtId="0" fontId="40" fillId="33" borderId="14" xfId="53" applyFont="1" applyFill="1" applyBorder="1" applyAlignment="1">
      <alignment horizontal="left" indent="1"/>
      <protection/>
    </xf>
    <xf numFmtId="165" fontId="42" fillId="33" borderId="14" xfId="48" applyNumberFormat="1" applyFont="1" applyFill="1" applyBorder="1" applyAlignment="1">
      <alignment horizontal="center"/>
    </xf>
    <xf numFmtId="164" fontId="39" fillId="33" borderId="14" xfId="53" applyNumberFormat="1" applyFont="1" applyFill="1" applyBorder="1" applyAlignment="1">
      <alignment horizontal="right" vertical="center" wrapText="1" readingOrder="1"/>
      <protection/>
    </xf>
    <xf numFmtId="44" fontId="42" fillId="33" borderId="14" xfId="51" applyFont="1" applyFill="1" applyBorder="1" applyAlignment="1">
      <alignment/>
    </xf>
    <xf numFmtId="0" fontId="42" fillId="0" borderId="0" xfId="53" applyFont="1" applyFill="1" applyAlignment="1">
      <alignment horizontal="left"/>
      <protection/>
    </xf>
    <xf numFmtId="164" fontId="39" fillId="0" borderId="0" xfId="53" applyNumberFormat="1" applyFont="1" applyFill="1" applyBorder="1" applyAlignment="1">
      <alignment horizontal="right" vertical="center" wrapText="1" readingOrder="1"/>
      <protection/>
    </xf>
    <xf numFmtId="0" fontId="40" fillId="0" borderId="0" xfId="53" applyFont="1" applyFill="1">
      <alignment/>
      <protection/>
    </xf>
    <xf numFmtId="166" fontId="42" fillId="33" borderId="14" xfId="51" applyNumberFormat="1" applyFont="1" applyFill="1" applyBorder="1" applyAlignment="1">
      <alignment/>
    </xf>
    <xf numFmtId="0" fontId="42" fillId="33" borderId="14" xfId="53" applyFont="1" applyFill="1" applyBorder="1" applyAlignment="1">
      <alignment horizontal="center"/>
      <protection/>
    </xf>
    <xf numFmtId="166" fontId="42" fillId="33" borderId="14" xfId="53" applyNumberFormat="1" applyFont="1" applyFill="1" applyBorder="1">
      <alignment/>
      <protection/>
    </xf>
    <xf numFmtId="0" fontId="40" fillId="0" borderId="16" xfId="53" applyFont="1" applyBorder="1" applyAlignment="1">
      <alignment horizontal="left" vertical="center"/>
      <protection/>
    </xf>
    <xf numFmtId="44" fontId="40" fillId="0" borderId="16" xfId="51" applyFont="1" applyBorder="1" applyAlignment="1">
      <alignment vertical="center"/>
    </xf>
    <xf numFmtId="9" fontId="40" fillId="0" borderId="16" xfId="56" applyFont="1" applyBorder="1" applyAlignment="1">
      <alignment horizontal="center" vertical="center"/>
    </xf>
    <xf numFmtId="0" fontId="40" fillId="0" borderId="17" xfId="53" applyFont="1" applyBorder="1" applyAlignment="1">
      <alignment horizontal="left" vertical="center"/>
      <protection/>
    </xf>
    <xf numFmtId="44" fontId="40" fillId="0" borderId="17" xfId="51" applyFont="1" applyBorder="1" applyAlignment="1">
      <alignment vertical="center"/>
    </xf>
    <xf numFmtId="9" fontId="40" fillId="0" borderId="17" xfId="56" applyFont="1" applyBorder="1" applyAlignment="1">
      <alignment horizontal="center" vertical="center"/>
    </xf>
    <xf numFmtId="0" fontId="40" fillId="0" borderId="13" xfId="53" applyFont="1" applyBorder="1" applyAlignment="1">
      <alignment horizontal="left" vertical="center"/>
      <protection/>
    </xf>
    <xf numFmtId="0" fontId="40" fillId="0" borderId="13" xfId="53" applyFont="1" applyBorder="1" applyAlignment="1">
      <alignment vertical="center"/>
      <protection/>
    </xf>
    <xf numFmtId="44" fontId="40" fillId="0" borderId="13" xfId="51" applyFont="1" applyBorder="1" applyAlignment="1">
      <alignment vertical="center"/>
    </xf>
    <xf numFmtId="9" fontId="40" fillId="0" borderId="13" xfId="56" applyFont="1" applyBorder="1" applyAlignment="1">
      <alignment horizontal="center" vertical="center"/>
    </xf>
    <xf numFmtId="0" fontId="39" fillId="0" borderId="14" xfId="0" applyNumberFormat="1" applyFont="1" applyFill="1" applyBorder="1" applyAlignment="1">
      <alignment horizontal="center" vertical="center" wrapText="1" readingOrder="1"/>
    </xf>
    <xf numFmtId="0" fontId="39" fillId="33" borderId="14" xfId="0" applyNumberFormat="1" applyFont="1" applyFill="1" applyBorder="1" applyAlignment="1">
      <alignment horizontal="center" vertical="center" wrapText="1" readingOrder="1"/>
    </xf>
    <xf numFmtId="0" fontId="43" fillId="0" borderId="14" xfId="0" applyNumberFormat="1" applyFont="1" applyFill="1" applyBorder="1" applyAlignment="1">
      <alignment vertical="center" wrapText="1" readingOrder="1"/>
    </xf>
    <xf numFmtId="0" fontId="43" fillId="0" borderId="14" xfId="0" applyNumberFormat="1" applyFont="1" applyFill="1" applyBorder="1" applyAlignment="1">
      <alignment horizontal="center" vertical="center" wrapText="1" readingOrder="1"/>
    </xf>
    <xf numFmtId="0" fontId="43" fillId="0" borderId="14" xfId="0" applyNumberFormat="1" applyFont="1" applyFill="1" applyBorder="1" applyAlignment="1">
      <alignment horizontal="left" vertical="center" wrapText="1" readingOrder="1"/>
    </xf>
    <xf numFmtId="164" fontId="43" fillId="0" borderId="14" xfId="0" applyNumberFormat="1" applyFont="1" applyFill="1" applyBorder="1" applyAlignment="1">
      <alignment horizontal="right" vertical="center" wrapText="1" readingOrder="1"/>
    </xf>
    <xf numFmtId="9" fontId="43" fillId="0" borderId="14" xfId="55" applyFont="1" applyFill="1" applyBorder="1" applyAlignment="1">
      <alignment horizontal="center" vertical="center" wrapText="1" readingOrder="1"/>
    </xf>
    <xf numFmtId="164" fontId="39" fillId="33" borderId="14" xfId="0" applyNumberFormat="1" applyFont="1" applyFill="1" applyBorder="1" applyAlignment="1">
      <alignment horizontal="right" vertical="center" wrapText="1" readingOrder="1"/>
    </xf>
    <xf numFmtId="9" fontId="39" fillId="33" borderId="14" xfId="55" applyFont="1" applyFill="1" applyBorder="1" applyAlignment="1">
      <alignment horizontal="center" vertical="center" wrapText="1" readingOrder="1"/>
    </xf>
    <xf numFmtId="0" fontId="39" fillId="33" borderId="14" xfId="0" applyNumberFormat="1" applyFont="1" applyFill="1" applyBorder="1" applyAlignment="1">
      <alignment horizontal="left" vertical="center" wrapText="1" readingOrder="1"/>
    </xf>
    <xf numFmtId="164" fontId="44" fillId="33" borderId="14" xfId="0" applyNumberFormat="1" applyFont="1" applyFill="1" applyBorder="1" applyAlignment="1">
      <alignment horizontal="right" vertical="center" wrapText="1" readingOrder="1"/>
    </xf>
    <xf numFmtId="9" fontId="44" fillId="33" borderId="14" xfId="55" applyFont="1" applyFill="1" applyBorder="1" applyAlignment="1">
      <alignment horizontal="center" vertical="center" wrapText="1" readingOrder="1"/>
    </xf>
    <xf numFmtId="0" fontId="39" fillId="0" borderId="18" xfId="0" applyNumberFormat="1" applyFont="1" applyFill="1" applyBorder="1" applyAlignment="1">
      <alignment horizontal="center" vertical="center" wrapText="1" readingOrder="1"/>
    </xf>
    <xf numFmtId="0" fontId="39" fillId="0" borderId="19" xfId="0" applyNumberFormat="1" applyFont="1" applyFill="1" applyBorder="1" applyAlignment="1">
      <alignment horizontal="center" vertical="center" wrapText="1" readingOrder="1"/>
    </xf>
    <xf numFmtId="0" fontId="43" fillId="0" borderId="18" xfId="0" applyNumberFormat="1" applyFont="1" applyFill="1" applyBorder="1" applyAlignment="1">
      <alignment vertical="center" wrapText="1" readingOrder="1"/>
    </xf>
    <xf numFmtId="0" fontId="43" fillId="0" borderId="18" xfId="0" applyNumberFormat="1" applyFont="1" applyFill="1" applyBorder="1" applyAlignment="1">
      <alignment horizontal="center" vertical="center" wrapText="1" readingOrder="1"/>
    </xf>
    <xf numFmtId="0" fontId="43" fillId="0" borderId="18" xfId="0" applyNumberFormat="1" applyFont="1" applyFill="1" applyBorder="1" applyAlignment="1">
      <alignment horizontal="left" vertical="center" wrapText="1" readingOrder="1"/>
    </xf>
    <xf numFmtId="164" fontId="43" fillId="0" borderId="18" xfId="0" applyNumberFormat="1" applyFont="1" applyFill="1" applyBorder="1" applyAlignment="1">
      <alignment horizontal="right" vertical="center" wrapText="1" readingOrder="1"/>
    </xf>
    <xf numFmtId="9" fontId="43" fillId="0" borderId="18" xfId="55" applyFont="1" applyFill="1" applyBorder="1" applyAlignment="1">
      <alignment horizontal="center" vertical="center" wrapText="1" readingOrder="1"/>
    </xf>
    <xf numFmtId="0" fontId="43" fillId="0" borderId="19" xfId="0" applyNumberFormat="1" applyFont="1" applyFill="1" applyBorder="1" applyAlignment="1">
      <alignment horizontal="left" vertical="center" wrapText="1" readingOrder="1"/>
    </xf>
    <xf numFmtId="164" fontId="43" fillId="0" borderId="19" xfId="0" applyNumberFormat="1" applyFont="1" applyFill="1" applyBorder="1" applyAlignment="1">
      <alignment horizontal="right" vertical="center" wrapText="1" readingOrder="1"/>
    </xf>
    <xf numFmtId="9" fontId="43" fillId="0" borderId="19" xfId="55" applyFont="1" applyFill="1" applyBorder="1" applyAlignment="1">
      <alignment horizontal="center" vertical="center" wrapText="1" readingOrder="1"/>
    </xf>
    <xf numFmtId="0" fontId="43" fillId="0" borderId="11" xfId="0" applyNumberFormat="1" applyFont="1" applyFill="1" applyBorder="1" applyAlignment="1">
      <alignment vertical="center" wrapText="1" readingOrder="1"/>
    </xf>
    <xf numFmtId="0" fontId="43" fillId="0" borderId="11" xfId="0" applyNumberFormat="1" applyFont="1" applyFill="1" applyBorder="1" applyAlignment="1">
      <alignment horizontal="center" vertical="center" wrapText="1" readingOrder="1"/>
    </xf>
    <xf numFmtId="0" fontId="43" fillId="0" borderId="11" xfId="0" applyNumberFormat="1" applyFont="1" applyFill="1" applyBorder="1" applyAlignment="1">
      <alignment horizontal="left" vertical="center" wrapText="1" readingOrder="1"/>
    </xf>
    <xf numFmtId="164" fontId="43" fillId="0" borderId="11" xfId="0" applyNumberFormat="1" applyFont="1" applyFill="1" applyBorder="1" applyAlignment="1">
      <alignment horizontal="right" vertical="center" wrapText="1" readingOrder="1"/>
    </xf>
    <xf numFmtId="9" fontId="43" fillId="0" borderId="11" xfId="55" applyFont="1" applyFill="1" applyBorder="1" applyAlignment="1">
      <alignment horizontal="center" vertical="center" wrapText="1" readingOrder="1"/>
    </xf>
    <xf numFmtId="0" fontId="39" fillId="0" borderId="19" xfId="0" applyNumberFormat="1" applyFont="1" applyFill="1" applyBorder="1" applyAlignment="1">
      <alignment vertical="center" wrapText="1" readingOrder="1"/>
    </xf>
    <xf numFmtId="0" fontId="43" fillId="0" borderId="19" xfId="0" applyNumberFormat="1" applyFont="1" applyFill="1" applyBorder="1" applyAlignment="1">
      <alignment horizontal="center" vertical="center" wrapText="1" readingOrder="1"/>
    </xf>
    <xf numFmtId="0" fontId="39" fillId="33" borderId="14" xfId="0" applyNumberFormat="1" applyFont="1" applyFill="1" applyBorder="1" applyAlignment="1">
      <alignment horizontal="left" vertical="center" wrapText="1" readingOrder="1"/>
    </xf>
    <xf numFmtId="0" fontId="44" fillId="33" borderId="14" xfId="0" applyNumberFormat="1" applyFont="1" applyFill="1" applyBorder="1" applyAlignment="1">
      <alignment horizontal="left" vertical="center" wrapText="1" readingOrder="1"/>
    </xf>
    <xf numFmtId="0" fontId="39" fillId="0" borderId="14" xfId="53" applyNumberFormat="1" applyFont="1" applyFill="1" applyBorder="1" applyAlignment="1">
      <alignment horizontal="center" vertical="center" readingOrder="1"/>
      <protection/>
    </xf>
    <xf numFmtId="0" fontId="39" fillId="0" borderId="14" xfId="53" applyNumberFormat="1" applyFont="1" applyFill="1" applyBorder="1" applyAlignment="1">
      <alignment horizontal="center" vertical="center" wrapText="1" readingOrder="1"/>
      <protection/>
    </xf>
    <xf numFmtId="0" fontId="39" fillId="0" borderId="19" xfId="0" applyNumberFormat="1" applyFont="1" applyFill="1" applyBorder="1" applyAlignment="1">
      <alignment horizontal="left" vertical="center" wrapText="1" readingOrder="1"/>
    </xf>
    <xf numFmtId="0" fontId="39" fillId="0" borderId="0" xfId="0" applyNumberFormat="1" applyFont="1" applyFill="1" applyBorder="1" applyAlignment="1">
      <alignment horizontal="left" vertical="center" wrapText="1" readingOrder="1"/>
    </xf>
    <xf numFmtId="0" fontId="41" fillId="33" borderId="0" xfId="53" applyFont="1" applyFill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47625</xdr:rowOff>
    </xdr:from>
    <xdr:to>
      <xdr:col>11</xdr:col>
      <xdr:colOff>238125</xdr:colOff>
      <xdr:row>3</xdr:row>
      <xdr:rowOff>9525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47625"/>
          <a:ext cx="2085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zoomScalePageLayoutView="0" workbookViewId="0" topLeftCell="A1">
      <selection activeCell="E9" sqref="E9"/>
    </sheetView>
  </sheetViews>
  <sheetFormatPr defaultColWidth="11.421875" defaultRowHeight="15"/>
  <cols>
    <col min="1" max="1" width="12.140625" style="2" customWidth="1"/>
    <col min="2" max="2" width="9.57421875" style="2" customWidth="1"/>
    <col min="3" max="3" width="27.57421875" style="2" customWidth="1"/>
    <col min="4" max="5" width="20.00390625" style="2" bestFit="1" customWidth="1"/>
    <col min="6" max="6" width="6.140625" style="3" bestFit="1" customWidth="1"/>
    <col min="7" max="7" width="18.8515625" style="2" bestFit="1" customWidth="1"/>
    <col min="8" max="8" width="15.140625" style="3" bestFit="1" customWidth="1"/>
    <col min="9" max="9" width="20.00390625" style="2" bestFit="1" customWidth="1"/>
    <col min="10" max="10" width="13.421875" style="3" bestFit="1" customWidth="1"/>
    <col min="11" max="11" width="18.8515625" style="2" bestFit="1" customWidth="1"/>
    <col min="12" max="12" width="7.140625" style="3" bestFit="1" customWidth="1"/>
    <col min="13" max="13" width="0" style="2" hidden="1" customWidth="1"/>
    <col min="14" max="14" width="8.140625" style="2" customWidth="1"/>
    <col min="15" max="16384" width="11.421875" style="2" customWidth="1"/>
  </cols>
  <sheetData>
    <row r="1" spans="1:12" ht="23.25" customHeight="1">
      <c r="A1" s="48" t="s">
        <v>0</v>
      </c>
      <c r="B1" s="48">
        <v>2014</v>
      </c>
      <c r="C1" s="79" t="s">
        <v>48</v>
      </c>
      <c r="D1" s="79"/>
      <c r="E1" s="79"/>
      <c r="F1" s="79"/>
      <c r="G1" s="79"/>
      <c r="H1" s="79"/>
      <c r="I1" s="79"/>
      <c r="J1" s="80"/>
      <c r="K1" s="80"/>
      <c r="L1" s="80"/>
    </row>
    <row r="2" spans="1:12" ht="23.25" customHeight="1">
      <c r="A2" s="48" t="s">
        <v>1</v>
      </c>
      <c r="B2" s="48" t="s">
        <v>2</v>
      </c>
      <c r="C2" s="79"/>
      <c r="D2" s="79"/>
      <c r="E2" s="79"/>
      <c r="F2" s="79"/>
      <c r="G2" s="79"/>
      <c r="H2" s="79"/>
      <c r="I2" s="79"/>
      <c r="J2" s="80"/>
      <c r="K2" s="80"/>
      <c r="L2" s="80"/>
    </row>
    <row r="3" spans="1:12" ht="23.25" customHeight="1">
      <c r="A3" s="48" t="s">
        <v>3</v>
      </c>
      <c r="B3" s="48" t="s">
        <v>4</v>
      </c>
      <c r="C3" s="79" t="s">
        <v>49</v>
      </c>
      <c r="D3" s="79"/>
      <c r="E3" s="79"/>
      <c r="F3" s="79"/>
      <c r="G3" s="79"/>
      <c r="H3" s="79"/>
      <c r="I3" s="79"/>
      <c r="J3" s="80"/>
      <c r="K3" s="80"/>
      <c r="L3" s="80"/>
    </row>
    <row r="4" spans="1:12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2.75">
      <c r="A5" s="82" t="s">
        <v>38</v>
      </c>
      <c r="B5" s="8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81" t="s">
        <v>39</v>
      </c>
      <c r="B6" s="8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25.5">
      <c r="A7" s="49" t="s">
        <v>32</v>
      </c>
      <c r="B7" s="49" t="s">
        <v>33</v>
      </c>
      <c r="C7" s="49" t="s">
        <v>34</v>
      </c>
      <c r="D7" s="49" t="s">
        <v>50</v>
      </c>
      <c r="E7" s="49" t="s">
        <v>5</v>
      </c>
      <c r="F7" s="49" t="s">
        <v>28</v>
      </c>
      <c r="G7" s="49" t="s">
        <v>35</v>
      </c>
      <c r="H7" s="49" t="s">
        <v>29</v>
      </c>
      <c r="I7" s="49" t="s">
        <v>36</v>
      </c>
      <c r="J7" s="49" t="s">
        <v>30</v>
      </c>
      <c r="K7" s="49" t="s">
        <v>37</v>
      </c>
      <c r="L7" s="49" t="s">
        <v>31</v>
      </c>
    </row>
    <row r="8" spans="1:12" ht="25.5">
      <c r="A8" s="50" t="s">
        <v>6</v>
      </c>
      <c r="B8" s="51" t="s">
        <v>7</v>
      </c>
      <c r="C8" s="52" t="s">
        <v>8</v>
      </c>
      <c r="D8" s="53">
        <v>2040000000</v>
      </c>
      <c r="E8" s="53">
        <v>2040000000</v>
      </c>
      <c r="F8" s="54">
        <f>+E8/D8</f>
        <v>1</v>
      </c>
      <c r="G8" s="53">
        <v>0</v>
      </c>
      <c r="H8" s="54">
        <f>+G8/D8</f>
        <v>0</v>
      </c>
      <c r="I8" s="53">
        <v>1216562455</v>
      </c>
      <c r="J8" s="54">
        <f>+I8/D8</f>
        <v>0.5963541446078431</v>
      </c>
      <c r="K8" s="53">
        <v>1216562455</v>
      </c>
      <c r="L8" s="54">
        <f>+K8/D8</f>
        <v>0.5963541446078431</v>
      </c>
    </row>
    <row r="9" spans="1:12" ht="12.75">
      <c r="A9" s="50" t="s">
        <v>9</v>
      </c>
      <c r="B9" s="51" t="s">
        <v>7</v>
      </c>
      <c r="C9" s="52" t="s">
        <v>10</v>
      </c>
      <c r="D9" s="53">
        <v>471000000</v>
      </c>
      <c r="E9" s="53">
        <v>471000000</v>
      </c>
      <c r="F9" s="54">
        <f aca="true" t="shared" si="0" ref="F9:F34">+E9/D9</f>
        <v>1</v>
      </c>
      <c r="G9" s="53">
        <v>0</v>
      </c>
      <c r="H9" s="54">
        <f aca="true" t="shared" si="1" ref="H9:H34">+G9/D9</f>
        <v>0</v>
      </c>
      <c r="I9" s="53">
        <v>279535847</v>
      </c>
      <c r="J9" s="54">
        <f aca="true" t="shared" si="2" ref="J9:J34">+I9/D9</f>
        <v>0.5934943673036094</v>
      </c>
      <c r="K9" s="53">
        <v>279535847</v>
      </c>
      <c r="L9" s="54">
        <f aca="true" t="shared" si="3" ref="L9:L34">+K9/D9</f>
        <v>0.5934943673036094</v>
      </c>
    </row>
    <row r="10" spans="1:12" ht="12.75">
      <c r="A10" s="50" t="s">
        <v>11</v>
      </c>
      <c r="B10" s="51" t="s">
        <v>7</v>
      </c>
      <c r="C10" s="52" t="s">
        <v>12</v>
      </c>
      <c r="D10" s="53">
        <v>730000000</v>
      </c>
      <c r="E10" s="53">
        <v>508000000</v>
      </c>
      <c r="F10" s="54">
        <f t="shared" si="0"/>
        <v>0.6958904109589041</v>
      </c>
      <c r="G10" s="53">
        <v>222000000</v>
      </c>
      <c r="H10" s="54">
        <f t="shared" si="1"/>
        <v>0.3041095890410959</v>
      </c>
      <c r="I10" s="53">
        <v>190847827</v>
      </c>
      <c r="J10" s="54">
        <f t="shared" si="2"/>
        <v>0.2614353794520548</v>
      </c>
      <c r="K10" s="53">
        <v>190847827</v>
      </c>
      <c r="L10" s="54">
        <f t="shared" si="3"/>
        <v>0.2614353794520548</v>
      </c>
    </row>
    <row r="11" spans="1:12" ht="38.25">
      <c r="A11" s="50" t="s">
        <v>13</v>
      </c>
      <c r="B11" s="51" t="s">
        <v>7</v>
      </c>
      <c r="C11" s="52" t="s">
        <v>14</v>
      </c>
      <c r="D11" s="53">
        <v>20000000</v>
      </c>
      <c r="E11" s="53">
        <v>20000000</v>
      </c>
      <c r="F11" s="54">
        <f t="shared" si="0"/>
        <v>1</v>
      </c>
      <c r="G11" s="53">
        <v>0</v>
      </c>
      <c r="H11" s="54">
        <f t="shared" si="1"/>
        <v>0</v>
      </c>
      <c r="I11" s="53">
        <v>4908377</v>
      </c>
      <c r="J11" s="54">
        <f t="shared" si="2"/>
        <v>0.24541885</v>
      </c>
      <c r="K11" s="53">
        <v>4908377</v>
      </c>
      <c r="L11" s="54">
        <f t="shared" si="3"/>
        <v>0.24541885</v>
      </c>
    </row>
    <row r="12" spans="1:12" ht="25.5">
      <c r="A12" s="50" t="s">
        <v>15</v>
      </c>
      <c r="B12" s="51" t="s">
        <v>7</v>
      </c>
      <c r="C12" s="52" t="s">
        <v>16</v>
      </c>
      <c r="D12" s="53">
        <v>1200000000</v>
      </c>
      <c r="E12" s="53">
        <v>1133577797</v>
      </c>
      <c r="F12" s="54">
        <f t="shared" si="0"/>
        <v>0.9446481641666666</v>
      </c>
      <c r="G12" s="53">
        <v>66422203</v>
      </c>
      <c r="H12" s="54">
        <f t="shared" si="1"/>
        <v>0.055351835833333335</v>
      </c>
      <c r="I12" s="53">
        <v>1129090000</v>
      </c>
      <c r="J12" s="54">
        <f t="shared" si="2"/>
        <v>0.9409083333333333</v>
      </c>
      <c r="K12" s="53">
        <v>572058040</v>
      </c>
      <c r="L12" s="54">
        <f t="shared" si="3"/>
        <v>0.4767150333333333</v>
      </c>
    </row>
    <row r="13" spans="1:12" ht="51">
      <c r="A13" s="50" t="s">
        <v>17</v>
      </c>
      <c r="B13" s="51" t="s">
        <v>7</v>
      </c>
      <c r="C13" s="52" t="s">
        <v>18</v>
      </c>
      <c r="D13" s="53">
        <v>979000000</v>
      </c>
      <c r="E13" s="53">
        <v>867000000</v>
      </c>
      <c r="F13" s="54">
        <f t="shared" si="0"/>
        <v>0.8855975485188968</v>
      </c>
      <c r="G13" s="53">
        <v>112000000</v>
      </c>
      <c r="H13" s="54">
        <f t="shared" si="1"/>
        <v>0.11440245148110317</v>
      </c>
      <c r="I13" s="53">
        <v>470931244</v>
      </c>
      <c r="J13" s="54">
        <f t="shared" si="2"/>
        <v>0.48103293564862104</v>
      </c>
      <c r="K13" s="53">
        <v>470931244</v>
      </c>
      <c r="L13" s="54">
        <f t="shared" si="3"/>
        <v>0.48103293564862104</v>
      </c>
    </row>
    <row r="14" spans="1:12" ht="14.25" customHeight="1">
      <c r="A14" s="77" t="s">
        <v>40</v>
      </c>
      <c r="B14" s="77"/>
      <c r="C14" s="77"/>
      <c r="D14" s="55">
        <f>SUM(D8:D13)</f>
        <v>5440000000</v>
      </c>
      <c r="E14" s="55">
        <f>SUM(E8:E13)</f>
        <v>5039577797</v>
      </c>
      <c r="F14" s="56">
        <f t="shared" si="0"/>
        <v>0.9263929773897058</v>
      </c>
      <c r="G14" s="55">
        <f>SUM(G8:G13)</f>
        <v>400422203</v>
      </c>
      <c r="H14" s="56">
        <f t="shared" si="1"/>
        <v>0.07360702261029411</v>
      </c>
      <c r="I14" s="55">
        <f>SUM(I8:I13)</f>
        <v>3291875750</v>
      </c>
      <c r="J14" s="56">
        <f t="shared" si="2"/>
        <v>0.60512421875</v>
      </c>
      <c r="K14" s="55">
        <f>SUM(K8:K13)</f>
        <v>2734843790</v>
      </c>
      <c r="L14" s="56">
        <f t="shared" si="3"/>
        <v>0.5027286378676471</v>
      </c>
    </row>
    <row r="15" spans="1:12" ht="7.5" customHeight="1">
      <c r="A15" s="62"/>
      <c r="B15" s="63"/>
      <c r="C15" s="64"/>
      <c r="D15" s="65"/>
      <c r="E15" s="65"/>
      <c r="F15" s="66"/>
      <c r="G15" s="65"/>
      <c r="H15" s="66"/>
      <c r="I15" s="65"/>
      <c r="J15" s="66"/>
      <c r="K15" s="65"/>
      <c r="L15" s="66"/>
    </row>
    <row r="16" spans="1:12" ht="12.75">
      <c r="A16" s="81" t="s">
        <v>41</v>
      </c>
      <c r="B16" s="81"/>
      <c r="C16" s="67"/>
      <c r="D16" s="68"/>
      <c r="E16" s="68"/>
      <c r="F16" s="69"/>
      <c r="G16" s="68"/>
      <c r="H16" s="69"/>
      <c r="I16" s="68"/>
      <c r="J16" s="69"/>
      <c r="K16" s="68"/>
      <c r="L16" s="69"/>
    </row>
    <row r="17" spans="1:12" ht="25.5">
      <c r="A17" s="49" t="s">
        <v>32</v>
      </c>
      <c r="B17" s="49" t="s">
        <v>33</v>
      </c>
      <c r="C17" s="49" t="s">
        <v>34</v>
      </c>
      <c r="D17" s="49" t="s">
        <v>50</v>
      </c>
      <c r="E17" s="49" t="s">
        <v>5</v>
      </c>
      <c r="F17" s="49" t="s">
        <v>28</v>
      </c>
      <c r="G17" s="49" t="s">
        <v>35</v>
      </c>
      <c r="H17" s="49" t="s">
        <v>29</v>
      </c>
      <c r="I17" s="49" t="s">
        <v>36</v>
      </c>
      <c r="J17" s="49" t="s">
        <v>30</v>
      </c>
      <c r="K17" s="49" t="s">
        <v>37</v>
      </c>
      <c r="L17" s="49" t="s">
        <v>31</v>
      </c>
    </row>
    <row r="18" spans="1:12" ht="12.75">
      <c r="A18" s="50" t="s">
        <v>19</v>
      </c>
      <c r="B18" s="51" t="s">
        <v>7</v>
      </c>
      <c r="C18" s="52" t="s">
        <v>20</v>
      </c>
      <c r="D18" s="53">
        <v>6000000</v>
      </c>
      <c r="E18" s="53">
        <v>0</v>
      </c>
      <c r="F18" s="54">
        <f t="shared" si="0"/>
        <v>0</v>
      </c>
      <c r="G18" s="53">
        <v>6000000</v>
      </c>
      <c r="H18" s="54">
        <f t="shared" si="1"/>
        <v>1</v>
      </c>
      <c r="I18" s="53">
        <v>0</v>
      </c>
      <c r="J18" s="54">
        <f t="shared" si="2"/>
        <v>0</v>
      </c>
      <c r="K18" s="53">
        <v>0</v>
      </c>
      <c r="L18" s="54">
        <f t="shared" si="3"/>
        <v>0</v>
      </c>
    </row>
    <row r="19" spans="1:12" ht="25.5">
      <c r="A19" s="50" t="s">
        <v>21</v>
      </c>
      <c r="B19" s="51" t="s">
        <v>7</v>
      </c>
      <c r="C19" s="52" t="s">
        <v>22</v>
      </c>
      <c r="D19" s="53">
        <v>3588000000</v>
      </c>
      <c r="E19" s="53">
        <v>2211862356.64</v>
      </c>
      <c r="F19" s="54">
        <f t="shared" si="0"/>
        <v>0.6164610804459308</v>
      </c>
      <c r="G19" s="53">
        <v>1376137643.36</v>
      </c>
      <c r="H19" s="54">
        <f t="shared" si="1"/>
        <v>0.3835389195540691</v>
      </c>
      <c r="I19" s="53">
        <v>1906342373.64</v>
      </c>
      <c r="J19" s="54">
        <f t="shared" si="2"/>
        <v>0.5313105835117057</v>
      </c>
      <c r="K19" s="53">
        <v>1373720183.14</v>
      </c>
      <c r="L19" s="54">
        <f t="shared" si="3"/>
        <v>0.38286515695094764</v>
      </c>
    </row>
    <row r="20" spans="1:12" ht="12.75">
      <c r="A20" s="77" t="s">
        <v>42</v>
      </c>
      <c r="B20" s="77"/>
      <c r="C20" s="57"/>
      <c r="D20" s="55">
        <f>SUM(D18:D19)</f>
        <v>3594000000</v>
      </c>
      <c r="E20" s="55">
        <f aca="true" t="shared" si="4" ref="E20:K20">SUM(E18:E19)</f>
        <v>2211862356.64</v>
      </c>
      <c r="F20" s="56">
        <f t="shared" si="0"/>
        <v>0.6154319300612131</v>
      </c>
      <c r="G20" s="55">
        <f t="shared" si="4"/>
        <v>1382137643.36</v>
      </c>
      <c r="H20" s="56">
        <f t="shared" si="1"/>
        <v>0.38456806993878684</v>
      </c>
      <c r="I20" s="55">
        <f t="shared" si="4"/>
        <v>1906342373.64</v>
      </c>
      <c r="J20" s="56">
        <f t="shared" si="2"/>
        <v>0.5304235875459099</v>
      </c>
      <c r="K20" s="55">
        <f t="shared" si="4"/>
        <v>1373720183.14</v>
      </c>
      <c r="L20" s="56">
        <f t="shared" si="3"/>
        <v>0.3822259830662215</v>
      </c>
    </row>
    <row r="21" spans="1:12" ht="6.75" customHeight="1">
      <c r="A21" s="62"/>
      <c r="B21" s="63"/>
      <c r="C21" s="64"/>
      <c r="D21" s="65"/>
      <c r="E21" s="65"/>
      <c r="F21" s="66"/>
      <c r="G21" s="65"/>
      <c r="H21" s="66"/>
      <c r="I21" s="65"/>
      <c r="J21" s="66"/>
      <c r="K21" s="65"/>
      <c r="L21" s="66"/>
    </row>
    <row r="22" spans="1:12" ht="23.25" customHeight="1">
      <c r="A22" s="81" t="s">
        <v>43</v>
      </c>
      <c r="B22" s="81"/>
      <c r="C22" s="67"/>
      <c r="D22" s="68"/>
      <c r="E22" s="68"/>
      <c r="F22" s="69"/>
      <c r="G22" s="68"/>
      <c r="H22" s="69"/>
      <c r="I22" s="68"/>
      <c r="J22" s="69"/>
      <c r="K22" s="68"/>
      <c r="L22" s="69"/>
    </row>
    <row r="23" spans="1:12" ht="25.5">
      <c r="A23" s="49" t="s">
        <v>32</v>
      </c>
      <c r="B23" s="49" t="s">
        <v>33</v>
      </c>
      <c r="C23" s="49" t="s">
        <v>34</v>
      </c>
      <c r="D23" s="49" t="s">
        <v>50</v>
      </c>
      <c r="E23" s="49" t="s">
        <v>5</v>
      </c>
      <c r="F23" s="49" t="s">
        <v>28</v>
      </c>
      <c r="G23" s="49" t="s">
        <v>35</v>
      </c>
      <c r="H23" s="49" t="s">
        <v>29</v>
      </c>
      <c r="I23" s="49" t="s">
        <v>36</v>
      </c>
      <c r="J23" s="49" t="s">
        <v>30</v>
      </c>
      <c r="K23" s="49" t="s">
        <v>37</v>
      </c>
      <c r="L23" s="49" t="s">
        <v>31</v>
      </c>
    </row>
    <row r="24" spans="1:12" ht="25.5">
      <c r="A24" s="50" t="s">
        <v>23</v>
      </c>
      <c r="B24" s="51" t="s">
        <v>7</v>
      </c>
      <c r="C24" s="52" t="s">
        <v>24</v>
      </c>
      <c r="D24" s="53">
        <v>34000000</v>
      </c>
      <c r="E24" s="53">
        <v>0</v>
      </c>
      <c r="F24" s="54">
        <f t="shared" si="0"/>
        <v>0</v>
      </c>
      <c r="G24" s="53">
        <v>34000000</v>
      </c>
      <c r="H24" s="54">
        <f t="shared" si="1"/>
        <v>1</v>
      </c>
      <c r="I24" s="53">
        <v>0</v>
      </c>
      <c r="J24" s="54">
        <f t="shared" si="2"/>
        <v>0</v>
      </c>
      <c r="K24" s="53">
        <v>0</v>
      </c>
      <c r="L24" s="54">
        <f t="shared" si="3"/>
        <v>0</v>
      </c>
    </row>
    <row r="25" spans="1:12" ht="12.75">
      <c r="A25" s="70"/>
      <c r="B25" s="71"/>
      <c r="C25" s="72"/>
      <c r="D25" s="73"/>
      <c r="E25" s="73"/>
      <c r="F25" s="74"/>
      <c r="G25" s="73"/>
      <c r="H25" s="74"/>
      <c r="I25" s="73"/>
      <c r="J25" s="74"/>
      <c r="K25" s="73"/>
      <c r="L25" s="74"/>
    </row>
    <row r="26" spans="1:12" ht="12.75">
      <c r="A26" s="77" t="s">
        <v>44</v>
      </c>
      <c r="B26" s="77"/>
      <c r="C26" s="77"/>
      <c r="D26" s="55">
        <f>+D24+D20+D14</f>
        <v>9068000000</v>
      </c>
      <c r="E26" s="55">
        <f aca="true" t="shared" si="5" ref="E26:K26">+E24+E20+E14</f>
        <v>7251440153.639999</v>
      </c>
      <c r="F26" s="56">
        <f t="shared" si="0"/>
        <v>0.7996735943581825</v>
      </c>
      <c r="G26" s="55">
        <f t="shared" si="5"/>
        <v>1816559846.36</v>
      </c>
      <c r="H26" s="56">
        <f t="shared" si="1"/>
        <v>0.20032640564181736</v>
      </c>
      <c r="I26" s="55">
        <f t="shared" si="5"/>
        <v>5198218123.64</v>
      </c>
      <c r="J26" s="56">
        <f t="shared" si="2"/>
        <v>0.5732485800220556</v>
      </c>
      <c r="K26" s="55">
        <f t="shared" si="5"/>
        <v>4108563973.1400003</v>
      </c>
      <c r="L26" s="56">
        <f t="shared" si="3"/>
        <v>0.4530838082421703</v>
      </c>
    </row>
    <row r="27" spans="1:12" ht="6.75" customHeight="1">
      <c r="A27" s="62"/>
      <c r="B27" s="63"/>
      <c r="C27" s="64"/>
      <c r="D27" s="65"/>
      <c r="E27" s="65"/>
      <c r="F27" s="66"/>
      <c r="G27" s="65"/>
      <c r="H27" s="66"/>
      <c r="I27" s="65"/>
      <c r="J27" s="66"/>
      <c r="K27" s="65"/>
      <c r="L27" s="66"/>
    </row>
    <row r="28" spans="1:12" ht="12.75">
      <c r="A28" s="75" t="s">
        <v>45</v>
      </c>
      <c r="B28" s="76"/>
      <c r="C28" s="67"/>
      <c r="D28" s="68"/>
      <c r="E28" s="68"/>
      <c r="F28" s="69"/>
      <c r="G28" s="68"/>
      <c r="H28" s="69"/>
      <c r="I28" s="68"/>
      <c r="J28" s="69"/>
      <c r="K28" s="68"/>
      <c r="L28" s="69"/>
    </row>
    <row r="29" spans="1:12" ht="25.5">
      <c r="A29" s="49" t="s">
        <v>32</v>
      </c>
      <c r="B29" s="49" t="s">
        <v>33</v>
      </c>
      <c r="C29" s="49" t="s">
        <v>34</v>
      </c>
      <c r="D29" s="49" t="s">
        <v>50</v>
      </c>
      <c r="E29" s="49" t="s">
        <v>5</v>
      </c>
      <c r="F29" s="49" t="s">
        <v>28</v>
      </c>
      <c r="G29" s="49" t="s">
        <v>35</v>
      </c>
      <c r="H29" s="49" t="s">
        <v>29</v>
      </c>
      <c r="I29" s="49" t="s">
        <v>36</v>
      </c>
      <c r="J29" s="49" t="s">
        <v>30</v>
      </c>
      <c r="K29" s="49" t="s">
        <v>37</v>
      </c>
      <c r="L29" s="49" t="s">
        <v>31</v>
      </c>
    </row>
    <row r="30" spans="1:12" ht="38.25">
      <c r="A30" s="50" t="s">
        <v>25</v>
      </c>
      <c r="B30" s="51" t="s">
        <v>7</v>
      </c>
      <c r="C30" s="52" t="s">
        <v>26</v>
      </c>
      <c r="D30" s="53">
        <v>7000000000</v>
      </c>
      <c r="E30" s="53">
        <v>5710613741</v>
      </c>
      <c r="F30" s="54">
        <f t="shared" si="0"/>
        <v>0.815801963</v>
      </c>
      <c r="G30" s="53">
        <v>1289386259</v>
      </c>
      <c r="H30" s="54">
        <f t="shared" si="1"/>
        <v>0.184198037</v>
      </c>
      <c r="I30" s="53">
        <v>4960033477.41</v>
      </c>
      <c r="J30" s="54">
        <f t="shared" si="2"/>
        <v>0.7085762110585714</v>
      </c>
      <c r="K30" s="53">
        <v>2968653444.25</v>
      </c>
      <c r="L30" s="54">
        <f t="shared" si="3"/>
        <v>0.42409334917857144</v>
      </c>
    </row>
    <row r="31" spans="1:12" ht="38.25">
      <c r="A31" s="50" t="s">
        <v>25</v>
      </c>
      <c r="B31" s="51" t="s">
        <v>27</v>
      </c>
      <c r="C31" s="52" t="s">
        <v>26</v>
      </c>
      <c r="D31" s="53">
        <v>8220000000</v>
      </c>
      <c r="E31" s="53">
        <v>4486493043</v>
      </c>
      <c r="F31" s="54">
        <f t="shared" si="0"/>
        <v>0.5458020733576643</v>
      </c>
      <c r="G31" s="53">
        <v>3733506957</v>
      </c>
      <c r="H31" s="54">
        <f t="shared" si="1"/>
        <v>0.45419792664233577</v>
      </c>
      <c r="I31" s="53">
        <v>4486192766.66</v>
      </c>
      <c r="J31" s="54">
        <f t="shared" si="2"/>
        <v>0.5457655433892944</v>
      </c>
      <c r="K31" s="53">
        <v>1747596000</v>
      </c>
      <c r="L31" s="54">
        <f t="shared" si="3"/>
        <v>0.2126029197080292</v>
      </c>
    </row>
    <row r="32" spans="1:12" ht="12.75">
      <c r="A32" s="77" t="s">
        <v>46</v>
      </c>
      <c r="B32" s="77"/>
      <c r="C32" s="77"/>
      <c r="D32" s="55">
        <f>SUM(D30:D31)</f>
        <v>15220000000</v>
      </c>
      <c r="E32" s="55">
        <f>SUM(E30:E31)</f>
        <v>10197106784</v>
      </c>
      <c r="F32" s="56">
        <f t="shared" si="0"/>
        <v>0.6699807348226018</v>
      </c>
      <c r="G32" s="55">
        <f>SUM(G30:G31)</f>
        <v>5022893216</v>
      </c>
      <c r="H32" s="56">
        <f t="shared" si="1"/>
        <v>0.33001926517739816</v>
      </c>
      <c r="I32" s="55">
        <f>SUM(I30:I31)</f>
        <v>9446226244.07</v>
      </c>
      <c r="J32" s="56">
        <f t="shared" si="2"/>
        <v>0.6206456139336399</v>
      </c>
      <c r="K32" s="55">
        <f>SUM(K30:K31)</f>
        <v>4716249444.25</v>
      </c>
      <c r="L32" s="56">
        <f t="shared" si="3"/>
        <v>0.30987184259198425</v>
      </c>
    </row>
    <row r="33" spans="1:12" ht="12.75">
      <c r="A33" s="70"/>
      <c r="B33" s="71"/>
      <c r="C33" s="72"/>
      <c r="D33" s="73"/>
      <c r="E33" s="73"/>
      <c r="F33" s="74"/>
      <c r="G33" s="73"/>
      <c r="H33" s="74"/>
      <c r="I33" s="73"/>
      <c r="J33" s="74"/>
      <c r="K33" s="73"/>
      <c r="L33" s="74"/>
    </row>
    <row r="34" spans="1:12" ht="27" customHeight="1">
      <c r="A34" s="78" t="s">
        <v>47</v>
      </c>
      <c r="B34" s="78"/>
      <c r="C34" s="78"/>
      <c r="D34" s="58">
        <f>+D32+D26</f>
        <v>24288000000</v>
      </c>
      <c r="E34" s="58">
        <f>+E32+E26</f>
        <v>17448546937.64</v>
      </c>
      <c r="F34" s="59">
        <f t="shared" si="0"/>
        <v>0.7184019654825428</v>
      </c>
      <c r="G34" s="58">
        <f>+G32+G26</f>
        <v>6839453062.36</v>
      </c>
      <c r="H34" s="59">
        <f t="shared" si="1"/>
        <v>0.2815980345174572</v>
      </c>
      <c r="I34" s="58">
        <f>+I32+I26</f>
        <v>14644444367.71</v>
      </c>
      <c r="J34" s="59">
        <f t="shared" si="2"/>
        <v>0.6029497845730402</v>
      </c>
      <c r="K34" s="58">
        <f>+K32+K26</f>
        <v>8824813417.39</v>
      </c>
      <c r="L34" s="59">
        <f t="shared" si="3"/>
        <v>0.363340473377388</v>
      </c>
    </row>
    <row r="35" ht="409.5" customHeight="1" hidden="1"/>
  </sheetData>
  <sheetProtection/>
  <mergeCells count="12">
    <mergeCell ref="A6:B6"/>
    <mergeCell ref="A16:B16"/>
    <mergeCell ref="A20:B20"/>
    <mergeCell ref="A26:C26"/>
    <mergeCell ref="A34:C34"/>
    <mergeCell ref="C1:I2"/>
    <mergeCell ref="J1:L3"/>
    <mergeCell ref="C3:I3"/>
    <mergeCell ref="A22:B22"/>
    <mergeCell ref="A14:C14"/>
    <mergeCell ref="A32:C32"/>
    <mergeCell ref="A5:B5"/>
  </mergeCells>
  <printOptions horizontalCentered="1"/>
  <pageMargins left="0.3937007874015748" right="0.3937007874015748" top="0.7874015748031497" bottom="0.7874015748031497" header="0.7874015748031497" footer="0.7874015748031497"/>
  <pageSetup horizontalDpi="300" verticalDpi="300" orientation="landscape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showGridLines="0" zoomScalePageLayoutView="0" workbookViewId="0" topLeftCell="A4">
      <selection activeCell="A30" sqref="A30:IV30"/>
    </sheetView>
  </sheetViews>
  <sheetFormatPr defaultColWidth="11.421875" defaultRowHeight="15"/>
  <cols>
    <col min="1" max="1" width="58.7109375" style="4" bestFit="1" customWidth="1"/>
    <col min="2" max="2" width="19.140625" style="4" bestFit="1" customWidth="1"/>
    <col min="3" max="4" width="20.28125" style="6" bestFit="1" customWidth="1"/>
    <col min="5" max="5" width="13.28125" style="6" bestFit="1" customWidth="1"/>
    <col min="6" max="6" width="20.28125" style="6" bestFit="1" customWidth="1"/>
    <col min="7" max="7" width="15.140625" style="5" bestFit="1" customWidth="1"/>
    <col min="8" max="16384" width="11.421875" style="4" customWidth="1"/>
  </cols>
  <sheetData>
    <row r="2" spans="1:7" ht="15">
      <c r="A2" s="83" t="s">
        <v>51</v>
      </c>
      <c r="B2" s="83"/>
      <c r="C2" s="83"/>
      <c r="D2" s="83"/>
      <c r="E2" s="83"/>
      <c r="F2" s="83"/>
      <c r="G2" s="83"/>
    </row>
    <row r="3" ht="9.75" customHeight="1">
      <c r="B3" s="5"/>
    </row>
    <row r="4" spans="1:2" ht="15">
      <c r="A4" s="7" t="s">
        <v>45</v>
      </c>
      <c r="B4" s="8"/>
    </row>
    <row r="5" spans="1:7" ht="12.75">
      <c r="A5" s="9" t="s">
        <v>7</v>
      </c>
      <c r="B5" s="10"/>
      <c r="C5" s="11" t="s">
        <v>36</v>
      </c>
      <c r="D5" s="11" t="s">
        <v>52</v>
      </c>
      <c r="E5" s="11" t="s">
        <v>53</v>
      </c>
      <c r="F5" s="11" t="s">
        <v>54</v>
      </c>
      <c r="G5" s="12" t="s">
        <v>55</v>
      </c>
    </row>
    <row r="6" spans="1:7" ht="17.25" customHeight="1">
      <c r="A6" s="38" t="s">
        <v>56</v>
      </c>
      <c r="B6" s="38"/>
      <c r="C6" s="39">
        <v>8700000</v>
      </c>
      <c r="D6" s="39">
        <f aca="true" t="shared" si="0" ref="D6:D15">+C6-F6</f>
        <v>8700000</v>
      </c>
      <c r="E6" s="40">
        <f>+D6/C6</f>
        <v>1</v>
      </c>
      <c r="F6" s="39">
        <v>0</v>
      </c>
      <c r="G6" s="40">
        <f>+F6/C6</f>
        <v>0</v>
      </c>
    </row>
    <row r="7" spans="1:7" ht="17.25" customHeight="1">
      <c r="A7" s="41" t="s">
        <v>57</v>
      </c>
      <c r="B7" s="41"/>
      <c r="C7" s="42">
        <v>16209363.41</v>
      </c>
      <c r="D7" s="42">
        <f t="shared" si="0"/>
        <v>4013294.6799999997</v>
      </c>
      <c r="E7" s="43">
        <f aca="true" t="shared" si="1" ref="E7:E28">+D7/C7</f>
        <v>0.24759113473414313</v>
      </c>
      <c r="F7" s="42">
        <v>12196068.73</v>
      </c>
      <c r="G7" s="43">
        <f aca="true" t="shared" si="2" ref="G7:G28">+F7/C7</f>
        <v>0.7524088652658568</v>
      </c>
    </row>
    <row r="8" spans="1:7" ht="17.25" customHeight="1">
      <c r="A8" s="41" t="s">
        <v>58</v>
      </c>
      <c r="B8" s="41"/>
      <c r="C8" s="42">
        <v>1299200000</v>
      </c>
      <c r="D8" s="42">
        <f t="shared" si="0"/>
        <v>174600000</v>
      </c>
      <c r="E8" s="43">
        <f t="shared" si="1"/>
        <v>0.13439039408866996</v>
      </c>
      <c r="F8" s="42">
        <v>1124600000</v>
      </c>
      <c r="G8" s="43">
        <f t="shared" si="2"/>
        <v>0.8656096059113301</v>
      </c>
    </row>
    <row r="9" spans="1:7" ht="17.25" customHeight="1">
      <c r="A9" s="41" t="s">
        <v>59</v>
      </c>
      <c r="B9" s="41"/>
      <c r="C9" s="42">
        <v>36000000</v>
      </c>
      <c r="D9" s="42">
        <f t="shared" si="0"/>
        <v>20000000</v>
      </c>
      <c r="E9" s="43">
        <f t="shared" si="1"/>
        <v>0.5555555555555556</v>
      </c>
      <c r="F9" s="42">
        <v>16000000</v>
      </c>
      <c r="G9" s="43">
        <f t="shared" si="2"/>
        <v>0.4444444444444444</v>
      </c>
    </row>
    <row r="10" spans="1:7" ht="17.25" customHeight="1">
      <c r="A10" s="41" t="s">
        <v>60</v>
      </c>
      <c r="B10" s="41"/>
      <c r="C10" s="42">
        <v>55000000</v>
      </c>
      <c r="D10" s="42">
        <f t="shared" si="0"/>
        <v>30000000</v>
      </c>
      <c r="E10" s="43">
        <f t="shared" si="1"/>
        <v>0.5454545454545454</v>
      </c>
      <c r="F10" s="42">
        <v>25000000</v>
      </c>
      <c r="G10" s="43">
        <f t="shared" si="2"/>
        <v>0.45454545454545453</v>
      </c>
    </row>
    <row r="11" spans="1:7" ht="17.25" customHeight="1">
      <c r="A11" s="41" t="s">
        <v>61</v>
      </c>
      <c r="B11" s="41"/>
      <c r="C11" s="42">
        <v>2500000000</v>
      </c>
      <c r="D11" s="42">
        <f t="shared" si="0"/>
        <v>2000000000</v>
      </c>
      <c r="E11" s="43">
        <f t="shared" si="1"/>
        <v>0.8</v>
      </c>
      <c r="F11" s="42">
        <v>500000000</v>
      </c>
      <c r="G11" s="43">
        <f t="shared" si="2"/>
        <v>0.2</v>
      </c>
    </row>
    <row r="12" spans="1:7" ht="17.25" customHeight="1">
      <c r="A12" s="41" t="s">
        <v>62</v>
      </c>
      <c r="B12" s="41"/>
      <c r="C12" s="42">
        <v>670000000</v>
      </c>
      <c r="D12" s="42">
        <f t="shared" si="0"/>
        <v>0</v>
      </c>
      <c r="E12" s="43">
        <f t="shared" si="1"/>
        <v>0</v>
      </c>
      <c r="F12" s="42">
        <v>670000000</v>
      </c>
      <c r="G12" s="43">
        <f t="shared" si="2"/>
        <v>1</v>
      </c>
    </row>
    <row r="13" spans="1:7" ht="17.25" customHeight="1">
      <c r="A13" s="41" t="s">
        <v>63</v>
      </c>
      <c r="B13" s="41"/>
      <c r="C13" s="42">
        <v>127600000</v>
      </c>
      <c r="D13" s="42">
        <f t="shared" si="0"/>
        <v>58000000</v>
      </c>
      <c r="E13" s="43">
        <f t="shared" si="1"/>
        <v>0.45454545454545453</v>
      </c>
      <c r="F13" s="42">
        <v>69600000</v>
      </c>
      <c r="G13" s="43">
        <f t="shared" si="2"/>
        <v>0.5454545454545454</v>
      </c>
    </row>
    <row r="14" spans="1:7" ht="17.25" customHeight="1">
      <c r="A14" s="41" t="s">
        <v>64</v>
      </c>
      <c r="B14" s="41"/>
      <c r="C14" s="42">
        <v>952363741</v>
      </c>
      <c r="D14" s="42">
        <f t="shared" si="0"/>
        <v>673340149.5699999</v>
      </c>
      <c r="E14" s="43">
        <f t="shared" si="1"/>
        <v>0.7070199342774012</v>
      </c>
      <c r="F14" s="42">
        <v>279023591.43</v>
      </c>
      <c r="G14" s="43">
        <f t="shared" si="2"/>
        <v>0.29298006572259877</v>
      </c>
    </row>
    <row r="15" spans="1:7" ht="17.25" customHeight="1">
      <c r="A15" s="44" t="s">
        <v>65</v>
      </c>
      <c r="B15" s="45"/>
      <c r="C15" s="46">
        <v>39250000</v>
      </c>
      <c r="D15" s="46">
        <f t="shared" si="0"/>
        <v>0</v>
      </c>
      <c r="E15" s="47">
        <f t="shared" si="1"/>
        <v>0</v>
      </c>
      <c r="F15" s="46">
        <v>39250000</v>
      </c>
      <c r="G15" s="47">
        <f t="shared" si="2"/>
        <v>1</v>
      </c>
    </row>
    <row r="16" spans="1:7" ht="12.75">
      <c r="A16" s="13" t="s">
        <v>66</v>
      </c>
      <c r="B16" s="14"/>
      <c r="C16" s="15">
        <f>SUM(C6:C15)</f>
        <v>5704323104.41</v>
      </c>
      <c r="D16" s="15">
        <f>SUM(D6:D15)</f>
        <v>2968653444.25</v>
      </c>
      <c r="E16" s="16">
        <f t="shared" si="1"/>
        <v>0.5204216854327449</v>
      </c>
      <c r="F16" s="15">
        <f>SUM(F6:F15)</f>
        <v>2735669660.16</v>
      </c>
      <c r="G16" s="16">
        <f t="shared" si="2"/>
        <v>0.4795783145672551</v>
      </c>
    </row>
    <row r="17" spans="1:7" ht="7.5" customHeight="1">
      <c r="A17" s="17"/>
      <c r="B17" s="18"/>
      <c r="C17" s="19"/>
      <c r="D17" s="19"/>
      <c r="E17" s="20"/>
      <c r="F17" s="19"/>
      <c r="G17" s="20"/>
    </row>
    <row r="18" spans="1:7" ht="12.75">
      <c r="A18" s="21" t="s">
        <v>67</v>
      </c>
      <c r="B18" s="22">
        <v>7000000000</v>
      </c>
      <c r="C18" s="23">
        <f>+C16/B18</f>
        <v>0.8149033006299999</v>
      </c>
      <c r="D18" s="23">
        <f>+D16/B18</f>
        <v>0.42409334917857144</v>
      </c>
      <c r="E18" s="23"/>
      <c r="F18" s="23">
        <f>+F16/B18</f>
        <v>0.39080995145142855</v>
      </c>
      <c r="G18" s="23"/>
    </row>
    <row r="19" spans="1:7" ht="16.5" customHeight="1" thickBot="1">
      <c r="A19" s="24"/>
      <c r="B19" s="25"/>
      <c r="C19" s="26"/>
      <c r="D19" s="26"/>
      <c r="E19" s="26"/>
      <c r="F19" s="26"/>
      <c r="G19" s="26"/>
    </row>
    <row r="20" spans="1:7" ht="16.5" customHeight="1">
      <c r="A20" s="17"/>
      <c r="B20" s="18"/>
      <c r="C20" s="19"/>
      <c r="D20" s="19"/>
      <c r="E20" s="20"/>
      <c r="F20" s="19"/>
      <c r="G20" s="20"/>
    </row>
    <row r="21" spans="1:7" ht="12.75">
      <c r="A21" s="27" t="s">
        <v>27</v>
      </c>
      <c r="B21" s="28"/>
      <c r="C21" s="29" t="s">
        <v>36</v>
      </c>
      <c r="D21" s="29" t="s">
        <v>52</v>
      </c>
      <c r="E21" s="29" t="s">
        <v>53</v>
      </c>
      <c r="F21" s="29" t="s">
        <v>54</v>
      </c>
      <c r="G21" s="29" t="s">
        <v>55</v>
      </c>
    </row>
    <row r="22" spans="1:7" ht="17.25" customHeight="1">
      <c r="A22" s="41" t="s">
        <v>57</v>
      </c>
      <c r="B22" s="41"/>
      <c r="C22" s="42">
        <v>15301766.66</v>
      </c>
      <c r="D22" s="42">
        <f aca="true" t="shared" si="3" ref="D22:D27">+C22-F22</f>
        <v>0</v>
      </c>
      <c r="E22" s="43">
        <f t="shared" si="1"/>
        <v>0</v>
      </c>
      <c r="F22" s="42">
        <v>15301766.66</v>
      </c>
      <c r="G22" s="43">
        <f t="shared" si="2"/>
        <v>1</v>
      </c>
    </row>
    <row r="23" spans="1:7" ht="17.25" customHeight="1">
      <c r="A23" s="41" t="s">
        <v>58</v>
      </c>
      <c r="B23" s="41"/>
      <c r="C23" s="42">
        <v>700000000</v>
      </c>
      <c r="D23" s="42">
        <f t="shared" si="3"/>
        <v>700000000</v>
      </c>
      <c r="E23" s="43">
        <f t="shared" si="1"/>
        <v>1</v>
      </c>
      <c r="F23" s="42">
        <v>0</v>
      </c>
      <c r="G23" s="43">
        <f t="shared" si="2"/>
        <v>0</v>
      </c>
    </row>
    <row r="24" spans="1:7" ht="17.25" customHeight="1">
      <c r="A24" s="41" t="s">
        <v>68</v>
      </c>
      <c r="B24" s="41"/>
      <c r="C24" s="42">
        <v>12771000</v>
      </c>
      <c r="D24" s="42">
        <f t="shared" si="3"/>
        <v>0</v>
      </c>
      <c r="E24" s="43">
        <f t="shared" si="1"/>
        <v>0</v>
      </c>
      <c r="F24" s="42">
        <v>12771000</v>
      </c>
      <c r="G24" s="43">
        <f t="shared" si="2"/>
        <v>1</v>
      </c>
    </row>
    <row r="25" spans="1:7" ht="17.25" customHeight="1">
      <c r="A25" s="41" t="s">
        <v>69</v>
      </c>
      <c r="B25" s="41"/>
      <c r="C25" s="42">
        <v>106720000</v>
      </c>
      <c r="D25" s="42">
        <f t="shared" si="3"/>
        <v>55680000</v>
      </c>
      <c r="E25" s="43">
        <f t="shared" si="1"/>
        <v>0.5217391304347826</v>
      </c>
      <c r="F25" s="42">
        <v>51040000</v>
      </c>
      <c r="G25" s="43">
        <f t="shared" si="2"/>
        <v>0.4782608695652174</v>
      </c>
    </row>
    <row r="26" spans="1:7" ht="17.25" customHeight="1">
      <c r="A26" s="41" t="s">
        <v>70</v>
      </c>
      <c r="B26" s="41"/>
      <c r="C26" s="42">
        <v>739000000</v>
      </c>
      <c r="D26" s="42">
        <f t="shared" si="3"/>
        <v>493000000</v>
      </c>
      <c r="E26" s="43">
        <f t="shared" si="1"/>
        <v>0.6671177266576455</v>
      </c>
      <c r="F26" s="42">
        <v>246000000</v>
      </c>
      <c r="G26" s="43">
        <f t="shared" si="2"/>
        <v>0.33288227334235454</v>
      </c>
    </row>
    <row r="27" spans="1:7" ht="17.25" customHeight="1">
      <c r="A27" s="41" t="s">
        <v>71</v>
      </c>
      <c r="B27" s="41"/>
      <c r="C27" s="42">
        <v>2912400000</v>
      </c>
      <c r="D27" s="42">
        <f t="shared" si="3"/>
        <v>498916000</v>
      </c>
      <c r="E27" s="43">
        <f t="shared" si="1"/>
        <v>0.17130751270429886</v>
      </c>
      <c r="F27" s="42">
        <v>2413484000</v>
      </c>
      <c r="G27" s="43">
        <f t="shared" si="2"/>
        <v>0.8286924872957011</v>
      </c>
    </row>
    <row r="28" spans="1:7" ht="12.75">
      <c r="A28" s="21" t="s">
        <v>66</v>
      </c>
      <c r="B28" s="30"/>
      <c r="C28" s="31">
        <f>SUM(C22:C27)</f>
        <v>4486192766.66</v>
      </c>
      <c r="D28" s="31">
        <f>SUM(D22:D27)</f>
        <v>1747596000</v>
      </c>
      <c r="E28" s="23">
        <f t="shared" si="1"/>
        <v>0.3895499125645233</v>
      </c>
      <c r="F28" s="31">
        <f>SUM(F22:F27)</f>
        <v>2738596766.66</v>
      </c>
      <c r="G28" s="23">
        <f t="shared" si="2"/>
        <v>0.6104500874354767</v>
      </c>
    </row>
    <row r="29" spans="1:8" ht="7.5" customHeight="1">
      <c r="A29" s="32"/>
      <c r="B29" s="33"/>
      <c r="C29" s="19"/>
      <c r="D29" s="19"/>
      <c r="E29" s="20"/>
      <c r="F29" s="19"/>
      <c r="G29" s="20"/>
      <c r="H29" s="34"/>
    </row>
    <row r="30" spans="1:7" ht="12.75">
      <c r="A30" s="21" t="s">
        <v>72</v>
      </c>
      <c r="B30" s="35">
        <v>8220000000</v>
      </c>
      <c r="C30" s="23">
        <f>+C28/B30</f>
        <v>0.5457655433892944</v>
      </c>
      <c r="D30" s="23">
        <f>+D28/B30</f>
        <v>0.2126029197080292</v>
      </c>
      <c r="E30" s="23"/>
      <c r="F30" s="23">
        <f>+F28/B30</f>
        <v>0.3331626236812652</v>
      </c>
      <c r="G30" s="36"/>
    </row>
    <row r="32" spans="1:7" ht="12.75">
      <c r="A32" s="21" t="s">
        <v>73</v>
      </c>
      <c r="B32" s="37">
        <f>+B18+B30</f>
        <v>15220000000</v>
      </c>
      <c r="C32" s="23">
        <f>+(C28+C16)/B32</f>
        <v>0.6695476919231275</v>
      </c>
      <c r="D32" s="23">
        <f>+(D28+D16)/B32</f>
        <v>0.30987184259198425</v>
      </c>
      <c r="E32" s="29"/>
      <c r="F32" s="23">
        <f>+(F28+F16)/B32</f>
        <v>0.3596758493311432</v>
      </c>
      <c r="G32" s="36"/>
    </row>
  </sheetData>
  <sheetProtection/>
  <mergeCells count="1">
    <mergeCell ref="A2:G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Gomez</dc:creator>
  <cp:keywords/>
  <dc:description/>
  <cp:lastModifiedBy>Andres Gomez</cp:lastModifiedBy>
  <cp:lastPrinted>2014-09-16T16:02:03Z</cp:lastPrinted>
  <dcterms:created xsi:type="dcterms:W3CDTF">2014-08-04T19:29:14Z</dcterms:created>
  <dcterms:modified xsi:type="dcterms:W3CDTF">2014-09-16T17:11:46Z</dcterms:modified>
  <cp:category/>
  <cp:version/>
  <cp:contentType/>
  <cp:contentStatus/>
</cp:coreProperties>
</file>